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35" windowHeight="9090" activeTab="0"/>
  </bookViews>
  <sheets>
    <sheet name="Popis del" sheetId="1" r:id="rId1"/>
  </sheets>
  <definedNames>
    <definedName name="_xlnm.Print_Area" localSheetId="0">'Popis del'!$A$1:$H$271</definedName>
    <definedName name="_xlnm.Print_Titles" localSheetId="0">'Popis del'!$1:$2</definedName>
  </definedNames>
  <calcPr fullCalcOnLoad="1"/>
</workbook>
</file>

<file path=xl/sharedStrings.xml><?xml version="1.0" encoding="utf-8"?>
<sst xmlns="http://schemas.openxmlformats.org/spreadsheetml/2006/main" count="202" uniqueCount="139">
  <si>
    <t xml:space="preserve">Sanacija baz in glav reliefnih pilastrov </t>
  </si>
  <si>
    <t>koml</t>
  </si>
  <si>
    <t xml:space="preserve">Sanacija reliefa levje glave </t>
  </si>
  <si>
    <t>Sanacija reliefa stranskih vaz z bazama nad glavnim vhodom</t>
  </si>
  <si>
    <t>Restavratorsko popravilo reliefa kamnite vaze nad vhodom,</t>
  </si>
  <si>
    <t>KLEPARSKA DELA</t>
  </si>
  <si>
    <t xml:space="preserve"> </t>
  </si>
  <si>
    <t>I.</t>
  </si>
  <si>
    <t>II.</t>
  </si>
  <si>
    <t>III.</t>
  </si>
  <si>
    <t>IV.</t>
  </si>
  <si>
    <t>V.</t>
  </si>
  <si>
    <t>VI.</t>
  </si>
  <si>
    <t>PRIPRAVLJALNA DELA</t>
  </si>
  <si>
    <t>m2</t>
  </si>
  <si>
    <t>m3</t>
  </si>
  <si>
    <t>kos</t>
  </si>
  <si>
    <t>RUŠITVENA DELA</t>
  </si>
  <si>
    <t>m1</t>
  </si>
  <si>
    <t>kom</t>
  </si>
  <si>
    <t>ZIDARSKA DELA</t>
  </si>
  <si>
    <t xml:space="preserve"> veljavnim tehničnim predpisom in veljavnim standardom. </t>
  </si>
  <si>
    <t>V ceni je vedno zajeto:</t>
  </si>
  <si>
    <t>Vzidava mizarskih izdelkov po navodilu projektanta</t>
  </si>
  <si>
    <t>-vrata nad 2m2</t>
  </si>
  <si>
    <t>-okna nad 2m2</t>
  </si>
  <si>
    <t>MIZARSKA DELA</t>
  </si>
  <si>
    <t>NARAVNI KAMEN</t>
  </si>
  <si>
    <t>SLIKOPLESKARSKA DELA</t>
  </si>
  <si>
    <t>kompl</t>
  </si>
  <si>
    <t xml:space="preserve">Vsa mizarska dela se izdelajo iz I.a. kvalitetnega masivnega </t>
  </si>
  <si>
    <t xml:space="preserve">lesa ali furnirjev po projektu in detajlih projektanta v </t>
  </si>
  <si>
    <t xml:space="preserve">soglasju z odg.konservatorjem. </t>
  </si>
  <si>
    <t>Vsa okna so točna kopija obstoječih, dvojna, dvokrilna z</t>
  </si>
  <si>
    <t xml:space="preserve"> umesno kovinsko vezavo , okovje po izbiri in določitvi </t>
  </si>
  <si>
    <t xml:space="preserve">konservatorja . Zunanji krili sta pripravljeni na klasično </t>
  </si>
  <si>
    <t xml:space="preserve">zasteklitev. Krila imajo vložene tesnilne trakove, zunanji </t>
  </si>
  <si>
    <t xml:space="preserve">okvir ima zgoraj leseno odkapno strešico, spodnje zunanje </t>
  </si>
  <si>
    <t>krilo odkapnik.</t>
  </si>
  <si>
    <t xml:space="preserve">Okna so izdelana  v masivnem kvalitetnem lesu, odpornim </t>
  </si>
  <si>
    <t xml:space="preserve">                         kom 8                </t>
  </si>
  <si>
    <t>Izdelava, dobava in montaža lesenih oken po shemi:</t>
  </si>
  <si>
    <t>Izdelava, dobava in montaža zunanje zgornje police, vdelane v okenski okvir kot zgornja zaščita okna. Police v predvideni dim 6x4cm vezana na zunanji zgornji del okvirja na pero in utor ter prekrita s pločevino iz cinkotita z odkapom, in sidrana v fasadni omet</t>
  </si>
  <si>
    <t>Nizkotlačno peskanje kamnitih okenskih okvirjev in portalov.</t>
  </si>
  <si>
    <t>Restavratorsko popravilo poškodovanih portalov in okenskih okvirjev. Večji okruški in poškodbe v kamnitih elementih se sanirajo.</t>
  </si>
  <si>
    <t>Odstranitev vseh mizarskih izdelkov. Pred pričetkom del projektant oz. odgovorni konzervator izloči morebitne izdelke, ki se bodo obnovili in ponovno vgradili, ostali izdelki se odnesejo na gradbiščno deponijo.</t>
  </si>
  <si>
    <t>Obnova cokla na ulični fasadi. Obstoječe plošče se previdno odstranijo in shranijo za ponovno vgradnjo po sanaciji zidu. Plošče se vgradijo z distancniki , ki omogocajo zračenje zidu.</t>
  </si>
  <si>
    <t>O5 -   dvokrilno  dim. 100x190 v kamnitem okvirju</t>
  </si>
  <si>
    <t>Izdelava, dobava in montaža lesenih okenskih notranjih polic s profiliranimi posnetimi robovi in s pritrditvijo v notranji okenski okvir. debelina 2cm. Police so pleskane v barvi oken po izbiri projektanta.</t>
  </si>
  <si>
    <t>a.police širine do 12cm</t>
  </si>
  <si>
    <t>Zaščita oken na fasadi med izvedbo del s prozorno PVC folijo.dim oken 120x200cm</t>
  </si>
  <si>
    <t>Zaščita oken na fasadi med izvedbo del s prozorno PVC folijo.dim oken 120x140cm</t>
  </si>
  <si>
    <t>Zaščita oken na fasadi med izvedbo del s prozorno PVC folijo.dim oken 120x180cm</t>
  </si>
  <si>
    <t>Demontaža obvestilnih tabel na fasadi, shranjevanje in ponovna montaža po končanih delih</t>
  </si>
  <si>
    <t>Demontaža nosilcev za zastave, shranjevanje in ponovna montaža po končanih delih</t>
  </si>
  <si>
    <t>Zaščita kamnitih stopnic pred vhodi v lokale z lesenimi plohi.</t>
  </si>
  <si>
    <t>a. Vrata dvojna v škatlastem podboju nad 2m2</t>
  </si>
  <si>
    <t>b. okna dvojna v škatlastemokvirju, vgrajena v kamniti okvir.nad 2m2</t>
  </si>
  <si>
    <t>Odstranitev pločevinaste obrobe fasadnega venca z odnosom na gradbiščno deponijo</t>
  </si>
  <si>
    <t>Montaža in demontaža fasadnega odra za izvedbo vseh del na fasadi z žaščito vseh oken in zaporo odra proti prašenju.Na ulični fasadi upoštevati nadstrešek nad glavnim vhodom v objekt in vhodoma v lokala  in varovanje hodnika za pešče.</t>
  </si>
  <si>
    <t>Izvedba utora v fasadni zid za vgradnjo cevi za prehod inštalacij kabelske TV, tt kablov in kablov za javno razsvetljavo.Utor 10x10cm</t>
  </si>
  <si>
    <t>Izdelava in zazidava utorov za položitev inštalacij.Utor 10x10cm</t>
  </si>
  <si>
    <t>dim 148x204+44</t>
  </si>
  <si>
    <t>V3 - kot V-2 le, da je fiksno krilo v celoti zastekljeno. Kljuka obstoječa.</t>
  </si>
  <si>
    <t>dim 148x210+34</t>
  </si>
  <si>
    <t>RESTAVRATORSKA DELA</t>
  </si>
  <si>
    <t>Odklop in odstranitev luči javne razsvetljave s fasade. Skladiščenje in ponovna montaže in priključitve po obnovljeni fasadi</t>
  </si>
  <si>
    <t>Zaščita preostalih inštalacijskih kablov, ki potekajo po fasadi.</t>
  </si>
  <si>
    <t>Zaščita kamnitega cokla na fasadi, pred poškodbami in ostanki ometa, s PVC folijo pritrjeno na lesene letve.</t>
  </si>
  <si>
    <t xml:space="preserve">Odstranitev starega ometa z ulične fasade s posnetkom oziroma zaščito štukatur v ometu ali kamnu z odvozom ruševin na gradbiščno deponijo.Pred pričetkom odstranjevanja ometa mora omete sondirati in pregledati zaščito štukatur restavrator </t>
  </si>
  <si>
    <t>Odvoz ruševin na javno deponijoz  nakladanje na kamion prevoz do 5km s stresanjem in poravnavo v deponiji</t>
  </si>
  <si>
    <t>Vsi vgrajeni materiali morajo po kvaliteti ustrezati</t>
  </si>
  <si>
    <t xml:space="preserve">Izdelava odkapne police na srednjem fasadnem vencu in zaključku pilastrov iz pocinkane pločevi, razvite širine 20cm. </t>
  </si>
  <si>
    <t xml:space="preserve">zasteklitev, notranje krilo  pa ima močnejši profil za termopan </t>
  </si>
  <si>
    <t xml:space="preserve">na vremenske spremembe, in pleskana  </t>
  </si>
  <si>
    <t xml:space="preserve">V 2 - Izdelava dobava in montaža zunanjih dvokrilnih( izložbenih) vrat . Krili sta deljeni. Spodnji del je izdelan iz okvirja  in vstavljenih kaset, zgornji del vrat je zastekljen z 10mm varnostnim steklom. Eno krilo je fiksno. Nad vrati je v sklopu vratnega okvirja izdelana škatla za roleto, s sprednje strani zaprta z lesenim okvirjem z vgrajenim steklom za napis firme. V okvir vrat je na zgornji srani vgrajena profilirana nadstrešnica pokrita s pločevino z odkapnikom. Vrata so izdelana po vzorcu obstoječih. Okovje po izbiri projektanta. Kljuka historične oblike medeninasta, ključavnica z varnostnim vložkom. </t>
  </si>
  <si>
    <t>Sanacija reliefnih okraskov na fasadi v ometu v širini do 180 in višini 800cm..</t>
  </si>
  <si>
    <t>Izdelava fasadnega ometa na ulični fasadi z upoštevanjem vseh del pri izvlačenju horizontalnih in vertikalnih delitev fasade v ometu. Sanacija oziroma zamenjava okraskov na fasadi, peskanje kamnitih okvirjev, in portalov je zajeta v restavratorskih delih.</t>
  </si>
  <si>
    <t>Enota</t>
  </si>
  <si>
    <t>Količina</t>
  </si>
  <si>
    <t>Cena/enoto</t>
  </si>
  <si>
    <t>Cena skupaj</t>
  </si>
  <si>
    <t>KV pogoji k sanaciji ometov:</t>
  </si>
  <si>
    <t>-</t>
  </si>
  <si>
    <t>pred začetkom del na fasadi je potrebno temeljito preveriti stanje ometov s pretrkavanjem, omete, ki se</t>
  </si>
  <si>
    <t xml:space="preserve">luščijo in podvotljena mesta je dopustno odstraniti, omete, ki so trdni,  je potrebno ohraniti. </t>
  </si>
  <si>
    <r>
      <t xml:space="preserve"> </t>
    </r>
    <r>
      <rPr>
        <i/>
        <sz val="10"/>
        <rFont val="Arial"/>
        <family val="2"/>
      </rPr>
      <t>mesta odstranjenih ometov je potrebno označiti na kartografski podlogi (lahko tudi na fotografiji)</t>
    </r>
  </si>
  <si>
    <t xml:space="preserve">za potrebe monitoringa fasade tako ZVKDS, OE Ljubljana kot lastnika. </t>
  </si>
  <si>
    <t>pri rekonstrukciji ometov je potrebno uporabiti mivko oziroma prodec (agregat) enak strukturi prvotnega</t>
  </si>
  <si>
    <t xml:space="preserve">ometa, ter doseči finalno obdelavo, enako prvotni. </t>
  </si>
  <si>
    <t>za popravilo ometa je potrebno pridobiti barvno in mineraloško ustrezen pesek. Vsa obnovitvena dela naj</t>
  </si>
  <si>
    <t xml:space="preserve">bodo izvedena v enaki tehnologiji kot originalni del. </t>
  </si>
  <si>
    <t>novi omet mora biti poravnan z linijo obstoječega zdravega ometa.</t>
  </si>
  <si>
    <t>podrobni kulturnovarstveni pogoji za finalno obdelavo bodo podani na podlagi rezultatov raziskav in v času</t>
  </si>
  <si>
    <t>obnove pripravljenih vzorcev ometa na fasadi ter opleska za fasado, ki jih bo potrdil konseravtor</t>
  </si>
  <si>
    <t xml:space="preserve">ZVKDS, OE Ljubljana. </t>
  </si>
  <si>
    <t>NOVI TRG 2</t>
  </si>
  <si>
    <t xml:space="preserve">PRIPRAVLJALNA DELA ZAJEMAJO SLEDEČE  </t>
  </si>
  <si>
    <t xml:space="preserve">POSTAVKE:                            </t>
  </si>
  <si>
    <t xml:space="preserve">- plačilo upravne takse, komunalne   </t>
  </si>
  <si>
    <t>takse za začasno prometno ureditev na</t>
  </si>
  <si>
    <t>javni prometni površini in komunalne</t>
  </si>
  <si>
    <t>takse za posebno rabo javne površine</t>
  </si>
  <si>
    <t xml:space="preserve">(za souporabo mestnega zemljišča za  </t>
  </si>
  <si>
    <t xml:space="preserve">čas del);                            </t>
  </si>
  <si>
    <t xml:space="preserve">                                     </t>
  </si>
  <si>
    <t xml:space="preserve">- signalizacija in osvetljitev       </t>
  </si>
  <si>
    <t>gradbišča za čas del z izdelavo vseh</t>
  </si>
  <si>
    <t xml:space="preserve">potrebnih načrtov - elaboratov       </t>
  </si>
  <si>
    <t xml:space="preserve">začasne prometne ureditve, nadzorom  </t>
  </si>
  <si>
    <t xml:space="preserve">nad ureditvijo in zavarovanjem       </t>
  </si>
  <si>
    <t xml:space="preserve">gradbišča ter tehničnimi pogoji in   </t>
  </si>
  <si>
    <t xml:space="preserve">predlogi za pridobitev dovljenja za  </t>
  </si>
  <si>
    <t xml:space="preserve">zavarovanje in ureditev gradbišča s  </t>
  </si>
  <si>
    <t xml:space="preserve">strani Javne razsvetljave oz. KPL;   </t>
  </si>
  <si>
    <t>- strošek izdelave posnetkov obstoječih elementov na fasadi, kateri se morajo zaradi slabega stanja odstrtaniti in pri obnovi ponovno izdelati v enakem izgledu kot prvotni.</t>
  </si>
  <si>
    <t>- izdelava varnostnega načrta za zagotavljanje varnosti in zdravja pri delu na gradbišču kompletno s plačilom varnostnega inženirja</t>
  </si>
  <si>
    <t xml:space="preserve">- vsi eventuelni manipulativni       </t>
  </si>
  <si>
    <t xml:space="preserve">stroški.                             </t>
  </si>
  <si>
    <t>CENA ZA ENOTO JE FIKSNA IN SE ZARADI</t>
  </si>
  <si>
    <t xml:space="preserve">EVENTUELNIH DODATNIH STROŠKOV NE     </t>
  </si>
  <si>
    <t xml:space="preserve">SPREMINJA!!!                         </t>
  </si>
  <si>
    <t>komp</t>
  </si>
  <si>
    <t>Vsi materiali za izdelavo odrov morajo po kvaliteti in načinu vezave ter pritrditve ustrezati tehničnim predpisom</t>
  </si>
  <si>
    <t>V ceni so zajeta vsa pomožna dela , odri in ves dodaten pomožen material.</t>
  </si>
  <si>
    <t>R E K A P I T U L A C I J A</t>
  </si>
  <si>
    <t>NEPREDVIDENA DELA</t>
  </si>
  <si>
    <t>€</t>
  </si>
  <si>
    <t>VII.</t>
  </si>
  <si>
    <t>- delo za izvedbo</t>
  </si>
  <si>
    <t>- material</t>
  </si>
  <si>
    <t>- zaščita</t>
  </si>
  <si>
    <t>- transporti</t>
  </si>
  <si>
    <t>10% od vrednosti vseh popisanih del za razna nepredvidena dela, ki niso zajeta v tem popisu del.</t>
  </si>
  <si>
    <t>Slikanje ulične baročne fasade s kvalitetno fasadno silikatno barvo v več tonih. V ceni je upoštevati, da je fasada bogata s štukaturami, ima šivane robove in kapni ter delilni venec na višini prvega nadstropja. Barvo določi ZVKDS OE Ljubljana.</t>
  </si>
  <si>
    <t>ok</t>
  </si>
  <si>
    <t>SKUPAJ   A + B  brez DDV:</t>
  </si>
  <si>
    <t>B.  OSTALA DELA</t>
  </si>
  <si>
    <t>A.  FASADA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</si>
</sst>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"/>
    <numFmt numFmtId="173" formatCode="0.0000000"/>
    <numFmt numFmtId="174" formatCode="0.00000000"/>
    <numFmt numFmtId="175" formatCode="0.00000"/>
    <numFmt numFmtId="176" formatCode="0.0000"/>
    <numFmt numFmtId="177" formatCode="0.000"/>
    <numFmt numFmtId="178" formatCode="_-* #,##0\ _S_I_T_-;\-* #,##0\ _S_I_T_-;_-* &quot;-&quot;??\ _S_I_T_-;_-@_-"/>
    <numFmt numFmtId="179" formatCode="0.0"/>
  </numFmts>
  <fonts count="18">
    <font>
      <sz val="10"/>
      <name val="Arial"/>
      <family val="0"/>
    </font>
    <font>
      <b/>
      <sz val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 CE"/>
      <family val="2"/>
    </font>
    <font>
      <sz val="10"/>
      <name val="Arial CE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i/>
      <u val="single"/>
      <sz val="12"/>
      <name val="Garamond"/>
      <family val="1"/>
    </font>
    <font>
      <i/>
      <sz val="11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sz val="11"/>
      <color indexed="12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0" xfId="0" applyFont="1" applyFill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 quotePrefix="1">
      <alignment horizontal="justify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justify"/>
    </xf>
    <xf numFmtId="0" fontId="0" fillId="0" borderId="0" xfId="0" applyFill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7" fillId="0" borderId="0" xfId="0" applyFont="1" applyAlignment="1">
      <alignment/>
    </xf>
    <xf numFmtId="0" fontId="6" fillId="0" borderId="1" xfId="16" applyFont="1" applyBorder="1" applyAlignment="1">
      <alignment horizontal="left" vertical="top"/>
      <protection/>
    </xf>
    <xf numFmtId="0" fontId="0" fillId="0" borderId="1" xfId="16" applyFont="1" applyBorder="1" applyAlignment="1">
      <alignment horizontal="left"/>
      <protection/>
    </xf>
    <xf numFmtId="0" fontId="0" fillId="0" borderId="1" xfId="16" applyBorder="1">
      <alignment/>
      <protection/>
    </xf>
    <xf numFmtId="4" fontId="0" fillId="0" borderId="1" xfId="16" applyNumberFormat="1" applyBorder="1" applyAlignment="1">
      <alignment horizontal="right"/>
      <protection/>
    </xf>
    <xf numFmtId="0" fontId="0" fillId="0" borderId="0" xfId="16" applyFont="1" applyAlignment="1">
      <alignment horizontal="left"/>
      <protection/>
    </xf>
    <xf numFmtId="0" fontId="8" fillId="0" borderId="0" xfId="16" applyFont="1">
      <alignment/>
      <protection/>
    </xf>
    <xf numFmtId="4" fontId="8" fillId="0" borderId="0" xfId="16" applyNumberFormat="1" applyFont="1">
      <alignment/>
      <protection/>
    </xf>
    <xf numFmtId="0" fontId="9" fillId="0" borderId="0" xfId="0" applyFont="1" applyAlignment="1">
      <alignment horizontal="justify"/>
    </xf>
    <xf numFmtId="0" fontId="10" fillId="0" borderId="0" xfId="16" applyFont="1">
      <alignment/>
      <protection/>
    </xf>
    <xf numFmtId="4" fontId="10" fillId="0" borderId="0" xfId="16" applyNumberFormat="1" applyFont="1">
      <alignment/>
      <protection/>
    </xf>
    <xf numFmtId="0" fontId="11" fillId="0" borderId="0" xfId="16" applyFont="1" applyAlignment="1" quotePrefix="1">
      <alignment horizontal="left"/>
      <protection/>
    </xf>
    <xf numFmtId="0" fontId="11" fillId="0" borderId="0" xfId="16" applyFont="1" applyAlignment="1">
      <alignment horizontal="left"/>
      <protection/>
    </xf>
    <xf numFmtId="0" fontId="12" fillId="0" borderId="0" xfId="16" applyFont="1" applyAlignment="1">
      <alignment horizontal="left"/>
      <protection/>
    </xf>
    <xf numFmtId="0" fontId="7" fillId="2" borderId="2" xfId="16" applyFont="1" applyFill="1" applyBorder="1" applyAlignment="1">
      <alignment horizontal="left"/>
      <protection/>
    </xf>
    <xf numFmtId="0" fontId="7" fillId="0" borderId="0" xfId="16" applyFont="1" applyAlignment="1">
      <alignment horizontal="left"/>
      <protection/>
    </xf>
    <xf numFmtId="0" fontId="0" fillId="0" borderId="0" xfId="16" applyFont="1" applyAlignment="1">
      <alignment horizontal="justify" vertical="top"/>
      <protection/>
    </xf>
    <xf numFmtId="0" fontId="0" fillId="0" borderId="0" xfId="16" applyFont="1" applyAlignment="1" quotePrefix="1">
      <alignment horizontal="justify" vertical="top"/>
      <protection/>
    </xf>
    <xf numFmtId="0" fontId="0" fillId="0" borderId="0" xfId="0" applyFont="1" applyAlignment="1" quotePrefix="1">
      <alignment vertical="justify"/>
    </xf>
    <xf numFmtId="0" fontId="0" fillId="0" borderId="0" xfId="0" applyFont="1" applyAlignment="1">
      <alignment vertical="justify"/>
    </xf>
    <xf numFmtId="0" fontId="14" fillId="0" borderId="0" xfId="16" applyFont="1" applyAlignment="1">
      <alignment horizontal="justify" vertical="top"/>
      <protection/>
    </xf>
    <xf numFmtId="4" fontId="8" fillId="0" borderId="1" xfId="16" applyNumberFormat="1" applyFont="1" applyBorder="1">
      <alignment/>
      <protection/>
    </xf>
    <xf numFmtId="0" fontId="8" fillId="0" borderId="0" xfId="16" applyFont="1" applyAlignment="1">
      <alignment horizontal="left" vertical="top"/>
      <protection/>
    </xf>
    <xf numFmtId="0" fontId="7" fillId="0" borderId="3" xfId="16" applyFont="1" applyBorder="1" applyAlignment="1">
      <alignment horizontal="justify" vertical="top"/>
      <protection/>
    </xf>
    <xf numFmtId="0" fontId="0" fillId="0" borderId="3" xfId="0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Border="1" applyAlignment="1">
      <alignment horizontal="justify" vertical="top"/>
    </xf>
    <xf numFmtId="4" fontId="0" fillId="0" borderId="0" xfId="0" applyNumberFormat="1" applyBorder="1" applyAlignment="1">
      <alignment/>
    </xf>
    <xf numFmtId="4" fontId="8" fillId="0" borderId="0" xfId="16" applyNumberFormat="1" applyFont="1" applyAlignment="1">
      <alignment horizontal="right"/>
      <protection/>
    </xf>
    <xf numFmtId="4" fontId="10" fillId="0" borderId="0" xfId="16" applyNumberFormat="1" applyFont="1" applyAlignment="1">
      <alignment horizontal="right"/>
      <protection/>
    </xf>
    <xf numFmtId="171" fontId="0" fillId="0" borderId="0" xfId="21" applyAlignment="1">
      <alignment horizontal="right"/>
    </xf>
    <xf numFmtId="4" fontId="8" fillId="0" borderId="1" xfId="16" applyNumberFormat="1" applyFont="1" applyBorder="1" applyAlignment="1">
      <alignment horizontal="right"/>
      <protection/>
    </xf>
    <xf numFmtId="171" fontId="0" fillId="0" borderId="0" xfId="21" applyAlignment="1">
      <alignment horizontal="right"/>
    </xf>
    <xf numFmtId="171" fontId="0" fillId="0" borderId="1" xfId="21" applyFill="1" applyBorder="1" applyAlignment="1">
      <alignment horizontal="right"/>
    </xf>
    <xf numFmtId="171" fontId="0" fillId="0" borderId="0" xfId="21" applyFont="1" applyFill="1" applyBorder="1" applyAlignment="1">
      <alignment horizontal="right"/>
    </xf>
    <xf numFmtId="4" fontId="15" fillId="0" borderId="3" xfId="16" applyNumberFormat="1" applyFont="1" applyBorder="1" applyAlignment="1">
      <alignment horizontal="right"/>
      <protection/>
    </xf>
    <xf numFmtId="171" fontId="0" fillId="0" borderId="0" xfId="21" applyFill="1" applyBorder="1" applyAlignment="1">
      <alignment horizontal="right"/>
    </xf>
    <xf numFmtId="171" fontId="0" fillId="0" borderId="1" xfId="21" applyBorder="1" applyAlignment="1">
      <alignment horizontal="right"/>
    </xf>
    <xf numFmtId="171" fontId="4" fillId="0" borderId="0" xfId="21" applyFont="1" applyAlignment="1">
      <alignment horizontal="right"/>
    </xf>
    <xf numFmtId="171" fontId="1" fillId="0" borderId="0" xfId="21" applyFont="1" applyAlignment="1">
      <alignment horizontal="right"/>
    </xf>
    <xf numFmtId="171" fontId="0" fillId="0" borderId="0" xfId="21" applyFill="1" applyAlignment="1">
      <alignment horizontal="right"/>
    </xf>
    <xf numFmtId="0" fontId="7" fillId="0" borderId="0" xfId="0" applyFont="1" applyAlignment="1">
      <alignment horizontal="left"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171" fontId="0" fillId="2" borderId="0" xfId="21" applyFill="1" applyAlignment="1">
      <alignment horizontal="right"/>
    </xf>
    <xf numFmtId="4" fontId="8" fillId="0" borderId="0" xfId="16" applyNumberFormat="1" applyFont="1" applyBorder="1" applyAlignment="1">
      <alignment horizontal="right"/>
      <protection/>
    </xf>
    <xf numFmtId="0" fontId="16" fillId="0" borderId="0" xfId="0" applyFont="1" applyAlignment="1">
      <alignment/>
    </xf>
    <xf numFmtId="0" fontId="0" fillId="0" borderId="0" xfId="0" applyAlignment="1" quotePrefix="1">
      <alignment/>
    </xf>
    <xf numFmtId="0" fontId="9" fillId="0" borderId="0" xfId="0" applyFont="1" applyAlignment="1">
      <alignment horizontal="left" vertical="top"/>
    </xf>
    <xf numFmtId="0" fontId="10" fillId="0" borderId="0" xfId="16" applyFont="1" applyAlignment="1" quotePrefix="1">
      <alignment horizontal="left" vertical="top"/>
      <protection/>
    </xf>
    <xf numFmtId="0" fontId="10" fillId="0" borderId="0" xfId="16" applyFont="1" applyAlignment="1">
      <alignment horizontal="left" vertical="top"/>
      <protection/>
    </xf>
    <xf numFmtId="0" fontId="13" fillId="0" borderId="0" xfId="16" applyFont="1" applyAlignment="1">
      <alignment horizontal="left" vertical="top"/>
      <protection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" xfId="16" applyBorder="1" applyAlignment="1">
      <alignment vertical="top"/>
      <protection/>
    </xf>
    <xf numFmtId="0" fontId="0" fillId="0" borderId="3" xfId="16" applyFont="1" applyBorder="1" applyAlignment="1">
      <alignment horizontal="left"/>
      <protection/>
    </xf>
    <xf numFmtId="0" fontId="0" fillId="0" borderId="3" xfId="16" applyBorder="1">
      <alignment/>
      <protection/>
    </xf>
    <xf numFmtId="4" fontId="0" fillId="0" borderId="3" xfId="16" applyNumberFormat="1" applyBorder="1">
      <alignment/>
      <protection/>
    </xf>
    <xf numFmtId="0" fontId="0" fillId="0" borderId="0" xfId="16">
      <alignment/>
      <protection/>
    </xf>
    <xf numFmtId="0" fontId="0" fillId="0" borderId="0" xfId="16" applyBorder="1" applyAlignment="1">
      <alignment vertical="top"/>
      <protection/>
    </xf>
    <xf numFmtId="0" fontId="0" fillId="0" borderId="0" xfId="16" applyFont="1" applyBorder="1" applyAlignment="1">
      <alignment horizontal="left"/>
      <protection/>
    </xf>
    <xf numFmtId="0" fontId="0" fillId="0" borderId="0" xfId="16" applyBorder="1">
      <alignment/>
      <protection/>
    </xf>
    <xf numFmtId="4" fontId="0" fillId="0" borderId="0" xfId="16" applyNumberFormat="1" applyBorder="1">
      <alignment/>
      <protection/>
    </xf>
    <xf numFmtId="0" fontId="7" fillId="0" borderId="0" xfId="16" applyFont="1" applyAlignment="1">
      <alignment vertical="top"/>
      <protection/>
    </xf>
    <xf numFmtId="0" fontId="7" fillId="0" borderId="0" xfId="16" applyFont="1">
      <alignment/>
      <protection/>
    </xf>
    <xf numFmtId="4" fontId="7" fillId="0" borderId="0" xfId="16" applyNumberFormat="1" applyFont="1">
      <alignment/>
      <protection/>
    </xf>
    <xf numFmtId="0" fontId="0" fillId="0" borderId="4" xfId="16" applyBorder="1" applyAlignment="1">
      <alignment vertical="top"/>
      <protection/>
    </xf>
    <xf numFmtId="0" fontId="0" fillId="0" borderId="4" xfId="16" applyFont="1" applyBorder="1" applyAlignment="1">
      <alignment horizontal="left"/>
      <protection/>
    </xf>
    <xf numFmtId="0" fontId="0" fillId="0" borderId="4" xfId="16" applyBorder="1">
      <alignment/>
      <protection/>
    </xf>
    <xf numFmtId="4" fontId="0" fillId="0" borderId="4" xfId="16" applyNumberFormat="1" applyBorder="1">
      <alignment/>
      <protection/>
    </xf>
    <xf numFmtId="4" fontId="17" fillId="0" borderId="4" xfId="16" applyNumberFormat="1" applyFont="1" applyBorder="1" applyAlignment="1">
      <alignment horizontal="right"/>
      <protection/>
    </xf>
    <xf numFmtId="0" fontId="0" fillId="0" borderId="0" xfId="16" applyAlignment="1">
      <alignment vertical="top"/>
      <protection/>
    </xf>
    <xf numFmtId="4" fontId="0" fillId="0" borderId="0" xfId="16" applyNumberFormat="1">
      <alignment/>
      <protection/>
    </xf>
    <xf numFmtId="1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7" fillId="0" borderId="0" xfId="0" applyFont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0" borderId="0" xfId="0" applyAlignment="1">
      <alignment horizontal="right"/>
    </xf>
    <xf numFmtId="4" fontId="8" fillId="0" borderId="1" xfId="16" applyNumberFormat="1" applyFont="1" applyBorder="1" applyAlignment="1" quotePrefix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8" fillId="0" borderId="0" xfId="16" applyNumberFormat="1" applyFont="1" applyBorder="1" applyAlignment="1" quotePrefix="1">
      <alignment horizontal="right"/>
      <protection/>
    </xf>
    <xf numFmtId="0" fontId="0" fillId="0" borderId="1" xfId="0" applyBorder="1" applyAlignment="1">
      <alignment horizontal="right"/>
    </xf>
    <xf numFmtId="0" fontId="4" fillId="0" borderId="0" xfId="0" applyFont="1" applyAlignment="1">
      <alignment horizontal="right"/>
    </xf>
    <xf numFmtId="171" fontId="5" fillId="0" borderId="0" xfId="21" applyFont="1" applyFill="1" applyAlignment="1">
      <alignment horizontal="right"/>
    </xf>
    <xf numFmtId="0" fontId="0" fillId="2" borderId="0" xfId="0" applyFill="1" applyAlignment="1">
      <alignment horizontal="right"/>
    </xf>
    <xf numFmtId="4" fontId="0" fillId="0" borderId="3" xfId="16" applyNumberFormat="1" applyBorder="1" applyAlignment="1">
      <alignment horizontal="right"/>
      <protection/>
    </xf>
    <xf numFmtId="4" fontId="0" fillId="0" borderId="0" xfId="16" applyNumberFormat="1" applyBorder="1" applyAlignment="1">
      <alignment horizontal="right"/>
      <protection/>
    </xf>
    <xf numFmtId="4" fontId="7" fillId="0" borderId="0" xfId="16" applyNumberFormat="1" applyFont="1" applyAlignment="1">
      <alignment horizontal="right"/>
      <protection/>
    </xf>
    <xf numFmtId="4" fontId="7" fillId="3" borderId="5" xfId="16" applyNumberFormat="1" applyFont="1" applyFill="1" applyBorder="1" applyAlignment="1">
      <alignment horizontal="right"/>
      <protection/>
    </xf>
    <xf numFmtId="4" fontId="0" fillId="0" borderId="4" xfId="16" applyNumberFormat="1" applyBorder="1" applyAlignment="1">
      <alignment horizontal="right"/>
      <protection/>
    </xf>
    <xf numFmtId="4" fontId="0" fillId="0" borderId="0" xfId="16" applyNumberFormat="1" applyAlignment="1">
      <alignment horizontal="right"/>
      <protection/>
    </xf>
    <xf numFmtId="171" fontId="0" fillId="0" borderId="0" xfId="21" applyFont="1" applyAlignment="1">
      <alignment horizontal="right"/>
    </xf>
  </cellXfs>
  <cellStyles count="9">
    <cellStyle name="Normal" xfId="0"/>
    <cellStyle name="Hyperlink" xfId="15"/>
    <cellStyle name="Navadno_Župančičeva 10 12 - popis del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9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28125" style="9" customWidth="1"/>
    <col min="2" max="2" width="32.28125" style="0" customWidth="1"/>
    <col min="4" max="4" width="9.140625" style="44" customWidth="1"/>
    <col min="5" max="5" width="4.57421875" style="44" customWidth="1"/>
    <col min="6" max="6" width="12.140625" style="103" customWidth="1"/>
    <col min="7" max="7" width="4.7109375" style="103" customWidth="1"/>
    <col min="8" max="8" width="17.421875" style="56" bestFit="1" customWidth="1"/>
  </cols>
  <sheetData>
    <row r="1" spans="1:8" ht="18">
      <c r="A1" s="20" t="s">
        <v>96</v>
      </c>
      <c r="B1" s="21"/>
      <c r="C1" s="22" t="s">
        <v>78</v>
      </c>
      <c r="D1" s="23" t="s">
        <v>79</v>
      </c>
      <c r="E1" s="23"/>
      <c r="F1" s="23" t="s">
        <v>80</v>
      </c>
      <c r="G1" s="23"/>
      <c r="H1" s="23" t="s">
        <v>81</v>
      </c>
    </row>
    <row r="2" spans="1:9" ht="14.25">
      <c r="A2" s="41"/>
      <c r="B2" s="24"/>
      <c r="C2" s="25"/>
      <c r="D2" s="26"/>
      <c r="E2" s="26"/>
      <c r="F2" s="52"/>
      <c r="G2" s="52"/>
      <c r="H2" s="52"/>
      <c r="I2" s="26"/>
    </row>
    <row r="3" spans="1:9" ht="15.75">
      <c r="A3" s="72" t="s">
        <v>82</v>
      </c>
      <c r="B3" s="27"/>
      <c r="C3" s="28"/>
      <c r="D3" s="29"/>
      <c r="E3" s="29"/>
      <c r="F3" s="53"/>
      <c r="G3" s="53"/>
      <c r="H3" s="53"/>
      <c r="I3" s="29"/>
    </row>
    <row r="4" spans="1:9" ht="14.25">
      <c r="A4" s="73" t="s">
        <v>83</v>
      </c>
      <c r="B4" s="30" t="s">
        <v>84</v>
      </c>
      <c r="C4" s="28"/>
      <c r="D4" s="29"/>
      <c r="E4" s="29"/>
      <c r="F4" s="53"/>
      <c r="G4" s="53"/>
      <c r="H4" s="53"/>
      <c r="I4" s="29"/>
    </row>
    <row r="5" spans="1:9" ht="14.25">
      <c r="A5" s="74"/>
      <c r="B5" s="31" t="s">
        <v>85</v>
      </c>
      <c r="C5" s="28"/>
      <c r="D5" s="29"/>
      <c r="E5" s="29"/>
      <c r="F5" s="53"/>
      <c r="G5" s="53"/>
      <c r="H5" s="53"/>
      <c r="I5" s="29"/>
    </row>
    <row r="6" spans="1:9" ht="14.25">
      <c r="A6" s="73" t="s">
        <v>83</v>
      </c>
      <c r="B6" s="32" t="s">
        <v>86</v>
      </c>
      <c r="C6" s="28"/>
      <c r="D6" s="29"/>
      <c r="E6" s="29"/>
      <c r="F6" s="53"/>
      <c r="G6" s="53"/>
      <c r="H6" s="53"/>
      <c r="I6" s="29"/>
    </row>
    <row r="7" spans="1:9" ht="14.25">
      <c r="A7" s="73"/>
      <c r="B7" s="31" t="s">
        <v>87</v>
      </c>
      <c r="C7" s="28"/>
      <c r="D7" s="29"/>
      <c r="E7" s="29"/>
      <c r="F7" s="53"/>
      <c r="G7" s="53"/>
      <c r="H7" s="53"/>
      <c r="I7" s="29"/>
    </row>
    <row r="8" spans="1:9" ht="14.25">
      <c r="A8" s="73" t="s">
        <v>83</v>
      </c>
      <c r="B8" s="31" t="s">
        <v>88</v>
      </c>
      <c r="C8" s="28"/>
      <c r="D8" s="29"/>
      <c r="E8" s="29"/>
      <c r="F8" s="53"/>
      <c r="G8" s="53"/>
      <c r="H8" s="53"/>
      <c r="I8" s="29"/>
    </row>
    <row r="9" spans="1:9" ht="14.25">
      <c r="A9" s="73"/>
      <c r="B9" s="31" t="s">
        <v>89</v>
      </c>
      <c r="C9" s="28"/>
      <c r="D9" s="29"/>
      <c r="E9" s="29"/>
      <c r="F9" s="53"/>
      <c r="G9" s="53"/>
      <c r="H9" s="53"/>
      <c r="I9" s="29"/>
    </row>
    <row r="10" spans="1:9" ht="14.25">
      <c r="A10" s="73" t="s">
        <v>83</v>
      </c>
      <c r="B10" s="31" t="s">
        <v>90</v>
      </c>
      <c r="C10" s="28"/>
      <c r="D10" s="29"/>
      <c r="E10" s="29"/>
      <c r="F10" s="53"/>
      <c r="G10" s="53"/>
      <c r="H10" s="53"/>
      <c r="I10" s="29"/>
    </row>
    <row r="11" spans="1:9" ht="14.25">
      <c r="A11" s="73"/>
      <c r="B11" s="31" t="s">
        <v>91</v>
      </c>
      <c r="C11" s="28"/>
      <c r="D11" s="29"/>
      <c r="E11" s="29"/>
      <c r="F11" s="53"/>
      <c r="G11" s="53"/>
      <c r="H11" s="53"/>
      <c r="I11" s="29"/>
    </row>
    <row r="12" spans="1:9" ht="14.25">
      <c r="A12" s="73" t="s">
        <v>83</v>
      </c>
      <c r="B12" s="31" t="s">
        <v>92</v>
      </c>
      <c r="C12" s="28"/>
      <c r="D12" s="29"/>
      <c r="E12" s="29"/>
      <c r="F12" s="53"/>
      <c r="G12" s="53"/>
      <c r="H12" s="53"/>
      <c r="I12" s="29"/>
    </row>
    <row r="13" spans="1:9" ht="14.25">
      <c r="A13" s="73" t="s">
        <v>83</v>
      </c>
      <c r="B13" s="31" t="s">
        <v>93</v>
      </c>
      <c r="C13" s="28"/>
      <c r="D13" s="29"/>
      <c r="E13" s="29"/>
      <c r="F13" s="53"/>
      <c r="G13" s="53"/>
      <c r="H13" s="53"/>
      <c r="I13" s="29"/>
    </row>
    <row r="14" spans="1:9" ht="14.25">
      <c r="A14" s="74"/>
      <c r="B14" s="31" t="s">
        <v>94</v>
      </c>
      <c r="C14" s="28"/>
      <c r="D14" s="29"/>
      <c r="E14" s="29"/>
      <c r="F14" s="53"/>
      <c r="G14" s="53"/>
      <c r="H14" s="53"/>
      <c r="I14" s="29"/>
    </row>
    <row r="15" spans="1:9" ht="14.25">
      <c r="A15" s="41"/>
      <c r="B15" s="31" t="s">
        <v>95</v>
      </c>
      <c r="C15" s="25"/>
      <c r="D15" s="26"/>
      <c r="E15" s="26"/>
      <c r="F15" s="52"/>
      <c r="G15" s="52"/>
      <c r="H15" s="52"/>
      <c r="I15" s="26"/>
    </row>
    <row r="16" spans="1:9" ht="14.25">
      <c r="A16" s="41"/>
      <c r="B16" s="31"/>
      <c r="C16" s="25"/>
      <c r="D16" s="26"/>
      <c r="E16" s="26"/>
      <c r="F16" s="52"/>
      <c r="G16" s="52"/>
      <c r="H16" s="52"/>
      <c r="I16" s="26"/>
    </row>
    <row r="17" spans="1:9" ht="14.25">
      <c r="A17" s="41"/>
      <c r="B17" s="24"/>
      <c r="C17" s="25"/>
      <c r="D17" s="26"/>
      <c r="E17" s="26"/>
      <c r="F17" s="52"/>
      <c r="G17" s="52"/>
      <c r="H17" s="52"/>
      <c r="I17" s="26"/>
    </row>
    <row r="18" spans="1:9" ht="14.25">
      <c r="A18" s="41"/>
      <c r="B18" s="33" t="s">
        <v>138</v>
      </c>
      <c r="C18" s="25"/>
      <c r="D18" s="26"/>
      <c r="E18" s="26"/>
      <c r="F18" s="52"/>
      <c r="G18" s="52"/>
      <c r="H18" s="52"/>
      <c r="I18" s="26"/>
    </row>
    <row r="20" spans="1:8" ht="12.75">
      <c r="A20" s="100" t="s">
        <v>7</v>
      </c>
      <c r="B20" s="19" t="s">
        <v>13</v>
      </c>
      <c r="H20" s="54"/>
    </row>
    <row r="21" spans="2:8" ht="12.75">
      <c r="B21" s="2"/>
      <c r="H21" s="54"/>
    </row>
    <row r="22" spans="1:9" ht="25.5">
      <c r="A22" s="41">
        <v>1</v>
      </c>
      <c r="B22" s="35" t="s">
        <v>97</v>
      </c>
      <c r="C22" s="25"/>
      <c r="D22" s="26"/>
      <c r="E22" s="26"/>
      <c r="F22" s="52"/>
      <c r="G22" s="52"/>
      <c r="H22" s="52"/>
      <c r="I22" s="26"/>
    </row>
    <row r="23" spans="1:9" ht="15">
      <c r="A23" s="75"/>
      <c r="B23" s="35" t="s">
        <v>98</v>
      </c>
      <c r="C23" s="25"/>
      <c r="D23" s="26"/>
      <c r="E23" s="26"/>
      <c r="F23" s="52"/>
      <c r="G23" s="52"/>
      <c r="H23" s="52"/>
      <c r="I23" s="26"/>
    </row>
    <row r="24" spans="1:9" ht="14.25">
      <c r="A24" s="41"/>
      <c r="B24" s="35" t="s">
        <v>99</v>
      </c>
      <c r="C24" s="25"/>
      <c r="D24" s="26"/>
      <c r="E24" s="26"/>
      <c r="F24" s="52"/>
      <c r="G24" s="52"/>
      <c r="H24" s="52"/>
      <c r="I24" s="26"/>
    </row>
    <row r="25" spans="1:9" ht="25.5">
      <c r="A25" s="41"/>
      <c r="B25" s="35" t="s">
        <v>100</v>
      </c>
      <c r="C25" s="25"/>
      <c r="D25" s="26"/>
      <c r="E25" s="26"/>
      <c r="F25" s="52"/>
      <c r="G25" s="52"/>
      <c r="H25" s="52"/>
      <c r="I25" s="26" t="s">
        <v>6</v>
      </c>
    </row>
    <row r="26" spans="1:9" ht="14.25">
      <c r="A26" s="41"/>
      <c r="B26" s="35" t="s">
        <v>101</v>
      </c>
      <c r="C26" s="25"/>
      <c r="D26" s="26"/>
      <c r="E26" s="26"/>
      <c r="F26" s="52"/>
      <c r="G26" s="52"/>
      <c r="H26" s="52"/>
      <c r="I26" s="26"/>
    </row>
    <row r="27" spans="1:9" ht="25.5">
      <c r="A27" s="41"/>
      <c r="B27" s="35" t="s">
        <v>102</v>
      </c>
      <c r="C27" s="25"/>
      <c r="D27" s="26"/>
      <c r="E27" s="26"/>
      <c r="F27" s="52"/>
      <c r="G27" s="52"/>
      <c r="H27" s="52"/>
      <c r="I27" s="26"/>
    </row>
    <row r="28" spans="1:9" ht="25.5">
      <c r="A28" s="41"/>
      <c r="B28" s="35" t="s">
        <v>103</v>
      </c>
      <c r="C28" s="25"/>
      <c r="D28" s="26"/>
      <c r="E28" s="26"/>
      <c r="F28" s="52"/>
      <c r="G28" s="52"/>
      <c r="H28" s="52"/>
      <c r="I28" s="26"/>
    </row>
    <row r="29" spans="1:9" ht="14.25">
      <c r="A29" s="41"/>
      <c r="B29" s="35" t="s">
        <v>104</v>
      </c>
      <c r="C29" s="25"/>
      <c r="D29" s="26"/>
      <c r="E29" s="26"/>
      <c r="F29" s="52"/>
      <c r="G29" s="52"/>
      <c r="H29" s="52"/>
      <c r="I29" s="26"/>
    </row>
    <row r="30" spans="1:9" ht="14.25">
      <c r="A30" s="41"/>
      <c r="B30" s="35" t="s">
        <v>105</v>
      </c>
      <c r="C30" s="25"/>
      <c r="D30" s="26"/>
      <c r="E30" s="26"/>
      <c r="F30" s="52"/>
      <c r="G30" s="52"/>
      <c r="H30" s="52"/>
      <c r="I30" s="26"/>
    </row>
    <row r="31" spans="1:9" ht="14.25">
      <c r="A31" s="41"/>
      <c r="B31" s="35" t="s">
        <v>106</v>
      </c>
      <c r="C31" s="25"/>
      <c r="D31" s="26"/>
      <c r="E31" s="26"/>
      <c r="F31" s="52"/>
      <c r="G31" s="52"/>
      <c r="H31" s="52"/>
      <c r="I31" s="26"/>
    </row>
    <row r="32" spans="1:9" ht="14.25">
      <c r="A32" s="41"/>
      <c r="B32" s="35" t="s">
        <v>107</v>
      </c>
      <c r="C32" s="25"/>
      <c r="D32" s="26"/>
      <c r="E32" s="26"/>
      <c r="F32" s="52"/>
      <c r="G32" s="52"/>
      <c r="H32" s="52"/>
      <c r="I32" s="26"/>
    </row>
    <row r="33" spans="1:9" ht="14.25">
      <c r="A33" s="41"/>
      <c r="B33" s="35" t="s">
        <v>108</v>
      </c>
      <c r="C33" s="25"/>
      <c r="D33" s="26"/>
      <c r="E33" s="26"/>
      <c r="F33" s="52"/>
      <c r="G33" s="52"/>
      <c r="H33" s="52"/>
      <c r="I33" s="26"/>
    </row>
    <row r="34" spans="1:9" ht="25.5">
      <c r="A34" s="41"/>
      <c r="B34" s="35" t="s">
        <v>109</v>
      </c>
      <c r="C34" s="25"/>
      <c r="D34" s="26"/>
      <c r="E34" s="26"/>
      <c r="F34" s="52"/>
      <c r="G34" s="52"/>
      <c r="H34" s="52"/>
      <c r="I34" s="26"/>
    </row>
    <row r="35" spans="1:9" ht="14.25">
      <c r="A35" s="41"/>
      <c r="B35" s="35" t="s">
        <v>110</v>
      </c>
      <c r="C35" s="25"/>
      <c r="D35" s="26"/>
      <c r="E35" s="26"/>
      <c r="F35" s="52"/>
      <c r="G35" s="52"/>
      <c r="H35" s="52"/>
      <c r="I35" s="26"/>
    </row>
    <row r="36" spans="1:9" ht="14.25">
      <c r="A36" s="41"/>
      <c r="B36" s="35" t="s">
        <v>111</v>
      </c>
      <c r="C36" s="25"/>
      <c r="D36" s="26"/>
      <c r="E36" s="26"/>
      <c r="F36" s="52"/>
      <c r="G36" s="52"/>
      <c r="H36" s="52"/>
      <c r="I36" s="26"/>
    </row>
    <row r="37" spans="1:9" ht="14.25">
      <c r="A37" s="41"/>
      <c r="B37" s="35" t="s">
        <v>112</v>
      </c>
      <c r="C37" s="25"/>
      <c r="D37" s="26"/>
      <c r="E37" s="26"/>
      <c r="F37" s="52"/>
      <c r="G37" s="52"/>
      <c r="H37" s="52"/>
      <c r="I37" s="26"/>
    </row>
    <row r="38" spans="1:9" ht="14.25">
      <c r="A38" s="41"/>
      <c r="B38" s="35" t="s">
        <v>113</v>
      </c>
      <c r="C38" s="25"/>
      <c r="D38" s="26"/>
      <c r="E38" s="26"/>
      <c r="F38" s="52"/>
      <c r="G38" s="52"/>
      <c r="H38" s="52"/>
      <c r="I38" s="26"/>
    </row>
    <row r="39" spans="1:9" ht="14.25">
      <c r="A39" s="41"/>
      <c r="B39" s="35" t="s">
        <v>114</v>
      </c>
      <c r="C39" s="25"/>
      <c r="D39" s="26"/>
      <c r="E39" s="26"/>
      <c r="F39" s="52"/>
      <c r="G39" s="52"/>
      <c r="H39" s="52"/>
      <c r="I39" s="26"/>
    </row>
    <row r="40" spans="1:9" ht="14.25">
      <c r="A40" s="41"/>
      <c r="B40" s="35" t="s">
        <v>105</v>
      </c>
      <c r="C40" s="25"/>
      <c r="D40" s="26"/>
      <c r="E40" s="26"/>
      <c r="F40" s="52"/>
      <c r="G40" s="52"/>
      <c r="H40" s="52"/>
      <c r="I40" s="26"/>
    </row>
    <row r="41" spans="1:9" ht="76.5">
      <c r="A41" s="41"/>
      <c r="B41" s="36" t="s">
        <v>115</v>
      </c>
      <c r="C41" s="25"/>
      <c r="D41" s="26"/>
      <c r="E41" s="26"/>
      <c r="F41" s="52"/>
      <c r="G41" s="52"/>
      <c r="H41" s="52"/>
      <c r="I41" s="26"/>
    </row>
    <row r="42" spans="1:9" ht="14.25">
      <c r="A42" s="41"/>
      <c r="B42" s="36"/>
      <c r="C42" s="25"/>
      <c r="D42" s="26"/>
      <c r="E42" s="26"/>
      <c r="F42" s="52"/>
      <c r="G42" s="52"/>
      <c r="H42" s="52"/>
      <c r="I42" s="26"/>
    </row>
    <row r="43" spans="1:9" ht="51">
      <c r="A43" s="41"/>
      <c r="B43" s="37" t="s">
        <v>116</v>
      </c>
      <c r="C43" s="25"/>
      <c r="D43" s="26"/>
      <c r="E43" s="26"/>
      <c r="F43" s="52"/>
      <c r="G43" s="52"/>
      <c r="H43" s="52"/>
      <c r="I43" s="26"/>
    </row>
    <row r="44" spans="1:9" ht="14.25">
      <c r="A44" s="41"/>
      <c r="B44" s="38"/>
      <c r="C44" s="25"/>
      <c r="D44" s="26"/>
      <c r="E44" s="26"/>
      <c r="F44" s="52"/>
      <c r="G44" s="52"/>
      <c r="H44" s="52"/>
      <c r="I44" s="26"/>
    </row>
    <row r="45" spans="1:9" ht="14.25">
      <c r="A45" s="41"/>
      <c r="B45" s="35" t="s">
        <v>117</v>
      </c>
      <c r="C45" s="25"/>
      <c r="D45" s="26"/>
      <c r="E45" s="26"/>
      <c r="F45" s="52"/>
      <c r="G45" s="52"/>
      <c r="H45" s="52"/>
      <c r="I45" s="26"/>
    </row>
    <row r="46" spans="1:9" ht="14.25">
      <c r="A46" s="41"/>
      <c r="B46" s="35" t="s">
        <v>118</v>
      </c>
      <c r="C46" s="25"/>
      <c r="D46" s="26"/>
      <c r="E46" s="26"/>
      <c r="F46" s="52"/>
      <c r="G46" s="52"/>
      <c r="H46" s="52"/>
      <c r="I46" s="26"/>
    </row>
    <row r="47" spans="1:9" ht="14.25">
      <c r="A47" s="41"/>
      <c r="B47" s="35" t="s">
        <v>105</v>
      </c>
      <c r="C47" s="25"/>
      <c r="D47" s="26"/>
      <c r="E47" s="26"/>
      <c r="F47" s="52"/>
      <c r="G47" s="52"/>
      <c r="H47" s="52"/>
      <c r="I47" s="26"/>
    </row>
    <row r="48" spans="1:9" ht="25.5">
      <c r="A48" s="41"/>
      <c r="B48" s="39" t="s">
        <v>119</v>
      </c>
      <c r="C48" s="25"/>
      <c r="D48" s="26"/>
      <c r="E48" s="26"/>
      <c r="F48" s="52"/>
      <c r="G48" s="52"/>
      <c r="H48" s="52"/>
      <c r="I48" s="26"/>
    </row>
    <row r="49" spans="1:9" ht="25.5">
      <c r="A49" s="41"/>
      <c r="B49" s="39" t="s">
        <v>120</v>
      </c>
      <c r="C49" s="25"/>
      <c r="D49" s="26"/>
      <c r="E49" s="26"/>
      <c r="F49" s="52"/>
      <c r="G49" s="52"/>
      <c r="H49" s="52"/>
      <c r="I49" s="26"/>
    </row>
    <row r="50" spans="1:9" ht="14.25">
      <c r="A50" s="41"/>
      <c r="B50" s="39" t="s">
        <v>121</v>
      </c>
      <c r="C50" s="25"/>
      <c r="D50" s="26"/>
      <c r="E50" s="26"/>
      <c r="F50" s="52"/>
      <c r="G50" s="52"/>
      <c r="H50" s="52"/>
      <c r="I50" s="26"/>
    </row>
    <row r="51" spans="1:8" ht="14.25">
      <c r="A51" s="41"/>
      <c r="B51" s="35" t="s">
        <v>6</v>
      </c>
      <c r="C51" s="25" t="s">
        <v>122</v>
      </c>
      <c r="D51" s="40">
        <v>1</v>
      </c>
      <c r="E51" s="26"/>
      <c r="F51" s="104">
        <v>0</v>
      </c>
      <c r="G51" s="52"/>
      <c r="H51" s="55">
        <f>D51*F51</f>
        <v>0</v>
      </c>
    </row>
    <row r="52" spans="1:9" ht="14.25">
      <c r="A52" s="41"/>
      <c r="B52" s="35" t="s">
        <v>6</v>
      </c>
      <c r="C52" s="25"/>
      <c r="D52" s="26"/>
      <c r="E52" s="26"/>
      <c r="F52" s="52"/>
      <c r="G52" s="52"/>
      <c r="H52" s="52"/>
      <c r="I52" s="26"/>
    </row>
    <row r="53" spans="1:7" ht="89.25">
      <c r="A53" s="9">
        <f>A22+1</f>
        <v>2</v>
      </c>
      <c r="B53" s="2" t="s">
        <v>59</v>
      </c>
      <c r="G53" s="52"/>
    </row>
    <row r="54" spans="2:7" ht="51">
      <c r="B54" s="2" t="s">
        <v>123</v>
      </c>
      <c r="G54" s="52"/>
    </row>
    <row r="55" spans="2:7" ht="38.25">
      <c r="B55" s="2" t="s">
        <v>124</v>
      </c>
      <c r="G55" s="52"/>
    </row>
    <row r="56" spans="2:8" ht="14.25">
      <c r="B56" s="2"/>
      <c r="C56" t="s">
        <v>14</v>
      </c>
      <c r="D56" s="44">
        <f>22.92*13.29</f>
        <v>304.6068</v>
      </c>
      <c r="F56" s="104">
        <v>0</v>
      </c>
      <c r="G56" s="52"/>
      <c r="H56" s="55">
        <f>D56*F56</f>
        <v>0</v>
      </c>
    </row>
    <row r="57" spans="2:8" ht="14.25">
      <c r="B57" s="2"/>
      <c r="G57" s="52"/>
      <c r="H57" s="54"/>
    </row>
    <row r="58" spans="1:8" ht="51">
      <c r="A58" s="9">
        <f>A53+1</f>
        <v>3</v>
      </c>
      <c r="B58" s="2" t="s">
        <v>66</v>
      </c>
      <c r="C58" t="s">
        <v>19</v>
      </c>
      <c r="D58" s="44">
        <v>2</v>
      </c>
      <c r="F58" s="104">
        <v>0</v>
      </c>
      <c r="G58" s="52"/>
      <c r="H58" s="55">
        <f>D58*F58</f>
        <v>0</v>
      </c>
    </row>
    <row r="59" spans="2:8" ht="14.25">
      <c r="B59" s="2"/>
      <c r="G59" s="52"/>
      <c r="H59" s="54"/>
    </row>
    <row r="60" spans="1:8" ht="38.25">
      <c r="A60" s="9">
        <f>A58+1</f>
        <v>4</v>
      </c>
      <c r="B60" s="2" t="s">
        <v>53</v>
      </c>
      <c r="C60" t="s">
        <v>19</v>
      </c>
      <c r="D60" s="44">
        <v>3</v>
      </c>
      <c r="F60" s="104">
        <v>0</v>
      </c>
      <c r="G60" s="52"/>
      <c r="H60" s="55">
        <f>D60*F60</f>
        <v>0</v>
      </c>
    </row>
    <row r="61" spans="2:8" ht="14.25">
      <c r="B61" s="2"/>
      <c r="G61" s="52"/>
      <c r="H61" s="54"/>
    </row>
    <row r="62" spans="1:8" ht="38.25">
      <c r="A62" s="9">
        <f>A60+1</f>
        <v>5</v>
      </c>
      <c r="B62" s="2" t="s">
        <v>54</v>
      </c>
      <c r="C62" t="s">
        <v>19</v>
      </c>
      <c r="D62" s="44">
        <v>2</v>
      </c>
      <c r="F62" s="104">
        <v>0</v>
      </c>
      <c r="G62" s="52"/>
      <c r="H62" s="55">
        <f>D62*F62</f>
        <v>0</v>
      </c>
    </row>
    <row r="63" spans="2:8" ht="14.25">
      <c r="B63" s="2"/>
      <c r="G63" s="52"/>
      <c r="H63" s="54"/>
    </row>
    <row r="64" spans="1:8" ht="25.5">
      <c r="A64" s="9">
        <f>A62+1</f>
        <v>6</v>
      </c>
      <c r="B64" s="2" t="s">
        <v>67</v>
      </c>
      <c r="C64" t="s">
        <v>29</v>
      </c>
      <c r="D64" s="44">
        <v>1</v>
      </c>
      <c r="F64" s="104">
        <v>0</v>
      </c>
      <c r="G64" s="52"/>
      <c r="H64" s="55">
        <f>D64*F64</f>
        <v>0</v>
      </c>
    </row>
    <row r="65" spans="2:8" ht="14.25">
      <c r="B65" s="2"/>
      <c r="G65" s="52"/>
      <c r="H65" s="54"/>
    </row>
    <row r="66" spans="1:8" ht="38.25">
      <c r="A66" s="9">
        <f>A64+1</f>
        <v>7</v>
      </c>
      <c r="B66" s="2" t="s">
        <v>50</v>
      </c>
      <c r="C66" t="s">
        <v>19</v>
      </c>
      <c r="D66" s="44">
        <v>16</v>
      </c>
      <c r="F66" s="104">
        <v>0</v>
      </c>
      <c r="G66" s="52"/>
      <c r="H66" s="55">
        <f>D66*F66</f>
        <v>0</v>
      </c>
    </row>
    <row r="67" spans="2:8" ht="14.25">
      <c r="B67" s="2"/>
      <c r="G67" s="52"/>
      <c r="H67" s="54"/>
    </row>
    <row r="68" spans="1:8" ht="38.25">
      <c r="A68" s="9">
        <f>A66+1</f>
        <v>8</v>
      </c>
      <c r="B68" s="2" t="s">
        <v>51</v>
      </c>
      <c r="C68" t="s">
        <v>19</v>
      </c>
      <c r="D68" s="44">
        <v>2</v>
      </c>
      <c r="F68" s="104">
        <v>0</v>
      </c>
      <c r="G68" s="52"/>
      <c r="H68" s="55">
        <f>D68*F68</f>
        <v>0</v>
      </c>
    </row>
    <row r="69" spans="2:8" ht="14.25">
      <c r="B69" s="3"/>
      <c r="G69" s="52"/>
      <c r="H69" s="119" t="s">
        <v>6</v>
      </c>
    </row>
    <row r="70" spans="1:8" ht="38.25">
      <c r="A70" s="9">
        <f>A68+1</f>
        <v>9</v>
      </c>
      <c r="B70" s="2" t="s">
        <v>52</v>
      </c>
      <c r="C70" t="s">
        <v>19</v>
      </c>
      <c r="D70" s="44">
        <v>1</v>
      </c>
      <c r="F70" s="104">
        <v>0</v>
      </c>
      <c r="G70" s="52"/>
      <c r="H70" s="55">
        <f>D70*F70</f>
        <v>0</v>
      </c>
    </row>
    <row r="71" spans="2:8" ht="14.25">
      <c r="B71" s="2"/>
      <c r="F71" s="54"/>
      <c r="G71" s="52"/>
      <c r="H71" s="119" t="s">
        <v>6</v>
      </c>
    </row>
    <row r="72" spans="1:8" ht="38.25">
      <c r="A72" s="9">
        <f>A70+1</f>
        <v>10</v>
      </c>
      <c r="B72" s="15" t="s">
        <v>68</v>
      </c>
      <c r="C72" s="5" t="s">
        <v>18</v>
      </c>
      <c r="D72" s="45">
        <v>15</v>
      </c>
      <c r="E72" s="45"/>
      <c r="F72" s="104">
        <v>0</v>
      </c>
      <c r="G72" s="52"/>
      <c r="H72" s="55">
        <f>D72*F72</f>
        <v>0</v>
      </c>
    </row>
    <row r="73" spans="2:8" ht="14.25">
      <c r="B73" s="15"/>
      <c r="C73" s="5"/>
      <c r="D73" s="45"/>
      <c r="E73" s="45"/>
      <c r="F73" s="105"/>
      <c r="G73" s="52"/>
      <c r="H73" s="54"/>
    </row>
    <row r="74" spans="1:8" ht="25.5">
      <c r="A74" s="9">
        <f>A72+1</f>
        <v>11</v>
      </c>
      <c r="B74" s="15" t="s">
        <v>55</v>
      </c>
      <c r="C74" s="5" t="s">
        <v>18</v>
      </c>
      <c r="D74" s="45">
        <v>9</v>
      </c>
      <c r="E74" s="45"/>
      <c r="F74" s="104">
        <v>0</v>
      </c>
      <c r="G74" s="52"/>
      <c r="H74" s="55">
        <f>D74*F74</f>
        <v>0</v>
      </c>
    </row>
    <row r="75" spans="1:8" ht="12.75">
      <c r="A75" s="76"/>
      <c r="B75" s="17"/>
      <c r="C75" s="18"/>
      <c r="D75" s="46"/>
      <c r="E75" s="46"/>
      <c r="F75" s="106"/>
      <c r="G75" s="106"/>
      <c r="H75" s="57"/>
    </row>
    <row r="76" spans="2:8" ht="12.75">
      <c r="B76" s="6" t="s">
        <v>6</v>
      </c>
      <c r="C76" s="5"/>
      <c r="D76" s="45"/>
      <c r="E76" s="45"/>
      <c r="F76" s="105"/>
      <c r="G76" s="105"/>
      <c r="H76" s="58" t="s">
        <v>6</v>
      </c>
    </row>
    <row r="77" spans="1:8" ht="16.5" customHeight="1" thickBot="1">
      <c r="A77" s="101"/>
      <c r="B77" s="42" t="str">
        <f>"Skupaj "&amp;B20</f>
        <v>Skupaj PRIPRAVLJALNA DELA</v>
      </c>
      <c r="C77" s="43"/>
      <c r="D77" s="47"/>
      <c r="E77" s="47"/>
      <c r="F77" s="107"/>
      <c r="G77" s="107"/>
      <c r="H77" s="59">
        <f>SUM(H20:H75)</f>
        <v>0</v>
      </c>
    </row>
    <row r="78" spans="2:8" ht="13.5" thickTop="1">
      <c r="B78" s="6"/>
      <c r="C78" s="5"/>
      <c r="D78" s="45"/>
      <c r="E78" s="45"/>
      <c r="F78" s="105"/>
      <c r="G78" s="105"/>
      <c r="H78" s="60"/>
    </row>
    <row r="79" spans="2:8" ht="12.75">
      <c r="B79" s="6"/>
      <c r="C79" s="5"/>
      <c r="D79" s="45"/>
      <c r="E79" s="45"/>
      <c r="F79" s="105"/>
      <c r="G79" s="105"/>
      <c r="H79" s="60"/>
    </row>
    <row r="80" spans="1:8" ht="12.75">
      <c r="A80" s="100" t="s">
        <v>8</v>
      </c>
      <c r="B80" s="19" t="s">
        <v>17</v>
      </c>
      <c r="H80" s="54"/>
    </row>
    <row r="81" ht="12.75">
      <c r="H81" s="54"/>
    </row>
    <row r="82" spans="1:8" ht="89.25">
      <c r="A82" s="9">
        <v>1</v>
      </c>
      <c r="B82" s="2" t="s">
        <v>45</v>
      </c>
      <c r="H82" s="54">
        <f>D82*F82</f>
        <v>0</v>
      </c>
    </row>
    <row r="83" spans="2:8" ht="12.75">
      <c r="B83" s="2"/>
      <c r="H83" s="54"/>
    </row>
    <row r="84" spans="2:8" ht="25.5">
      <c r="B84" s="2" t="s">
        <v>56</v>
      </c>
      <c r="C84" t="s">
        <v>19</v>
      </c>
      <c r="D84" s="44">
        <v>2</v>
      </c>
      <c r="F84" s="104">
        <v>0</v>
      </c>
      <c r="H84" s="55">
        <f>D84*F84</f>
        <v>0</v>
      </c>
    </row>
    <row r="85" spans="2:8" ht="14.25">
      <c r="B85" s="2"/>
      <c r="F85" s="108"/>
      <c r="H85" s="69"/>
    </row>
    <row r="86" spans="2:8" ht="25.5">
      <c r="B86" s="2" t="s">
        <v>57</v>
      </c>
      <c r="C86" t="s">
        <v>19</v>
      </c>
      <c r="D86" s="44">
        <v>9</v>
      </c>
      <c r="F86" s="104">
        <v>0</v>
      </c>
      <c r="H86" s="55">
        <f>D86*F86</f>
        <v>0</v>
      </c>
    </row>
    <row r="87" spans="2:8" ht="12.75">
      <c r="B87" s="2"/>
      <c r="H87" s="54"/>
    </row>
    <row r="88" spans="1:8" ht="102">
      <c r="A88" s="9">
        <f>A82+1</f>
        <v>2</v>
      </c>
      <c r="B88" s="2" t="s">
        <v>69</v>
      </c>
      <c r="C88" t="s">
        <v>14</v>
      </c>
      <c r="D88" s="44">
        <f>22.92*12.29</f>
        <v>281.6868</v>
      </c>
      <c r="F88" s="104">
        <v>0</v>
      </c>
      <c r="H88" s="55">
        <f>D88*F88</f>
        <v>0</v>
      </c>
    </row>
    <row r="89" spans="2:8" ht="12.75">
      <c r="B89" s="2"/>
      <c r="H89" s="54"/>
    </row>
    <row r="90" spans="1:8" ht="38.25">
      <c r="A90" s="9">
        <f>A88+1</f>
        <v>3</v>
      </c>
      <c r="B90" s="2" t="s">
        <v>58</v>
      </c>
      <c r="C90" t="s">
        <v>18</v>
      </c>
      <c r="D90" s="44">
        <v>17</v>
      </c>
      <c r="F90" s="104">
        <v>0</v>
      </c>
      <c r="H90" s="55">
        <f>D90*F90</f>
        <v>0</v>
      </c>
    </row>
    <row r="91" spans="2:8" ht="12.75">
      <c r="B91" s="2"/>
      <c r="H91" s="54"/>
    </row>
    <row r="92" spans="1:8" ht="51">
      <c r="A92" s="9">
        <f>A90+1</f>
        <v>4</v>
      </c>
      <c r="B92" s="2" t="s">
        <v>60</v>
      </c>
      <c r="H92" s="54"/>
    </row>
    <row r="93" spans="2:8" ht="14.25">
      <c r="B93" s="2"/>
      <c r="C93" t="s">
        <v>18</v>
      </c>
      <c r="D93" s="44">
        <v>20</v>
      </c>
      <c r="F93" s="104">
        <v>0</v>
      </c>
      <c r="H93" s="55">
        <f>D93*F93</f>
        <v>0</v>
      </c>
    </row>
    <row r="94" spans="1:8" ht="38.25">
      <c r="A94" s="9">
        <f>A92+1</f>
        <v>5</v>
      </c>
      <c r="B94" s="2" t="s">
        <v>70</v>
      </c>
      <c r="C94" t="s">
        <v>15</v>
      </c>
      <c r="D94" s="44">
        <f>4*0.15+281*0.04+4*0.15+0.3</f>
        <v>12.74</v>
      </c>
      <c r="F94" s="104">
        <v>0</v>
      </c>
      <c r="H94" s="55">
        <f>D94*F94</f>
        <v>0</v>
      </c>
    </row>
    <row r="95" spans="1:8" ht="12.75">
      <c r="A95" s="76"/>
      <c r="B95" s="16"/>
      <c r="C95" s="16"/>
      <c r="D95" s="48"/>
      <c r="E95" s="48"/>
      <c r="F95" s="109"/>
      <c r="G95" s="109"/>
      <c r="H95" s="61"/>
    </row>
    <row r="96" spans="2:8" ht="12.75">
      <c r="B96" s="6" t="s">
        <v>6</v>
      </c>
      <c r="C96" s="5"/>
      <c r="D96" s="45"/>
      <c r="E96" s="45"/>
      <c r="F96" s="105"/>
      <c r="G96" s="105"/>
      <c r="H96" s="58" t="s">
        <v>6</v>
      </c>
    </row>
    <row r="97" spans="1:8" ht="16.5" customHeight="1" thickBot="1">
      <c r="A97" s="101"/>
      <c r="B97" s="42" t="str">
        <f>"Skupaj "&amp;B80</f>
        <v>Skupaj RUŠITVENA DELA</v>
      </c>
      <c r="C97" s="43"/>
      <c r="D97" s="47"/>
      <c r="E97" s="47"/>
      <c r="F97" s="107"/>
      <c r="G97" s="107"/>
      <c r="H97" s="59">
        <f>SUM(H82:H95)</f>
        <v>0</v>
      </c>
    </row>
    <row r="98" ht="13.5" thickTop="1">
      <c r="H98" s="54"/>
    </row>
    <row r="100" spans="1:2" ht="12.75">
      <c r="A100" s="100" t="s">
        <v>9</v>
      </c>
      <c r="B100" s="19" t="s">
        <v>20</v>
      </c>
    </row>
    <row r="102" spans="2:8" ht="12.75">
      <c r="B102" t="s">
        <v>71</v>
      </c>
      <c r="H102" s="62"/>
    </row>
    <row r="103" spans="2:8" ht="12.75">
      <c r="B103" t="s">
        <v>21</v>
      </c>
      <c r="H103" s="62"/>
    </row>
    <row r="104" spans="2:8" ht="12.75">
      <c r="B104" t="s">
        <v>22</v>
      </c>
      <c r="H104" s="62"/>
    </row>
    <row r="105" spans="2:8" ht="12.75">
      <c r="B105" s="71" t="s">
        <v>129</v>
      </c>
      <c r="F105" s="110"/>
      <c r="G105" s="110"/>
      <c r="H105" s="62"/>
    </row>
    <row r="106" spans="2:8" ht="12.75">
      <c r="B106" s="71" t="s">
        <v>130</v>
      </c>
      <c r="F106" s="110"/>
      <c r="G106" s="110"/>
      <c r="H106" s="62"/>
    </row>
    <row r="107" spans="2:8" ht="12.75">
      <c r="B107" s="71" t="s">
        <v>131</v>
      </c>
      <c r="F107" s="110"/>
      <c r="G107" s="110"/>
      <c r="H107" s="62"/>
    </row>
    <row r="108" spans="2:8" ht="12.75">
      <c r="B108" s="71" t="s">
        <v>132</v>
      </c>
      <c r="F108" s="110"/>
      <c r="G108" s="110"/>
      <c r="H108" s="62"/>
    </row>
    <row r="109" spans="6:8" ht="12.75">
      <c r="F109" s="110"/>
      <c r="G109" s="110"/>
      <c r="H109" s="62"/>
    </row>
    <row r="110" ht="12.75">
      <c r="G110" s="110"/>
    </row>
    <row r="111" spans="1:7" ht="25.5">
      <c r="A111" s="9">
        <v>1</v>
      </c>
      <c r="B111" s="2" t="s">
        <v>23</v>
      </c>
      <c r="G111" s="110"/>
    </row>
    <row r="112" spans="2:7" ht="12.75">
      <c r="B112" s="2"/>
      <c r="G112" s="110"/>
    </row>
    <row r="113" spans="2:8" ht="14.25">
      <c r="B113" s="7" t="s">
        <v>24</v>
      </c>
      <c r="C113" t="s">
        <v>19</v>
      </c>
      <c r="D113" s="44">
        <v>2</v>
      </c>
      <c r="F113" s="104">
        <v>0</v>
      </c>
      <c r="G113" s="110"/>
      <c r="H113" s="55">
        <f>D113*F113</f>
        <v>0</v>
      </c>
    </row>
    <row r="114" spans="2:7" ht="12.75">
      <c r="B114" s="7"/>
      <c r="G114" s="110"/>
    </row>
    <row r="115" spans="2:8" ht="14.25">
      <c r="B115" s="7" t="s">
        <v>25</v>
      </c>
      <c r="C115" t="s">
        <v>19</v>
      </c>
      <c r="D115" s="44">
        <v>1</v>
      </c>
      <c r="F115" s="104">
        <v>0</v>
      </c>
      <c r="G115" s="110"/>
      <c r="H115" s="55">
        <f>D115*F115</f>
        <v>0</v>
      </c>
    </row>
    <row r="116" ht="12.75">
      <c r="G116" s="110"/>
    </row>
    <row r="117" spans="1:8" ht="25.5">
      <c r="A117" s="9">
        <f>A111+1</f>
        <v>2</v>
      </c>
      <c r="B117" s="14" t="s">
        <v>61</v>
      </c>
      <c r="C117" t="s">
        <v>18</v>
      </c>
      <c r="D117" s="44">
        <v>20</v>
      </c>
      <c r="F117" s="104">
        <v>0</v>
      </c>
      <c r="G117" s="110"/>
      <c r="H117" s="55">
        <f>D117*F117</f>
        <v>0</v>
      </c>
    </row>
    <row r="118" ht="12.75">
      <c r="G118" s="110"/>
    </row>
    <row r="119" spans="1:8" ht="110.25" customHeight="1">
      <c r="A119" s="9">
        <f>A117+1</f>
        <v>3</v>
      </c>
      <c r="B119" s="14" t="s">
        <v>77</v>
      </c>
      <c r="C119" t="s">
        <v>14</v>
      </c>
      <c r="D119" s="44">
        <f>22.94*12.5+3*0.5*20+8*2*0.35+8*10*1.25+11*9*0.35+8*9+0.35</f>
        <v>529.35</v>
      </c>
      <c r="F119" s="104">
        <v>0</v>
      </c>
      <c r="G119" s="110"/>
      <c r="H119" s="55">
        <f>D119*F119</f>
        <v>0</v>
      </c>
    </row>
    <row r="120" spans="1:8" ht="12.75">
      <c r="A120" s="76"/>
      <c r="B120" s="16"/>
      <c r="C120" s="16"/>
      <c r="D120" s="48"/>
      <c r="E120" s="48"/>
      <c r="F120" s="109"/>
      <c r="G120" s="109"/>
      <c r="H120" s="61"/>
    </row>
    <row r="121" spans="2:8" ht="12.75">
      <c r="B121" s="6" t="s">
        <v>6</v>
      </c>
      <c r="C121" s="5"/>
      <c r="D121" s="45"/>
      <c r="E121" s="45"/>
      <c r="F121" s="105"/>
      <c r="G121" s="105"/>
      <c r="H121" s="58" t="s">
        <v>6</v>
      </c>
    </row>
    <row r="122" spans="1:8" ht="16.5" customHeight="1" thickBot="1">
      <c r="A122" s="101"/>
      <c r="B122" s="42" t="str">
        <f>"Skupaj "&amp;B100</f>
        <v>Skupaj ZIDARSKA DELA</v>
      </c>
      <c r="C122" s="43"/>
      <c r="D122" s="47"/>
      <c r="E122" s="47"/>
      <c r="F122" s="107"/>
      <c r="G122" s="107"/>
      <c r="H122" s="59">
        <f>SUM(H103:H120)</f>
        <v>0</v>
      </c>
    </row>
    <row r="123" spans="2:8" ht="13.5" thickTop="1">
      <c r="B123" t="s">
        <v>6</v>
      </c>
      <c r="H123" s="56">
        <f>SUM(H110:H122)</f>
        <v>0</v>
      </c>
    </row>
    <row r="126" spans="1:8" ht="12.75">
      <c r="A126" s="100" t="s">
        <v>10</v>
      </c>
      <c r="B126" s="19" t="s">
        <v>5</v>
      </c>
      <c r="H126" s="54"/>
    </row>
    <row r="127" ht="12.75">
      <c r="H127" s="54"/>
    </row>
    <row r="128" spans="1:8" ht="51">
      <c r="A128" s="9">
        <v>1</v>
      </c>
      <c r="B128" s="14" t="s">
        <v>72</v>
      </c>
      <c r="C128" t="s">
        <v>18</v>
      </c>
      <c r="D128" s="44">
        <v>13</v>
      </c>
      <c r="F128" s="104">
        <v>0</v>
      </c>
      <c r="H128" s="55">
        <f>D128*F128</f>
        <v>0</v>
      </c>
    </row>
    <row r="129" spans="2:8" ht="12.75">
      <c r="B129" s="14"/>
      <c r="H129" s="54"/>
    </row>
    <row r="130" spans="1:8" ht="12.75">
      <c r="A130" s="76"/>
      <c r="B130" s="16"/>
      <c r="C130" s="16"/>
      <c r="D130" s="48"/>
      <c r="E130" s="48"/>
      <c r="F130" s="109"/>
      <c r="G130" s="109"/>
      <c r="H130" s="61"/>
    </row>
    <row r="131" spans="2:8" ht="12.75">
      <c r="B131" s="6" t="s">
        <v>6</v>
      </c>
      <c r="C131" s="5"/>
      <c r="D131" s="45"/>
      <c r="E131" s="45"/>
      <c r="F131" s="105"/>
      <c r="G131" s="105"/>
      <c r="H131" s="58" t="s">
        <v>6</v>
      </c>
    </row>
    <row r="132" spans="1:8" ht="16.5" customHeight="1" thickBot="1">
      <c r="A132" s="101"/>
      <c r="B132" s="42" t="str">
        <f>"Skupaj "&amp;B126</f>
        <v>Skupaj KLEPARSKA DELA</v>
      </c>
      <c r="C132" s="43"/>
      <c r="D132" s="47"/>
      <c r="E132" s="47"/>
      <c r="F132" s="107"/>
      <c r="G132" s="107"/>
      <c r="H132" s="59">
        <f>SUM(H128:H131)</f>
        <v>0</v>
      </c>
    </row>
    <row r="133" ht="13.5" thickTop="1">
      <c r="H133" s="54"/>
    </row>
    <row r="136" spans="1:8" ht="15.75">
      <c r="A136" s="100" t="s">
        <v>11</v>
      </c>
      <c r="B136" s="19" t="s">
        <v>26</v>
      </c>
      <c r="C136" s="1"/>
      <c r="D136" s="49"/>
      <c r="E136" s="49"/>
      <c r="F136" s="63"/>
      <c r="G136" s="63"/>
      <c r="H136" s="63"/>
    </row>
    <row r="137" spans="2:8" ht="12.75">
      <c r="B137" s="10"/>
      <c r="C137" s="10"/>
      <c r="D137" s="11"/>
      <c r="E137" s="11"/>
      <c r="F137" s="111"/>
      <c r="G137" s="111"/>
      <c r="H137" s="64"/>
    </row>
    <row r="138" spans="2:8" ht="12.75">
      <c r="B138" s="10" t="s">
        <v>30</v>
      </c>
      <c r="C138" s="10"/>
      <c r="D138" s="11"/>
      <c r="E138" s="11"/>
      <c r="F138" s="111"/>
      <c r="G138" s="111"/>
      <c r="H138" s="64"/>
    </row>
    <row r="139" spans="2:8" ht="12.75">
      <c r="B139" s="10" t="s">
        <v>31</v>
      </c>
      <c r="C139" s="10"/>
      <c r="D139" s="11"/>
      <c r="E139" s="11"/>
      <c r="F139" s="111"/>
      <c r="G139" s="111"/>
      <c r="H139" s="64"/>
    </row>
    <row r="140" spans="2:8" ht="12.75">
      <c r="B140" s="10" t="s">
        <v>32</v>
      </c>
      <c r="C140" s="10"/>
      <c r="D140" s="11"/>
      <c r="E140" s="11"/>
      <c r="F140" s="111"/>
      <c r="G140" s="111"/>
      <c r="H140" s="64"/>
    </row>
    <row r="141" spans="2:8" ht="12.75">
      <c r="B141" s="10"/>
      <c r="C141" s="10"/>
      <c r="D141" s="11"/>
      <c r="E141" s="11"/>
      <c r="F141" s="111"/>
      <c r="G141" s="111"/>
      <c r="H141" s="64"/>
    </row>
    <row r="142" spans="1:8" ht="12.75">
      <c r="A142" s="9">
        <v>1</v>
      </c>
      <c r="B142" s="10" t="s">
        <v>41</v>
      </c>
      <c r="C142" s="10"/>
      <c r="D142" s="11"/>
      <c r="E142" s="11"/>
      <c r="F142" s="111"/>
      <c r="G142" s="111"/>
      <c r="H142" s="64"/>
    </row>
    <row r="143" spans="2:8" ht="12.75">
      <c r="B143" s="10" t="s">
        <v>33</v>
      </c>
      <c r="C143" s="10"/>
      <c r="D143" s="11"/>
      <c r="E143" s="11"/>
      <c r="F143" s="111"/>
      <c r="G143" s="111"/>
      <c r="H143" s="64"/>
    </row>
    <row r="144" spans="2:8" ht="12.75">
      <c r="B144" s="10" t="s">
        <v>34</v>
      </c>
      <c r="C144" s="10"/>
      <c r="D144" s="11"/>
      <c r="E144" s="11"/>
      <c r="F144" s="111"/>
      <c r="G144" s="111"/>
      <c r="H144" s="64"/>
    </row>
    <row r="145" spans="2:8" ht="12.75">
      <c r="B145" s="10" t="s">
        <v>35</v>
      </c>
      <c r="C145" s="10"/>
      <c r="D145" s="11"/>
      <c r="E145" s="11"/>
      <c r="F145" s="111"/>
      <c r="G145" s="111"/>
      <c r="H145" s="64"/>
    </row>
    <row r="146" spans="2:8" ht="12.75">
      <c r="B146" s="10" t="s">
        <v>73</v>
      </c>
      <c r="C146" s="10"/>
      <c r="D146" s="11"/>
      <c r="E146" s="11"/>
      <c r="F146" s="111"/>
      <c r="G146" s="111"/>
      <c r="H146" s="64"/>
    </row>
    <row r="147" spans="2:8" ht="12.75">
      <c r="B147" s="10" t="s">
        <v>36</v>
      </c>
      <c r="C147" s="10"/>
      <c r="D147" s="11"/>
      <c r="E147" s="11"/>
      <c r="F147" s="111"/>
      <c r="G147" s="111"/>
      <c r="H147" s="64"/>
    </row>
    <row r="148" spans="2:8" ht="12.75">
      <c r="B148" s="10" t="s">
        <v>37</v>
      </c>
      <c r="C148" s="10"/>
      <c r="D148" s="11"/>
      <c r="E148" s="11"/>
      <c r="F148" s="111"/>
      <c r="G148" s="111"/>
      <c r="H148" s="64"/>
    </row>
    <row r="149" spans="2:8" ht="12.75">
      <c r="B149" s="10" t="s">
        <v>38</v>
      </c>
      <c r="C149" s="10"/>
      <c r="D149" s="11"/>
      <c r="E149" s="11"/>
      <c r="F149" s="111"/>
      <c r="G149" s="111"/>
      <c r="H149" s="64"/>
    </row>
    <row r="150" spans="2:8" ht="12.75">
      <c r="B150" s="10" t="s">
        <v>39</v>
      </c>
      <c r="C150" s="10"/>
      <c r="D150" s="11"/>
      <c r="E150" s="11"/>
      <c r="F150" s="111"/>
      <c r="G150" s="111"/>
      <c r="H150" s="64"/>
    </row>
    <row r="151" spans="2:8" ht="12.75">
      <c r="B151" s="10" t="s">
        <v>74</v>
      </c>
      <c r="C151" s="10"/>
      <c r="D151" s="11"/>
      <c r="E151" s="11"/>
      <c r="F151" s="111"/>
      <c r="G151" s="111"/>
      <c r="H151" s="64"/>
    </row>
    <row r="152" spans="2:8" ht="12.75">
      <c r="B152" s="10"/>
      <c r="C152" s="10"/>
      <c r="D152" s="11"/>
      <c r="E152" s="11"/>
      <c r="F152" s="111"/>
      <c r="G152" s="111"/>
      <c r="H152" s="64"/>
    </row>
    <row r="153" spans="2:8" ht="12.75">
      <c r="B153" s="10" t="s">
        <v>47</v>
      </c>
      <c r="C153" s="10"/>
      <c r="D153" s="11"/>
      <c r="E153" s="11"/>
      <c r="F153" s="111"/>
      <c r="G153" s="111"/>
      <c r="H153" s="64"/>
    </row>
    <row r="154" spans="2:8" ht="14.25">
      <c r="B154" s="10" t="s">
        <v>40</v>
      </c>
      <c r="C154" s="10"/>
      <c r="D154" s="11">
        <v>8</v>
      </c>
      <c r="E154" s="11"/>
      <c r="F154" s="104">
        <v>0</v>
      </c>
      <c r="G154" s="111"/>
      <c r="H154" s="55">
        <f>D154*F154</f>
        <v>0</v>
      </c>
    </row>
    <row r="155" spans="2:8" ht="12.75">
      <c r="B155" s="12"/>
      <c r="C155" s="10"/>
      <c r="D155" s="11"/>
      <c r="E155" s="11"/>
      <c r="F155" s="111"/>
      <c r="G155" s="111"/>
      <c r="H155" s="64"/>
    </row>
    <row r="156" spans="1:8" ht="76.5">
      <c r="A156" s="9">
        <f>A142+1</f>
        <v>2</v>
      </c>
      <c r="B156" s="12" t="s">
        <v>48</v>
      </c>
      <c r="C156" s="10"/>
      <c r="D156" s="11"/>
      <c r="E156" s="11"/>
      <c r="F156" s="111"/>
      <c r="G156" s="111"/>
      <c r="H156" s="64"/>
    </row>
    <row r="157" spans="2:8" ht="14.25">
      <c r="B157" s="12" t="s">
        <v>49</v>
      </c>
      <c r="C157" s="10" t="s">
        <v>18</v>
      </c>
      <c r="D157" s="11">
        <v>8</v>
      </c>
      <c r="E157" s="11"/>
      <c r="F157" s="104">
        <v>0</v>
      </c>
      <c r="G157" s="111"/>
      <c r="H157" s="55">
        <f>D157*F157</f>
        <v>0</v>
      </c>
    </row>
    <row r="158" spans="2:8" ht="12.75">
      <c r="B158" s="12"/>
      <c r="C158" s="10"/>
      <c r="D158" s="11"/>
      <c r="E158" s="11"/>
      <c r="F158" s="111"/>
      <c r="G158" s="111"/>
      <c r="H158" s="64"/>
    </row>
    <row r="159" spans="1:8" ht="102">
      <c r="A159" s="9">
        <f>A156+1</f>
        <v>3</v>
      </c>
      <c r="B159" s="12" t="s">
        <v>42</v>
      </c>
      <c r="C159" s="10" t="s">
        <v>18</v>
      </c>
      <c r="D159" s="11">
        <v>8</v>
      </c>
      <c r="E159" s="11"/>
      <c r="F159" s="104">
        <v>0</v>
      </c>
      <c r="G159" s="111"/>
      <c r="H159" s="55">
        <f>D159*F159</f>
        <v>0</v>
      </c>
    </row>
    <row r="160" spans="2:8" ht="12.75">
      <c r="B160" s="10"/>
      <c r="C160" s="10"/>
      <c r="D160" s="11"/>
      <c r="E160" s="11"/>
      <c r="F160" s="111"/>
      <c r="G160" s="111"/>
      <c r="H160" s="64"/>
    </row>
    <row r="161" spans="1:8" ht="229.5">
      <c r="A161" s="9">
        <f>A159+1</f>
        <v>4</v>
      </c>
      <c r="B161" s="13" t="s">
        <v>75</v>
      </c>
      <c r="C161" s="10"/>
      <c r="D161" s="11"/>
      <c r="E161" s="11"/>
      <c r="F161" s="111"/>
      <c r="G161" s="111"/>
      <c r="H161" s="64"/>
    </row>
    <row r="162" spans="2:8" ht="14.25">
      <c r="B162" s="10" t="s">
        <v>62</v>
      </c>
      <c r="C162" s="10" t="s">
        <v>19</v>
      </c>
      <c r="D162" s="11">
        <v>1</v>
      </c>
      <c r="E162" s="11"/>
      <c r="F162" s="104">
        <v>0</v>
      </c>
      <c r="G162" s="111"/>
      <c r="H162" s="55">
        <f>D162*F162</f>
        <v>0</v>
      </c>
    </row>
    <row r="163" spans="1:8" ht="25.5">
      <c r="A163" s="9">
        <f>A161+1</f>
        <v>5</v>
      </c>
      <c r="B163" s="13" t="s">
        <v>63</v>
      </c>
      <c r="C163" s="10"/>
      <c r="D163" s="11"/>
      <c r="E163" s="11"/>
      <c r="F163" s="111"/>
      <c r="G163" s="111"/>
      <c r="H163" s="64"/>
    </row>
    <row r="164" spans="1:8" ht="14.25">
      <c r="A164" s="77"/>
      <c r="B164" s="15" t="s">
        <v>64</v>
      </c>
      <c r="C164" s="98" t="s">
        <v>19</v>
      </c>
      <c r="D164" s="99">
        <v>1</v>
      </c>
      <c r="E164" s="99"/>
      <c r="F164" s="104">
        <v>0</v>
      </c>
      <c r="G164" s="111"/>
      <c r="H164" s="55">
        <f>D164*F164</f>
        <v>0</v>
      </c>
    </row>
    <row r="165" spans="1:8" ht="12.75">
      <c r="A165" s="76"/>
      <c r="B165" s="16"/>
      <c r="C165" s="16"/>
      <c r="D165" s="48"/>
      <c r="E165" s="48"/>
      <c r="F165" s="109"/>
      <c r="G165" s="109"/>
      <c r="H165" s="61"/>
    </row>
    <row r="166" spans="2:8" ht="12.75">
      <c r="B166" s="6" t="s">
        <v>6</v>
      </c>
      <c r="C166" s="5"/>
      <c r="D166" s="45"/>
      <c r="E166" s="45"/>
      <c r="F166" s="105"/>
      <c r="G166" s="105"/>
      <c r="H166" s="58" t="s">
        <v>6</v>
      </c>
    </row>
    <row r="167" spans="1:8" ht="16.5" customHeight="1" thickBot="1">
      <c r="A167" s="101"/>
      <c r="B167" s="42" t="str">
        <f>"Skupaj "&amp;B136</f>
        <v>Skupaj MIZARSKA DELA</v>
      </c>
      <c r="C167" s="43"/>
      <c r="D167" s="47"/>
      <c r="E167" s="47"/>
      <c r="F167" s="107"/>
      <c r="G167" s="107"/>
      <c r="H167" s="59">
        <f>SUM(H138:H164)</f>
        <v>0</v>
      </c>
    </row>
    <row r="168" spans="2:8" ht="13.5" thickTop="1">
      <c r="B168" s="10"/>
      <c r="C168" s="10"/>
      <c r="D168" s="11"/>
      <c r="E168" s="11"/>
      <c r="F168" s="111"/>
      <c r="G168" s="111"/>
      <c r="H168" s="64"/>
    </row>
    <row r="169" spans="2:8" ht="12.75">
      <c r="B169" s="10"/>
      <c r="C169" s="10"/>
      <c r="D169" s="11"/>
      <c r="E169" s="11"/>
      <c r="F169" s="111"/>
      <c r="G169" s="111"/>
      <c r="H169" s="64"/>
    </row>
    <row r="171" spans="1:8" ht="12.75">
      <c r="A171" s="100" t="s">
        <v>11</v>
      </c>
      <c r="B171" s="19" t="s">
        <v>27</v>
      </c>
      <c r="F171" s="54"/>
      <c r="G171" s="54"/>
      <c r="H171" s="54"/>
    </row>
    <row r="172" spans="6:8" ht="12.75">
      <c r="F172" s="54"/>
      <c r="G172" s="54"/>
      <c r="H172" s="54"/>
    </row>
    <row r="173" spans="2:8" ht="12.75">
      <c r="B173" s="14"/>
      <c r="F173" s="54"/>
      <c r="G173" s="54"/>
      <c r="H173" s="54"/>
    </row>
    <row r="174" spans="1:8" ht="25.5">
      <c r="A174" s="9">
        <v>1</v>
      </c>
      <c r="B174" s="14" t="s">
        <v>43</v>
      </c>
      <c r="C174" t="s">
        <v>18</v>
      </c>
      <c r="D174" s="44">
        <f>13*2*1.7+2.2*2+1.4</f>
        <v>49.99999999999999</v>
      </c>
      <c r="F174" s="104">
        <v>0</v>
      </c>
      <c r="G174" s="54"/>
      <c r="H174" s="55">
        <f>D174*F174</f>
        <v>0</v>
      </c>
    </row>
    <row r="175" spans="2:8" ht="12.75">
      <c r="B175" s="14"/>
      <c r="F175" s="54"/>
      <c r="G175" s="54"/>
      <c r="H175" s="54"/>
    </row>
    <row r="176" spans="1:8" ht="51">
      <c r="A176" s="9">
        <f>A174+1</f>
        <v>2</v>
      </c>
      <c r="B176" s="14" t="s">
        <v>44</v>
      </c>
      <c r="C176" t="s">
        <v>18</v>
      </c>
      <c r="D176" s="44">
        <f>3.3*4+2*2.26</f>
        <v>17.72</v>
      </c>
      <c r="F176" s="104">
        <v>0</v>
      </c>
      <c r="G176" s="54"/>
      <c r="H176" s="55">
        <f>D176*F176</f>
        <v>0</v>
      </c>
    </row>
    <row r="177" spans="2:8" ht="12.75">
      <c r="B177" s="14"/>
      <c r="F177" s="54"/>
      <c r="G177" s="54"/>
      <c r="H177" s="54"/>
    </row>
    <row r="178" spans="1:8" ht="76.5">
      <c r="A178" s="9">
        <f>A176+1</f>
        <v>3</v>
      </c>
      <c r="B178" s="14" t="s">
        <v>46</v>
      </c>
      <c r="C178" t="s">
        <v>14</v>
      </c>
      <c r="D178" s="44">
        <f>11.9*0.7</f>
        <v>8.33</v>
      </c>
      <c r="F178" s="104">
        <v>0</v>
      </c>
      <c r="G178" s="54"/>
      <c r="H178" s="55">
        <f>D178*F178</f>
        <v>0</v>
      </c>
    </row>
    <row r="179" spans="2:8" ht="12.75">
      <c r="B179" s="14"/>
      <c r="F179" s="54"/>
      <c r="G179" s="54"/>
      <c r="H179" s="54"/>
    </row>
    <row r="180" spans="1:8" ht="25.5">
      <c r="A180" s="77">
        <f>A178+1</f>
        <v>4</v>
      </c>
      <c r="B180" s="50" t="s">
        <v>4</v>
      </c>
      <c r="C180" s="4" t="s">
        <v>19</v>
      </c>
      <c r="D180" s="51">
        <v>1</v>
      </c>
      <c r="E180" s="51"/>
      <c r="F180" s="104">
        <v>0</v>
      </c>
      <c r="G180" s="54"/>
      <c r="H180" s="55">
        <f>D180*F180</f>
        <v>0</v>
      </c>
    </row>
    <row r="181" spans="1:8" ht="12.75">
      <c r="A181" s="76"/>
      <c r="B181" s="16"/>
      <c r="C181" s="16"/>
      <c r="D181" s="48"/>
      <c r="E181" s="48"/>
      <c r="F181" s="109"/>
      <c r="G181" s="109"/>
      <c r="H181" s="61"/>
    </row>
    <row r="182" spans="2:8" ht="12.75">
      <c r="B182" s="6" t="s">
        <v>6</v>
      </c>
      <c r="C182" s="5"/>
      <c r="D182" s="45"/>
      <c r="E182" s="45"/>
      <c r="F182" s="105"/>
      <c r="G182" s="105"/>
      <c r="H182" s="58" t="s">
        <v>6</v>
      </c>
    </row>
    <row r="183" spans="1:8" ht="16.5" customHeight="1" thickBot="1">
      <c r="A183" s="101"/>
      <c r="B183" s="42" t="str">
        <f>"Skupaj "&amp;B171</f>
        <v>Skupaj NARAVNI KAMEN</v>
      </c>
      <c r="C183" s="43"/>
      <c r="D183" s="47"/>
      <c r="E183" s="47"/>
      <c r="F183" s="107"/>
      <c r="G183" s="107"/>
      <c r="H183" s="59">
        <f>SUM(H173:H181)</f>
        <v>0</v>
      </c>
    </row>
    <row r="184" spans="6:8" ht="13.5" thickTop="1">
      <c r="F184" s="54"/>
      <c r="G184" s="54"/>
      <c r="H184" s="54"/>
    </row>
    <row r="187" spans="1:8" ht="12.75">
      <c r="A187" s="100" t="s">
        <v>12</v>
      </c>
      <c r="B187" s="19" t="s">
        <v>65</v>
      </c>
      <c r="H187" s="54"/>
    </row>
    <row r="188" ht="12.75">
      <c r="H188" s="54"/>
    </row>
    <row r="189" spans="1:8" ht="14.25">
      <c r="A189" s="9">
        <v>1</v>
      </c>
      <c r="B189" s="2" t="s">
        <v>0</v>
      </c>
      <c r="C189" t="s">
        <v>16</v>
      </c>
      <c r="D189" s="44">
        <f>2*8</f>
        <v>16</v>
      </c>
      <c r="F189" s="104">
        <v>0</v>
      </c>
      <c r="H189" s="55">
        <f>D189*F189</f>
        <v>0</v>
      </c>
    </row>
    <row r="190" ht="12.75">
      <c r="H190" s="54"/>
    </row>
    <row r="191" spans="1:8" ht="38.25">
      <c r="A191" s="9">
        <f>A189+1</f>
        <v>2</v>
      </c>
      <c r="B191" s="14" t="s">
        <v>76</v>
      </c>
      <c r="C191" t="s">
        <v>14</v>
      </c>
      <c r="D191" s="44">
        <f>1.8*8</f>
        <v>14.4</v>
      </c>
      <c r="F191" s="104">
        <v>0</v>
      </c>
      <c r="H191" s="55">
        <f>D191*F191</f>
        <v>0</v>
      </c>
    </row>
    <row r="192" spans="2:8" ht="12.75">
      <c r="B192" s="14"/>
      <c r="H192" s="54"/>
    </row>
    <row r="193" spans="1:8" ht="25.5">
      <c r="A193" s="9">
        <f>A191+1</f>
        <v>3</v>
      </c>
      <c r="B193" s="14" t="s">
        <v>3</v>
      </c>
      <c r="C193" t="s">
        <v>19</v>
      </c>
      <c r="D193" s="44">
        <v>2</v>
      </c>
      <c r="F193" s="104">
        <v>0</v>
      </c>
      <c r="H193" s="55">
        <f>D193*F193</f>
        <v>0</v>
      </c>
    </row>
    <row r="194" ht="12.75">
      <c r="H194" s="54"/>
    </row>
    <row r="195" spans="1:8" ht="14.25">
      <c r="A195" s="9">
        <f>A193+1</f>
        <v>4</v>
      </c>
      <c r="B195" s="14" t="s">
        <v>2</v>
      </c>
      <c r="C195" t="s">
        <v>1</v>
      </c>
      <c r="D195" s="44">
        <v>1</v>
      </c>
      <c r="F195" s="104">
        <v>0</v>
      </c>
      <c r="H195" s="55">
        <f>D195*F195</f>
        <v>0</v>
      </c>
    </row>
    <row r="196" spans="1:8" ht="12.75">
      <c r="A196" s="76"/>
      <c r="B196" s="16"/>
      <c r="C196" s="16"/>
      <c r="D196" s="48"/>
      <c r="E196" s="48"/>
      <c r="F196" s="109"/>
      <c r="G196" s="109"/>
      <c r="H196" s="61"/>
    </row>
    <row r="197" spans="2:8" ht="12.75">
      <c r="B197" s="6" t="s">
        <v>6</v>
      </c>
      <c r="C197" s="5"/>
      <c r="D197" s="45"/>
      <c r="E197" s="45"/>
      <c r="F197" s="105"/>
      <c r="G197" s="105"/>
      <c r="H197" s="58" t="s">
        <v>6</v>
      </c>
    </row>
    <row r="198" spans="1:8" ht="16.5" customHeight="1" thickBot="1">
      <c r="A198" s="101"/>
      <c r="B198" s="42" t="str">
        <f>"Skupaj "&amp;B187</f>
        <v>Skupaj RESTAVRATORSKA DELA</v>
      </c>
      <c r="C198" s="43"/>
      <c r="D198" s="47"/>
      <c r="E198" s="47"/>
      <c r="F198" s="107"/>
      <c r="G198" s="107"/>
      <c r="H198" s="59">
        <f>SUM(H188:H196)</f>
        <v>0</v>
      </c>
    </row>
    <row r="199" ht="13.5" thickTop="1">
      <c r="H199" s="54"/>
    </row>
    <row r="200" ht="12.75">
      <c r="H200" s="54"/>
    </row>
    <row r="201" spans="1:8" ht="12.75">
      <c r="A201" s="100" t="s">
        <v>128</v>
      </c>
      <c r="B201" s="65" t="s">
        <v>28</v>
      </c>
      <c r="H201" s="54"/>
    </row>
    <row r="202" spans="2:8" ht="12.75">
      <c r="B202" s="2"/>
      <c r="H202" s="54"/>
    </row>
    <row r="203" spans="1:8" ht="89.25">
      <c r="A203" s="9">
        <v>1</v>
      </c>
      <c r="B203" s="14" t="s">
        <v>134</v>
      </c>
      <c r="C203" t="s">
        <v>14</v>
      </c>
      <c r="D203" s="44">
        <f>22.94*13.5</f>
        <v>309.69</v>
      </c>
      <c r="F203" s="104">
        <v>0</v>
      </c>
      <c r="H203" s="55">
        <f>D203*F203</f>
        <v>0</v>
      </c>
    </row>
    <row r="204" spans="1:8" ht="12.75">
      <c r="A204" s="76"/>
      <c r="B204" s="16"/>
      <c r="C204" s="16"/>
      <c r="D204" s="48"/>
      <c r="E204" s="48"/>
      <c r="F204" s="109"/>
      <c r="G204" s="109"/>
      <c r="H204" s="61"/>
    </row>
    <row r="205" spans="2:8" ht="12.75">
      <c r="B205" s="6" t="s">
        <v>6</v>
      </c>
      <c r="C205" s="5"/>
      <c r="D205" s="45"/>
      <c r="E205" s="45"/>
      <c r="F205" s="105"/>
      <c r="G205" s="105"/>
      <c r="H205" s="58" t="s">
        <v>6</v>
      </c>
    </row>
    <row r="206" spans="1:8" ht="16.5" customHeight="1" thickBot="1">
      <c r="A206" s="101"/>
      <c r="B206" s="42" t="str">
        <f>"Skupaj "&amp;B201</f>
        <v>Skupaj SLIKOPLESKARSKA DELA</v>
      </c>
      <c r="C206" s="43"/>
      <c r="D206" s="47"/>
      <c r="E206" s="47"/>
      <c r="F206" s="107"/>
      <c r="G206" s="107"/>
      <c r="H206" s="59">
        <f>SUM(H203:H205)</f>
        <v>0</v>
      </c>
    </row>
    <row r="207" ht="13.5" thickTop="1">
      <c r="H207" s="54"/>
    </row>
    <row r="208" ht="12.75">
      <c r="H208" s="54"/>
    </row>
    <row r="209" ht="12.75">
      <c r="H209" s="54"/>
    </row>
    <row r="210" spans="1:9" ht="14.25">
      <c r="A210" s="41"/>
      <c r="B210" s="33" t="s">
        <v>137</v>
      </c>
      <c r="C210" s="25"/>
      <c r="D210" s="26"/>
      <c r="E210" s="26"/>
      <c r="F210" s="52"/>
      <c r="G210" s="52"/>
      <c r="H210" s="52"/>
      <c r="I210" s="26"/>
    </row>
    <row r="212" ht="12.75">
      <c r="H212" s="54"/>
    </row>
    <row r="213" ht="12.75">
      <c r="H213" s="54"/>
    </row>
    <row r="214" ht="12.75">
      <c r="H214" s="54"/>
    </row>
    <row r="215" spans="1:8" ht="12.75">
      <c r="A215" s="100" t="s">
        <v>7</v>
      </c>
      <c r="B215" s="65" t="s">
        <v>126</v>
      </c>
      <c r="H215" s="54"/>
    </row>
    <row r="216" spans="2:8" ht="12.75">
      <c r="B216" s="2"/>
      <c r="H216" s="54"/>
    </row>
    <row r="217" spans="1:8" ht="38.25">
      <c r="A217" s="9">
        <v>1</v>
      </c>
      <c r="B217" s="14" t="s">
        <v>133</v>
      </c>
      <c r="C217" t="s">
        <v>127</v>
      </c>
      <c r="D217" s="97">
        <v>0.1</v>
      </c>
      <c r="E217" s="97"/>
      <c r="F217" s="104">
        <f>H77+H97+H122+H132+H167+H183+H198+H206</f>
        <v>0</v>
      </c>
      <c r="H217" s="55">
        <f>D217*F217</f>
        <v>0</v>
      </c>
    </row>
    <row r="218" spans="1:8" ht="12.75">
      <c r="A218" s="76"/>
      <c r="B218" s="16"/>
      <c r="C218" s="16"/>
      <c r="D218" s="48"/>
      <c r="E218" s="48"/>
      <c r="F218" s="109"/>
      <c r="G218" s="109"/>
      <c r="H218" s="61"/>
    </row>
    <row r="219" spans="2:8" ht="12.75">
      <c r="B219" s="6" t="s">
        <v>6</v>
      </c>
      <c r="C219" s="5"/>
      <c r="D219" s="45"/>
      <c r="E219" s="45"/>
      <c r="F219" s="105"/>
      <c r="G219" s="105"/>
      <c r="H219" s="58" t="s">
        <v>6</v>
      </c>
    </row>
    <row r="220" spans="1:8" ht="16.5" customHeight="1" thickBot="1">
      <c r="A220" s="101"/>
      <c r="B220" s="42" t="str">
        <f>"Skupaj "&amp;B215</f>
        <v>Skupaj NEPREDVIDENA DELA</v>
      </c>
      <c r="C220" s="43"/>
      <c r="D220" s="47"/>
      <c r="E220" s="47"/>
      <c r="F220" s="107"/>
      <c r="G220" s="107"/>
      <c r="H220" s="59">
        <f>SUM(H217:H219)</f>
        <v>0</v>
      </c>
    </row>
    <row r="221" ht="13.5" thickTop="1">
      <c r="H221" s="54"/>
    </row>
    <row r="222" ht="12.75">
      <c r="H222" s="54"/>
    </row>
    <row r="223" ht="12.75">
      <c r="H223" s="54"/>
    </row>
    <row r="224" ht="12.75">
      <c r="H224" s="54"/>
    </row>
    <row r="225" ht="12.75">
      <c r="H225" s="54"/>
    </row>
    <row r="226" spans="1:8" ht="12.75">
      <c r="A226" s="102"/>
      <c r="B226" s="66"/>
      <c r="C226" s="66"/>
      <c r="D226" s="67"/>
      <c r="E226" s="67"/>
      <c r="F226" s="112"/>
      <c r="G226" s="112"/>
      <c r="H226" s="68"/>
    </row>
    <row r="228" ht="20.25">
      <c r="B228" s="70" t="s">
        <v>125</v>
      </c>
    </row>
    <row r="231" ht="12.75">
      <c r="B231" s="33" t="str">
        <f>B18</f>
        <v>A.  FASADA</v>
      </c>
    </row>
    <row r="233" spans="1:8" ht="14.25">
      <c r="A233" s="9" t="str">
        <f>A20</f>
        <v>I.</v>
      </c>
      <c r="B233" t="str">
        <f>B20</f>
        <v>PRIPRAVLJALNA DELA</v>
      </c>
      <c r="H233" s="55">
        <f>H77</f>
        <v>0</v>
      </c>
    </row>
    <row r="235" spans="1:8" ht="14.25">
      <c r="A235" s="9" t="str">
        <f>A80</f>
        <v>II.</v>
      </c>
      <c r="B235" t="str">
        <f>B80</f>
        <v>RUŠITVENA DELA</v>
      </c>
      <c r="H235" s="55">
        <f>H97</f>
        <v>0</v>
      </c>
    </row>
    <row r="237" spans="1:8" ht="14.25">
      <c r="A237" s="9" t="str">
        <f>A100</f>
        <v>III.</v>
      </c>
      <c r="B237" t="str">
        <f>B100</f>
        <v>ZIDARSKA DELA</v>
      </c>
      <c r="H237" s="55">
        <f>H122</f>
        <v>0</v>
      </c>
    </row>
    <row r="239" spans="1:8" ht="14.25">
      <c r="A239" s="9" t="str">
        <f>A126</f>
        <v>IV.</v>
      </c>
      <c r="B239" t="str">
        <f>B126</f>
        <v>KLEPARSKA DELA</v>
      </c>
      <c r="H239" s="55">
        <f>H132</f>
        <v>0</v>
      </c>
    </row>
    <row r="241" spans="1:8" ht="14.25">
      <c r="A241" s="9" t="str">
        <f>A136</f>
        <v>V.</v>
      </c>
      <c r="B241" t="str">
        <f>B136</f>
        <v>MIZARSKA DELA</v>
      </c>
      <c r="H241" s="55">
        <f>H167</f>
        <v>0</v>
      </c>
    </row>
    <row r="243" spans="1:8" ht="14.25">
      <c r="A243" s="9" t="str">
        <f>A171</f>
        <v>V.</v>
      </c>
      <c r="B243" t="str">
        <f>B171</f>
        <v>NARAVNI KAMEN</v>
      </c>
      <c r="H243" s="55">
        <f>H183</f>
        <v>0</v>
      </c>
    </row>
    <row r="245" spans="1:8" ht="14.25">
      <c r="A245" s="9" t="str">
        <f>A187</f>
        <v>VI.</v>
      </c>
      <c r="B245" t="str">
        <f>B187</f>
        <v>RESTAVRATORSKA DELA</v>
      </c>
      <c r="H245" s="55">
        <f>H198</f>
        <v>0</v>
      </c>
    </row>
    <row r="247" spans="1:8" ht="14.25">
      <c r="A247" s="9" t="str">
        <f>A201</f>
        <v>VII.</v>
      </c>
      <c r="B247" t="str">
        <f>B201</f>
        <v>SLIKOPLESKARSKA DELA</v>
      </c>
      <c r="H247" s="55">
        <f>H206</f>
        <v>0</v>
      </c>
    </row>
    <row r="248" ht="14.25">
      <c r="H248" s="69"/>
    </row>
    <row r="249" spans="1:8" ht="12.75">
      <c r="A249" s="76"/>
      <c r="B249" s="16"/>
      <c r="C249" s="16"/>
      <c r="D249" s="48"/>
      <c r="E249" s="48"/>
      <c r="F249" s="109"/>
      <c r="G249" s="109"/>
      <c r="H249" s="61"/>
    </row>
    <row r="250" spans="2:8" ht="12.75">
      <c r="B250" s="6" t="s">
        <v>6</v>
      </c>
      <c r="C250" s="5"/>
      <c r="D250" s="45"/>
      <c r="E250" s="45"/>
      <c r="F250" s="105"/>
      <c r="G250" s="105"/>
      <c r="H250" s="58" t="s">
        <v>6</v>
      </c>
    </row>
    <row r="251" spans="1:8" ht="16.5" customHeight="1" thickBot="1">
      <c r="A251" s="101"/>
      <c r="B251" s="42" t="str">
        <f>"Skupaj "&amp;B231</f>
        <v>Skupaj A.  FASADA</v>
      </c>
      <c r="C251" s="43"/>
      <c r="D251" s="47"/>
      <c r="E251" s="47"/>
      <c r="F251" s="107"/>
      <c r="G251" s="107"/>
      <c r="H251" s="59">
        <f>SUM(H232:H249)</f>
        <v>0</v>
      </c>
    </row>
    <row r="252" ht="13.5" thickTop="1"/>
    <row r="256" ht="12.75">
      <c r="B256" s="33" t="str">
        <f>B210</f>
        <v>B.  OSTALA DELA</v>
      </c>
    </row>
    <row r="258" spans="1:8" ht="14.25">
      <c r="A258" s="8" t="str">
        <f>A215</f>
        <v>I.</v>
      </c>
      <c r="B258" t="str">
        <f>B215</f>
        <v>NEPREDVIDENA DELA</v>
      </c>
      <c r="H258" s="55">
        <f>H220</f>
        <v>0</v>
      </c>
    </row>
    <row r="260" spans="1:8" ht="12.75">
      <c r="A260" s="76"/>
      <c r="B260" s="16"/>
      <c r="C260" s="16"/>
      <c r="D260" s="48"/>
      <c r="E260" s="48"/>
      <c r="F260" s="109"/>
      <c r="G260" s="109"/>
      <c r="H260" s="61"/>
    </row>
    <row r="261" spans="2:8" ht="12.75">
      <c r="B261" s="6" t="s">
        <v>6</v>
      </c>
      <c r="C261" s="5"/>
      <c r="D261" s="45"/>
      <c r="E261" s="45"/>
      <c r="F261" s="105"/>
      <c r="G261" s="105"/>
      <c r="H261" s="58" t="s">
        <v>6</v>
      </c>
    </row>
    <row r="262" spans="1:8" ht="16.5" customHeight="1" thickBot="1">
      <c r="A262" s="101"/>
      <c r="B262" s="42" t="str">
        <f>"Skupaj "&amp;B256</f>
        <v>Skupaj B.  OSTALA DELA</v>
      </c>
      <c r="C262" s="43"/>
      <c r="D262" s="47"/>
      <c r="E262" s="47"/>
      <c r="F262" s="107"/>
      <c r="G262" s="107"/>
      <c r="H262" s="59">
        <f>SUM(H257:H260)</f>
        <v>0</v>
      </c>
    </row>
    <row r="263" ht="13.5" thickTop="1"/>
    <row r="265" spans="1:11" s="82" customFormat="1" ht="13.5" thickBot="1">
      <c r="A265" s="78"/>
      <c r="B265" s="79"/>
      <c r="C265" s="80"/>
      <c r="D265" s="81"/>
      <c r="E265" s="81"/>
      <c r="F265" s="113"/>
      <c r="G265" s="113"/>
      <c r="H265" s="113"/>
      <c r="I265"/>
      <c r="K265"/>
    </row>
    <row r="266" spans="1:11" s="82" customFormat="1" ht="14.25" thickBot="1" thickTop="1">
      <c r="A266" s="83"/>
      <c r="B266" s="84"/>
      <c r="C266" s="85"/>
      <c r="D266" s="86"/>
      <c r="E266" s="86"/>
      <c r="F266" s="114"/>
      <c r="G266" s="114"/>
      <c r="H266" s="114"/>
      <c r="I266"/>
      <c r="K266"/>
    </row>
    <row r="267" spans="1:9" s="88" customFormat="1" ht="13.5" thickBot="1">
      <c r="A267" s="87"/>
      <c r="B267" s="34" t="s">
        <v>136</v>
      </c>
      <c r="D267" s="89"/>
      <c r="E267" s="89"/>
      <c r="F267" s="115"/>
      <c r="G267" s="115"/>
      <c r="H267" s="116">
        <f>H251+H262</f>
        <v>0</v>
      </c>
      <c r="I267"/>
    </row>
    <row r="268" spans="1:11" s="82" customFormat="1" ht="13.5" thickBot="1">
      <c r="A268" s="90"/>
      <c r="B268" s="91"/>
      <c r="C268" s="92"/>
      <c r="D268" s="93"/>
      <c r="E268" s="93"/>
      <c r="F268" s="117"/>
      <c r="G268" s="117"/>
      <c r="H268" s="94" t="s">
        <v>135</v>
      </c>
      <c r="I268"/>
      <c r="K268"/>
    </row>
    <row r="269" spans="1:11" s="82" customFormat="1" ht="12.75">
      <c r="A269" s="95"/>
      <c r="B269" s="24"/>
      <c r="D269" s="96"/>
      <c r="E269" s="96"/>
      <c r="F269" s="118"/>
      <c r="G269" s="118"/>
      <c r="H269" s="118"/>
      <c r="I269"/>
      <c r="J269" s="96"/>
      <c r="K269"/>
    </row>
  </sheetData>
  <printOptions/>
  <pageMargins left="0.63" right="0.75" top="0.7" bottom="0.66" header="0.5" footer="0.5"/>
  <pageSetup horizontalDpi="300" verticalDpi="300" orientation="portrait" paperSize="9" r:id="rId1"/>
  <headerFooter alignWithMargins="0">
    <oddHeader>&amp;R&amp;6&amp;F / &amp;A</oddHeader>
    <oddFooter>&amp;C&amp;8&amp;P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ZRC SAZU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DusaBosnic</dc:creator>
  <cp:keywords/>
  <dc:description/>
  <cp:lastModifiedBy>Roman</cp:lastModifiedBy>
  <cp:lastPrinted>2010-08-25T10:42:40Z</cp:lastPrinted>
  <dcterms:created xsi:type="dcterms:W3CDTF">2003-04-10T09:56:23Z</dcterms:created>
  <dcterms:modified xsi:type="dcterms:W3CDTF">2010-08-25T10:42:44Z</dcterms:modified>
  <cp:category/>
  <cp:version/>
  <cp:contentType/>
  <cp:contentStatus/>
</cp:coreProperties>
</file>