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65" windowHeight="9315" tabRatio="956" activeTab="0"/>
  </bookViews>
  <sheets>
    <sheet name="REKAPITULACIJA CEL PLINOVOD" sheetId="1" r:id="rId1"/>
    <sheet name="S-1902_GD" sheetId="2" r:id="rId2"/>
    <sheet name="S-1909_GD" sheetId="3" r:id="rId3"/>
    <sheet name="PP_GD" sheetId="4" r:id="rId4"/>
    <sheet name="Rekapitulacija_SD" sheetId="5" r:id="rId5"/>
    <sheet name="S-1902_SD" sheetId="6" r:id="rId6"/>
    <sheet name="S-1909_SD" sheetId="7" r:id="rId7"/>
    <sheet name="PP_SD" sheetId="8" r:id="rId8"/>
  </sheets>
  <definedNames>
    <definedName name="investicija">'REKAPITULACIJA CEL PLINOVOD'!$H$6</definedName>
    <definedName name="_xlnm.Print_Titles" localSheetId="3">'PP_GD'!$6:$7</definedName>
    <definedName name="_xlnm.Print_Titles" localSheetId="7">'PP_SD'!$6:$7</definedName>
    <definedName name="_xlnm.Print_Titles" localSheetId="1">'S-1902_GD'!$14:$15</definedName>
    <definedName name="_xlnm.Print_Titles" localSheetId="5">'S-1902_SD'!$6:$7</definedName>
    <definedName name="_xlnm.Print_Titles" localSheetId="2">'S-1909_GD'!$6:$7</definedName>
    <definedName name="_xlnm.Print_Titles" localSheetId="6">'S-1909_SD'!$6:$7</definedName>
  </definedNames>
  <calcPr fullCalcOnLoad="1"/>
</workbook>
</file>

<file path=xl/sharedStrings.xml><?xml version="1.0" encoding="utf-8"?>
<sst xmlns="http://schemas.openxmlformats.org/spreadsheetml/2006/main" count="436" uniqueCount="207">
  <si>
    <t>Z. ŠT.</t>
  </si>
  <si>
    <t>PE 63</t>
  </si>
  <si>
    <t>PE 225</t>
  </si>
  <si>
    <t>kos</t>
  </si>
  <si>
    <t>SKUPAJ:</t>
  </si>
  <si>
    <t>PE 315</t>
  </si>
  <si>
    <t>SKUPAJ</t>
  </si>
  <si>
    <t>obdelava stika med novim in starim asfaltom in obnovitvijo horizontalne prometne signalizacije.</t>
  </si>
  <si>
    <t xml:space="preserve"> ki prečkajo ali kako drugače segajo v profil izkopa (glede na obsežnost objekta in po računu upravljalca).</t>
  </si>
  <si>
    <t xml:space="preserve">R E K A P I T U L A C I J A </t>
  </si>
  <si>
    <t>št.
popisa</t>
  </si>
  <si>
    <t>ulica</t>
  </si>
  <si>
    <t>šifra plinovoda</t>
  </si>
  <si>
    <t>material plinovoda</t>
  </si>
  <si>
    <t>dimenzija
plinovoda</t>
  </si>
  <si>
    <t>dolžina trase
plinovoda</t>
  </si>
  <si>
    <t>investicija</t>
  </si>
  <si>
    <t>( m )</t>
  </si>
  <si>
    <t xml:space="preserve">POPIS MATERIALA IN DEL S PREDRAČUNOM </t>
  </si>
  <si>
    <t>GRADBENA DELA</t>
  </si>
  <si>
    <t>KOLIČINA</t>
  </si>
  <si>
    <t>ENOTA</t>
  </si>
  <si>
    <t>A - PLINOVODI</t>
  </si>
  <si>
    <t xml:space="preserve"> PE 100</t>
  </si>
  <si>
    <t xml:space="preserve">S K U P A J:    </t>
  </si>
  <si>
    <t>Zakoličba trase, zavarovanje zakoličbe in izdelava zakoličbenega načrta.</t>
  </si>
  <si>
    <t>Zakoličba</t>
  </si>
  <si>
    <t>Asfalt na vozišču - rezanje in rušenje</t>
  </si>
  <si>
    <t>Asfalt - vgradnja</t>
  </si>
  <si>
    <t xml:space="preserve">Kombinirani izkop </t>
  </si>
  <si>
    <t>Planiranje dna jarka z natančnostjo +,- 3 cm.</t>
  </si>
  <si>
    <t>Planiranje dna jarka</t>
  </si>
  <si>
    <t>Odvoz odvečnega izkopanega materiala, z vsemi manipulacijami na stalno deponijo, vključno s pristojbino.</t>
  </si>
  <si>
    <t>Odvoz materiala</t>
  </si>
  <si>
    <t>Izdelava posteljice in ročni obsip cevi z dopeljanim peskom zrnatosti od 0 do 6 mm (po detajlu iz projekta), ter ročno nabijanje v slojih do potrebne zbitosti.</t>
  </si>
  <si>
    <t>Zasip - posteljica / plinovodi</t>
  </si>
  <si>
    <t>Opozorilni trak</t>
  </si>
  <si>
    <t>Prehod za pešce in osebna vozila</t>
  </si>
  <si>
    <t xml:space="preserve">obeh straneh prehoda in signalizacijo v skladu z veljavnimi predpisi. Izvajalec mora predložiti ustrezni statični izračun prehoda.   </t>
  </si>
  <si>
    <t>Zasip jarka tamponskim materialom, zrnatosti od 0 do 60 mm, s komprimiranjem po slojih do predpisane zbitosti.</t>
  </si>
  <si>
    <t>Zasip - tamponski material</t>
  </si>
  <si>
    <t>AB plošča</t>
  </si>
  <si>
    <t>Dobava montažne armiranobetonske plošče iz MB 20 za cestno kapo in postavitev na niveleto.</t>
  </si>
  <si>
    <t>Postavitev in obbetoniranje litoželezne kape.</t>
  </si>
  <si>
    <t>Obbetoniranje LŽ kape</t>
  </si>
  <si>
    <t>Fizična zaščita podzemnih instalacij (zaščitna cev l = 2,0m na obeh straneh zaprta s polstjo in objemko ter njeno obsutje).</t>
  </si>
  <si>
    <t>Zaščita podzemnih instalacij-plinovodi</t>
  </si>
  <si>
    <t>Zakoličba in nadzor upravljalca podzemnih instalacij (vodovod, kanalizacija, plin, vročevod, elektro, javna razsvetljava, informacijski vodi),</t>
  </si>
  <si>
    <t>Zavarovanje in nadzor podzemnih instalacij</t>
  </si>
  <si>
    <t>Stroški zapore ceste, prometna signalizacija in osvetlitev zapore - ocena.
(obračun po dejanskih stroških oz. po m)</t>
  </si>
  <si>
    <t>Zapora ceste - signalizacija / plinovodi</t>
  </si>
  <si>
    <t>Nepredvidena dela odobrena s strani nadzora in obračunana po analizi cen v skladu s kalkulativnimi elementi.</t>
  </si>
  <si>
    <t>Nepredvidena  dela</t>
  </si>
  <si>
    <t>Geodetski posnetek</t>
  </si>
  <si>
    <t>Geodetski posnetki s kartiranjem.</t>
  </si>
  <si>
    <r>
      <t>m</t>
    </r>
    <r>
      <rPr>
        <vertAlign val="superscript"/>
        <sz val="10"/>
        <color indexed="8"/>
        <rFont val="Arial"/>
        <family val="2"/>
      </rPr>
      <t>3</t>
    </r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</si>
  <si>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</si>
  <si>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Kombinirani izkop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jarka za cevovod v terenu III kategorije, globine do 2,0 m.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</si>
  <si>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m</t>
    </r>
    <r>
      <rPr>
        <vertAlign val="superscript"/>
        <sz val="10"/>
        <color indexed="8"/>
        <rFont val="Arial"/>
        <family val="2"/>
      </rPr>
      <t>1</t>
    </r>
  </si>
  <si>
    <t>5.1.1</t>
  </si>
  <si>
    <t>5.1.2</t>
  </si>
  <si>
    <t>5.0</t>
  </si>
  <si>
    <t>5.1</t>
  </si>
  <si>
    <t>Rezanje, rušenje in odstranitev asfalta na vozišču, z vsemi manipulacijami, z odvozom na stalno deponijo in vključno s pristojbino.</t>
  </si>
  <si>
    <t>a) strojni izkop</t>
  </si>
  <si>
    <t>b) ročni izkop</t>
  </si>
  <si>
    <t xml:space="preserve">
OPIS POSTAVKE
</t>
  </si>
  <si>
    <t>5.2 STROJNA DELA</t>
  </si>
  <si>
    <t>5.2.1</t>
  </si>
  <si>
    <t>5.2.2</t>
  </si>
  <si>
    <t>5.2</t>
  </si>
  <si>
    <t>STROJNA DELA</t>
  </si>
  <si>
    <t>Cev iz materiala PE 100 - SDR 11</t>
  </si>
  <si>
    <t>Cev iz materiala PE 100, po DIN 8074 in DIN 8075,  SDR 11 skupaj z dodatkom  za razrez.</t>
  </si>
  <si>
    <t xml:space="preserve">PE 63x5,8    </t>
  </si>
  <si>
    <t>Cev iz materiala PE 100- SDR 17</t>
  </si>
  <si>
    <t>Cev iz materiala PE 100, po DIN 8074 in DIN 8075, SDR 17 skupaj z dodatkom  za razrez.</t>
  </si>
  <si>
    <t>PE 225x13,4</t>
  </si>
  <si>
    <t>Cevna kapa iz materiala PE 100</t>
  </si>
  <si>
    <t>Cevna kapa iz materiala PE 100.</t>
  </si>
  <si>
    <t xml:space="preserve">PE 63           </t>
  </si>
  <si>
    <t xml:space="preserve">PE 225         </t>
  </si>
  <si>
    <t>Obojka iz materiala PE 100</t>
  </si>
  <si>
    <t>Obojka  iz  PE 100 z vgrajeno elektro-uporovno žico, skupaj z varjenjem.</t>
  </si>
  <si>
    <t>Sedlo   z  obojko iz materiala PE 100</t>
  </si>
  <si>
    <t>Elektrovarilno  sedlo   z  obojko  iz materiala PE 100 z vgrajeno elektro-uporovno žico, skupaj z varjenjem.</t>
  </si>
  <si>
    <t xml:space="preserve">PE 225/63    </t>
  </si>
  <si>
    <t>Krogelna pipa iz materiala PE 100 - podzemna vgradnja</t>
  </si>
  <si>
    <t>Krogelna pipa iz materiala PE 100, tlačne stopnje PN 4, za zemeljski plin, s teleskopsko vgradbilno garnituro z evro nastavkom.</t>
  </si>
  <si>
    <t>Cestna  kapa</t>
  </si>
  <si>
    <t>Litoželezna zaščitna cestna kapa, material SL 18, z napisom plin na pokrovu, zaščitena z bitumnom.</t>
  </si>
  <si>
    <t xml:space="preserve">DN 190        </t>
  </si>
  <si>
    <t>PE sifon - kondenčna cev iz materiala PE 100</t>
  </si>
  <si>
    <t>PE sifon - kondenčna cev, izdelana iz materiala PE 100 dimenzije PE 63, dveh kolen dimenzije PE 63, reducirnega kosa PE 63/32,</t>
  </si>
  <si>
    <t>čepom, skupaj s PVC cevjo, mivko potrebno za zapolnitev PVC cevi, dolžine cca 1,5m,  ki se prilagodi na mestu vgradnje, ter varilnim, tesnilnim in vijačnim materialom (izdelan po priloženi skici)</t>
  </si>
  <si>
    <t>PE izpihovalna cev iz materiala PE 100</t>
  </si>
  <si>
    <t xml:space="preserve">PE izpihovalna cev, izdelana iz cevi PE 100, dimenzije PE 63, kolena PE 63, reducirnega kosa PE 63/32, </t>
  </si>
  <si>
    <t>čepom, skupaj s PVC cevjo, mivko potrebno za zapolnitev PVC cevi, dolžine cca 1,5m, ki se prilagodi na mestu vgradnje, ter varilnim, tesnilnim in vijačnim materialom (izdelan po priloženi skici)</t>
  </si>
  <si>
    <t>Zaščitna cev iz PE</t>
  </si>
  <si>
    <t>Cev iz materiala PE 100, po DIN 8074 in DIN 8075, skupaj z dodatkom  za razrez.</t>
  </si>
  <si>
    <t>PVC distančnik</t>
  </si>
  <si>
    <t>PVC distančnik med zaščitno in plinovodno cevjo.</t>
  </si>
  <si>
    <t>Tesnilna gumijasta manšeta</t>
  </si>
  <si>
    <t>Gumijasta manšeta za zaprtje odprtine med plinovodno cevjo in zaščitno cevjo, vključno s pritrdilnim materialom.</t>
  </si>
  <si>
    <t xml:space="preserve">PE vohalna cev iz trdega PE </t>
  </si>
  <si>
    <t>Vohalna cev izdelana iz  trdega PE (dimenzije PE 32) in navojnega prehodnega kosa DN 25 (ustreza GF koda 724 920 258)</t>
  </si>
  <si>
    <t>z elektrovarilno obojko PE 32, zaprto z navojnim čepom, skupaj s PVC cevjo,</t>
  </si>
  <si>
    <t>mivko potrebno za zapolnitev PVC cevi,dolžine cca 1,5m,  ki se prilagodi na mestu vgradnje ter varilnim, tesnilnim in  vijačnim  materialom (izdelan po priloženi skici).</t>
  </si>
  <si>
    <t>Pozicijska tablica-armatura</t>
  </si>
  <si>
    <t>Pozicijska tablica po DIN 4065 za  oznako armatur plinovoda, skupaj s pritrdilnim materialom in izmero.</t>
  </si>
  <si>
    <t>Tlačni preizkusi</t>
  </si>
  <si>
    <t>Tlačni preizkusi  plinovoda, izvedeni po navodilih  iz  projekta,  skupaj z izdelavo zapisnikov o preizkusih.</t>
  </si>
  <si>
    <t>Spuščanje plina</t>
  </si>
  <si>
    <t>Spuščanje plina v plinovod, ki ga opravi distributer plina.</t>
  </si>
  <si>
    <t>Prekinitev dobave plina</t>
  </si>
  <si>
    <t>Prekinitev dobave plina, ki ga opravi distributer plina.</t>
  </si>
  <si>
    <t>Prevezava plinovoda</t>
  </si>
  <si>
    <t>Prevezava novoprojektiranega plinovoda na obstoječe plinovodno omrežje, ki ga opravi distributer plina.  (Obračun po dejanskih stroških distributerja!)</t>
  </si>
  <si>
    <t>Nepredvidena  dela:</t>
  </si>
  <si>
    <r>
      <t>Lok iz materiala PE 100-45</t>
    </r>
    <r>
      <rPr>
        <b/>
        <vertAlign val="superscript"/>
        <sz val="10"/>
        <rFont val="Arial"/>
        <family val="2"/>
      </rPr>
      <t>0</t>
    </r>
  </si>
  <si>
    <r>
      <t>Lok iz materiala PE 100, 45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.</t>
    </r>
  </si>
  <si>
    <r>
      <t>Lok iz materiala PE 100-90</t>
    </r>
    <r>
      <rPr>
        <b/>
        <vertAlign val="superscript"/>
        <sz val="10"/>
        <rFont val="Arial"/>
        <family val="2"/>
      </rPr>
      <t>0</t>
    </r>
  </si>
  <si>
    <r>
      <t>Lok iz materiala PE 100,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.</t>
    </r>
  </si>
  <si>
    <t>Dobava in vgrajevanje dvoslojnega asfalta, odstranjevanje sloja tampona v debelini grobega in finega asfalta, fino planiranje in valjanje podlage, obrizg  z emulzijo,</t>
  </si>
  <si>
    <t>bitudrobir d = 6 cm</t>
  </si>
  <si>
    <t>asfaltbeton d = 4 cm</t>
  </si>
  <si>
    <r>
      <t xml:space="preserve">Dobava in polaganje opozorilnega PVC traku, rumene barve z oznako </t>
    </r>
    <r>
      <rPr>
        <b/>
        <sz val="10"/>
        <rFont val="Arial"/>
        <family val="2"/>
      </rPr>
      <t>POZOR PLINOVOD</t>
    </r>
    <r>
      <rPr>
        <sz val="10"/>
        <rFont val="Arial"/>
        <family val="2"/>
      </rPr>
      <t>.</t>
    </r>
  </si>
  <si>
    <t>zdelava, vzdrževanje med gradnjo in odstranitev začasnih lesenih prehodov širine 3.0 za pešce  in motorna osebna vozila do nosilnosti 2000 kg, z zaščitno ograjo na</t>
  </si>
  <si>
    <t>plinovod PE 63 - Z.C. PE 110</t>
  </si>
  <si>
    <r>
      <t>m</t>
    </r>
    <r>
      <rPr>
        <vertAlign val="superscript"/>
        <sz val="10"/>
        <rFont val="Arial"/>
        <family val="2"/>
      </rPr>
      <t>1</t>
    </r>
  </si>
  <si>
    <r>
      <t xml:space="preserve">prehodnega kosa PE 32/DN 25, z </t>
    </r>
    <r>
      <rPr>
        <b/>
        <sz val="10"/>
        <rFont val="Arial"/>
        <family val="2"/>
      </rPr>
      <t>jekleno</t>
    </r>
    <r>
      <rPr>
        <sz val="10"/>
        <rFont val="Arial"/>
        <family val="2"/>
      </rPr>
      <t xml:space="preserve"> krogelno pipo DN 25 tlačne stopnje PN 4, z navojnima priključkoma in zaprto z  navojnim </t>
    </r>
  </si>
  <si>
    <t>plinovod PE 225 - Z.C. PE 315</t>
  </si>
  <si>
    <t>( EUR )</t>
  </si>
  <si>
    <t>Kajakaška cesta</t>
  </si>
  <si>
    <t xml:space="preserve"> S 1902</t>
  </si>
  <si>
    <t>PE 225x13.4</t>
  </si>
  <si>
    <t>PE 63x5.8</t>
  </si>
  <si>
    <t>PLINOVOD S 1902, PE 225x13.4</t>
  </si>
  <si>
    <t>DN  200/300</t>
  </si>
  <si>
    <t>PLINOVOD S 1909 PE 63x5.8</t>
  </si>
  <si>
    <t>Cev iz materiala PE 100, po DIN 8074 in DIN 8075, SDR 11 skupaj z dodatkom  za razrez.</t>
  </si>
  <si>
    <t xml:space="preserve">PE 32x3,0    </t>
  </si>
  <si>
    <t>Navrtalno   sedlo iz materiala PE 100</t>
  </si>
  <si>
    <t>Navrtalno   sedlo  iz materiala PE 100 z vgrajeno elektro-uporovno žico, skupaj z varjenjem.</t>
  </si>
  <si>
    <t xml:space="preserve">PE 63/32      </t>
  </si>
  <si>
    <t xml:space="preserve">PE 225/32    </t>
  </si>
  <si>
    <t>Protilomni ventil</t>
  </si>
  <si>
    <t>Samozaporni protilomni ventil GS tip Z za območje tlakov med 35 mbar in 5.0 bar, vgrajen v obojko, s pretočno odprtino za samodejno deaktiviranje.</t>
  </si>
  <si>
    <t>PE 32/DN 25</t>
  </si>
  <si>
    <t>PE 32</t>
  </si>
  <si>
    <t xml:space="preserve"> </t>
  </si>
  <si>
    <t>T-kos iz materiala PE 100</t>
  </si>
  <si>
    <t>Odcepni T-kos iz materiala PE 100.</t>
  </si>
  <si>
    <t xml:space="preserve">PE 32/32      </t>
  </si>
  <si>
    <t xml:space="preserve">PE 32           </t>
  </si>
  <si>
    <t>Priključni sklop tip - D (DN 25)</t>
  </si>
  <si>
    <t>Priključni sklop  sestavljen  iz:</t>
  </si>
  <si>
    <t>- prehodnega kosa PE 32/jeklo DN 25,</t>
  </si>
  <si>
    <t>- jeklene brezšivne srednjetežke črne cevi po DIN 2440,  material  St 38.5, DN 25,</t>
  </si>
  <si>
    <t xml:space="preserve">- omarice za zaporno pipo,  izdelane iz nerjaveče pločevine po delavniški risbi proizvajalca, prirejene za pritrditev na zid s </t>
  </si>
  <si>
    <t>pocinkano zaščitno cevjo in z napisom: GLAVNA PLINSKA ZAPORNA PIPA,
dimenzije: 350x600x250 mm.</t>
  </si>
  <si>
    <t xml:space="preserve">DN 25    </t>
  </si>
  <si>
    <t>Priključni sklop ţip - E  (DN 25)</t>
  </si>
  <si>
    <t>Priključni sklop  sestavljen  iz::</t>
  </si>
  <si>
    <t xml:space="preserve">- omarice za zaporno pipo,  izdelane iz nerjaveče pločevine po delavniški risbi </t>
  </si>
  <si>
    <t>proizvajalca, prirejene za vgradnjo v zid in z napisom: GLAVNA PLINSKA ZAPORNA PIPA, dimenzije: 350x600x250 mm.</t>
  </si>
  <si>
    <t>Podpore</t>
  </si>
  <si>
    <t>Cevne podpore,  izdelane iz jeklenih profilov in  cevnih  objemk, skupaj z montažo   v  zid   ali  varjenjem  na nosilno konstrukcijo in  opleskane po predhodnem  čiščenju  in  pleskanju s temeljno barvo.</t>
  </si>
  <si>
    <t>kg</t>
  </si>
  <si>
    <t>Tlačni  preizkus</t>
  </si>
  <si>
    <t>Tlačni  preizkus  priključnih plinovodov izvedenih  po  navodilih iz projekta, 
izdaja atesta.</t>
  </si>
  <si>
    <t>Pomožna  gradbena  dela</t>
  </si>
  <si>
    <t>Pomožna  gradbena  dela, zarisovanje, vrtanje zidov,  beljenje zidov, vzpostavitev v prvotno stanje.</t>
  </si>
  <si>
    <r>
      <t xml:space="preserve">- zapornega organa DN 25 </t>
    </r>
    <r>
      <rPr>
        <b/>
        <sz val="10"/>
        <rFont val="Arial"/>
        <family val="2"/>
      </rPr>
      <t>iz jekla prirobnične izvedbe</t>
    </r>
    <r>
      <rPr>
        <sz val="10"/>
        <rFont val="Arial"/>
        <family val="2"/>
      </rPr>
      <t xml:space="preserve">,  tlačne  stopnje PN 4, </t>
    </r>
  </si>
  <si>
    <r>
      <t xml:space="preserve">standardne dolžine, atestirana  za zemeljski plin, z ročko za posluževanje, skupaj z izolirnim kosom in tesnilnim materialom, zaprta s </t>
    </r>
    <r>
      <rPr>
        <b/>
        <sz val="10"/>
        <rFont val="Arial"/>
        <family val="2"/>
      </rPr>
      <t>slepo prirobnico</t>
    </r>
    <r>
      <rPr>
        <sz val="10"/>
        <rFont val="Arial"/>
        <family val="2"/>
      </rPr>
      <t>,</t>
    </r>
  </si>
  <si>
    <r>
      <t xml:space="preserve">standardne  dolžine, atestirana za zemeljski plin, z ročko za posluževanje, skupaj z izolirnim kosom in tesnilnim materialom, zaprta s </t>
    </r>
    <r>
      <rPr>
        <b/>
        <sz val="10"/>
        <rFont val="Arial"/>
        <family val="2"/>
      </rPr>
      <t>slepo prirobnico</t>
    </r>
    <r>
      <rPr>
        <sz val="10"/>
        <rFont val="Arial"/>
        <family val="2"/>
      </rPr>
      <t>,</t>
    </r>
  </si>
  <si>
    <t>PRIKLJUČNI PLINOVODI</t>
  </si>
  <si>
    <t>5.2.3</t>
  </si>
  <si>
    <t>Kombinirani  izkop</t>
  </si>
  <si>
    <t>Kombinirani  izkop  jarka  v zemljini III.  kategorije,  globine do 2,0 m z nakladanjem na kamion in planiranje dna jarka.</t>
  </si>
  <si>
    <t>Izdelava  posteljice</t>
  </si>
  <si>
    <t>Izdelava  posteljice  in  ročni obsip cevi.</t>
  </si>
  <si>
    <t>Zasip  jarka</t>
  </si>
  <si>
    <t>Zasip  jarka  z  izkopanim materialom in vzpostavitev v prvotno stanje.</t>
  </si>
  <si>
    <t xml:space="preserve">Dobava in polaganje opozorilnega PVC traku.
</t>
  </si>
  <si>
    <t>5.1.3</t>
  </si>
  <si>
    <t>B - PRIKLJUČNI PLINOVODI</t>
  </si>
  <si>
    <t>Tip priključnega plinovoda</t>
  </si>
  <si>
    <t>dimenzija priključnih
plinovodov</t>
  </si>
  <si>
    <t>Število
priključnih plinovodov</t>
  </si>
  <si>
    <t>PRIKLJUČEK I</t>
  </si>
  <si>
    <t>PE 32x3.0</t>
  </si>
  <si>
    <t xml:space="preserve"> S 1909</t>
  </si>
  <si>
    <t xml:space="preserve">Kombinirani izkop lahke zemljine do globine  0.65 m.                                                                                                                                                                                                                                                     </t>
  </si>
  <si>
    <t>Zasipanje in utrjevanje izkopanega materiala za zagotovitev prevoznosti ceste med gradnjo</t>
  </si>
  <si>
    <t>Izkop/zasutje lahke zemljine (-0.65m)</t>
  </si>
  <si>
    <t>Odvoz in dovoz izkopanega materiala na, oz. iz deponije oddaljene do 5 km.</t>
  </si>
  <si>
    <t>3.3.</t>
  </si>
  <si>
    <t>PLINOVOD</t>
  </si>
  <si>
    <t>5.1 GRADBENA DELA</t>
  </si>
  <si>
    <t>SKUPAJ PLINOVOD</t>
  </si>
  <si>
    <t>DDV 20 %</t>
  </si>
  <si>
    <t>GRADBENA DELA - plinovodi</t>
  </si>
  <si>
    <t>A- PLINOVODI</t>
  </si>
  <si>
    <t>VREDNOST (EUR)</t>
  </si>
  <si>
    <t>CENA NA ENOTO (EUR)</t>
  </si>
  <si>
    <t>EUR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</si>
</sst>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;;;"/>
  </numFmts>
  <fonts count="60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0"/>
    </font>
    <font>
      <sz val="10"/>
      <name val="Arial"/>
      <family val="2"/>
    </font>
    <font>
      <sz val="12"/>
      <name val="Arial"/>
      <family val="2"/>
    </font>
    <font>
      <b/>
      <sz val="20"/>
      <color indexed="16"/>
      <name val="Arial"/>
      <family val="2"/>
    </font>
    <font>
      <b/>
      <sz val="18"/>
      <color indexed="16"/>
      <name val="Arial"/>
      <family val="2"/>
    </font>
    <font>
      <b/>
      <sz val="14"/>
      <color indexed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trike/>
      <sz val="12"/>
      <color indexed="16"/>
      <name val="Arial"/>
      <family val="2"/>
    </font>
    <font>
      <strike/>
      <sz val="10"/>
      <name val="Arial"/>
      <family val="2"/>
    </font>
    <font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sz val="8"/>
      <name val="Arial CE"/>
      <family val="0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trike/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sz val="12"/>
      <color indexed="16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/>
      <right/>
      <top style="double"/>
      <bottom style="double"/>
    </border>
    <border>
      <left/>
      <right/>
      <top/>
      <bottom style="double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" fontId="8" fillId="0" borderId="14" xfId="0" applyNumberFormat="1" applyFont="1" applyBorder="1" applyAlignment="1" applyProtection="1">
      <alignment horizontal="center" vertical="center"/>
      <protection/>
    </xf>
    <xf numFmtId="4" fontId="8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>
      <alignment horizontal="center" vertical="center"/>
    </xf>
    <xf numFmtId="4" fontId="4" fillId="0" borderId="18" xfId="44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9" fillId="0" borderId="19" xfId="44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 horizontal="right"/>
      <protection/>
    </xf>
    <xf numFmtId="4" fontId="8" fillId="0" borderId="0" xfId="0" applyNumberFormat="1" applyFont="1" applyAlignment="1">
      <alignment/>
    </xf>
    <xf numFmtId="0" fontId="3" fillId="0" borderId="0" xfId="0" applyFont="1" applyAlignment="1" applyProtection="1">
      <alignment vertical="top"/>
      <protection locked="0"/>
    </xf>
    <xf numFmtId="4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centerContinuous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vertical="top"/>
      <protection locked="0"/>
    </xf>
    <xf numFmtId="4" fontId="14" fillId="0" borderId="0" xfId="0" applyNumberFormat="1" applyFont="1" applyAlignment="1" applyProtection="1">
      <alignment horizontal="right"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3" fillId="0" borderId="20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justify"/>
      <protection locked="0"/>
    </xf>
    <xf numFmtId="0" fontId="3" fillId="0" borderId="0" xfId="0" applyFont="1" applyAlignment="1" applyProtection="1">
      <alignment horizontal="justify"/>
      <protection locked="0"/>
    </xf>
    <xf numFmtId="0" fontId="11" fillId="0" borderId="0" xfId="0" applyFont="1" applyBorder="1" applyAlignment="1" applyProtection="1">
      <alignment horizontal="justify"/>
      <protection locked="0"/>
    </xf>
    <xf numFmtId="9" fontId="3" fillId="0" borderId="0" xfId="0" applyNumberFormat="1" applyFont="1" applyAlignment="1" applyProtection="1">
      <alignment horizontal="justify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top" wrapText="1"/>
    </xf>
    <xf numFmtId="49" fontId="12" fillId="0" borderId="21" xfId="0" applyNumberFormat="1" applyFont="1" applyBorder="1" applyAlignment="1" applyProtection="1">
      <alignment horizontal="center" vertical="center" textRotation="90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right" vertical="center" textRotation="90"/>
      <protection locked="0"/>
    </xf>
    <xf numFmtId="0" fontId="12" fillId="0" borderId="21" xfId="0" applyFont="1" applyBorder="1" applyAlignment="1" applyProtection="1">
      <alignment horizontal="left" vertical="center" textRotation="90"/>
      <protection locked="0"/>
    </xf>
    <xf numFmtId="0" fontId="3" fillId="0" borderId="0" xfId="0" applyFont="1" applyAlignment="1" applyProtection="1">
      <alignment vertical="top" wrapText="1"/>
      <protection locked="0"/>
    </xf>
    <xf numFmtId="4" fontId="8" fillId="0" borderId="20" xfId="0" applyNumberFormat="1" applyFont="1" applyBorder="1" applyAlignment="1" applyProtection="1">
      <alignment horizontal="right" vertical="top"/>
      <protection locked="0"/>
    </xf>
    <xf numFmtId="4" fontId="13" fillId="0" borderId="0" xfId="0" applyNumberFormat="1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4" fontId="14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 horizontal="centerContinuous"/>
    </xf>
    <xf numFmtId="4" fontId="7" fillId="0" borderId="0" xfId="0" applyNumberFormat="1" applyFont="1" applyAlignment="1" applyProtection="1">
      <alignment horizontal="centerContinuous"/>
      <protection/>
    </xf>
    <xf numFmtId="4" fontId="7" fillId="0" borderId="0" xfId="0" applyNumberFormat="1" applyFont="1" applyAlignment="1">
      <alignment horizontal="centerContinuous"/>
    </xf>
    <xf numFmtId="0" fontId="8" fillId="0" borderId="0" xfId="0" applyFont="1" applyAlignment="1">
      <alignment vertical="top"/>
    </xf>
    <xf numFmtId="164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 horizontal="center"/>
      <protection locked="0"/>
    </xf>
    <xf numFmtId="4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3" fillId="0" borderId="0" xfId="56" applyFont="1" applyAlignment="1">
      <alignment vertical="top" wrapText="1"/>
      <protection/>
    </xf>
    <xf numFmtId="0" fontId="3" fillId="0" borderId="0" xfId="0" applyFont="1" applyAlignment="1">
      <alignment/>
    </xf>
    <xf numFmtId="4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 readingOrder="1"/>
    </xf>
    <xf numFmtId="0" fontId="3" fillId="0" borderId="0" xfId="0" applyFont="1" applyAlignment="1" applyProtection="1">
      <alignment/>
      <protection locked="0"/>
    </xf>
    <xf numFmtId="0" fontId="3" fillId="0" borderId="0" xfId="55" applyFont="1" applyAlignment="1" applyProtection="1">
      <alignment horizontal="right"/>
      <protection locked="0"/>
    </xf>
    <xf numFmtId="0" fontId="3" fillId="0" borderId="0" xfId="55" applyFont="1" applyAlignment="1">
      <alignment/>
      <protection/>
    </xf>
    <xf numFmtId="4" fontId="3" fillId="0" borderId="0" xfId="55" applyNumberFormat="1" applyFont="1" applyAlignment="1">
      <alignment horizontal="right"/>
      <protection/>
    </xf>
    <xf numFmtId="4" fontId="3" fillId="0" borderId="0" xfId="55" applyNumberFormat="1" applyFont="1" applyAlignment="1" applyProtection="1">
      <alignment/>
      <protection locked="0"/>
    </xf>
    <xf numFmtId="4" fontId="3" fillId="0" borderId="0" xfId="55" applyNumberFormat="1" applyFont="1" applyAlignment="1">
      <alignment/>
      <protection/>
    </xf>
    <xf numFmtId="0" fontId="3" fillId="0" borderId="0" xfId="55" applyFont="1" applyAlignment="1">
      <alignment vertical="top"/>
      <protection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/>
    </xf>
    <xf numFmtId="4" fontId="3" fillId="0" borderId="0" xfId="0" applyNumberFormat="1" applyFont="1" applyFill="1" applyAlignment="1">
      <alignment horizontal="right"/>
    </xf>
    <xf numFmtId="0" fontId="8" fillId="0" borderId="0" xfId="55" applyFont="1" applyAlignment="1">
      <alignment vertical="top"/>
      <protection/>
    </xf>
    <xf numFmtId="9" fontId="3" fillId="0" borderId="0" xfId="0" applyNumberFormat="1" applyFont="1" applyAlignment="1">
      <alignment/>
    </xf>
    <xf numFmtId="0" fontId="12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Fill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 applyFill="1" applyAlignment="1" applyProtection="1">
      <alignment horizontal="left" wrapText="1"/>
      <protection locked="0"/>
    </xf>
    <xf numFmtId="0" fontId="22" fillId="0" borderId="0" xfId="0" applyFont="1" applyAlignment="1" applyProtection="1">
      <alignment horizontal="justify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justify"/>
      <protection locked="0"/>
    </xf>
    <xf numFmtId="0" fontId="8" fillId="0" borderId="20" xfId="0" applyFont="1" applyBorder="1" applyAlignment="1" applyProtection="1">
      <alignment vertical="top"/>
      <protection locked="0"/>
    </xf>
    <xf numFmtId="0" fontId="8" fillId="0" borderId="0" xfId="0" applyFont="1" applyAlignment="1">
      <alignment horizontal="center" vertical="top"/>
    </xf>
    <xf numFmtId="0" fontId="3" fillId="0" borderId="20" xfId="0" applyFont="1" applyBorder="1" applyAlignment="1">
      <alignment horizontal="center"/>
    </xf>
    <xf numFmtId="43" fontId="3" fillId="0" borderId="0" xfId="42" applyFont="1" applyAlignment="1">
      <alignment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4" fontId="23" fillId="0" borderId="0" xfId="0" applyNumberFormat="1" applyFont="1" applyAlignment="1" applyProtection="1">
      <alignment/>
      <protection/>
    </xf>
    <xf numFmtId="4" fontId="23" fillId="0" borderId="0" xfId="0" applyNumberFormat="1" applyFont="1" applyAlignment="1">
      <alignment/>
    </xf>
    <xf numFmtId="49" fontId="3" fillId="0" borderId="0" xfId="0" applyNumberFormat="1" applyFont="1" applyAlignment="1">
      <alignment horizontal="left" vertical="top"/>
    </xf>
    <xf numFmtId="4" fontId="3" fillId="0" borderId="0" xfId="0" applyNumberFormat="1" applyFont="1" applyAlignment="1" applyProtection="1">
      <alignment/>
      <protection/>
    </xf>
    <xf numFmtId="49" fontId="8" fillId="0" borderId="21" xfId="0" applyNumberFormat="1" applyFont="1" applyBorder="1" applyAlignment="1" applyProtection="1">
      <alignment horizontal="center" vertical="center" textRotation="90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right" vertical="center" textRotation="90"/>
      <protection locked="0"/>
    </xf>
    <xf numFmtId="0" fontId="8" fillId="0" borderId="21" xfId="0" applyFont="1" applyBorder="1" applyAlignment="1" applyProtection="1">
      <alignment horizontal="left" vertical="center" textRotation="90"/>
      <protection locked="0"/>
    </xf>
    <xf numFmtId="49" fontId="9" fillId="0" borderId="0" xfId="0" applyNumberFormat="1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/>
    </xf>
    <xf numFmtId="0" fontId="3" fillId="0" borderId="0" xfId="56" applyFont="1" applyAlignment="1">
      <alignment horizontal="left" vertical="top" wrapText="1"/>
      <protection/>
    </xf>
    <xf numFmtId="49" fontId="20" fillId="0" borderId="0" xfId="0" applyNumberFormat="1" applyFont="1" applyAlignment="1">
      <alignment horizontal="left" vertical="top"/>
    </xf>
    <xf numFmtId="4" fontId="3" fillId="0" borderId="0" xfId="44" applyNumberFormat="1" applyFont="1" applyAlignment="1" applyProtection="1">
      <alignment horizontal="right"/>
      <protection locked="0"/>
    </xf>
    <xf numFmtId="49" fontId="3" fillId="0" borderId="0" xfId="56" applyNumberFormat="1" applyFont="1" applyAlignment="1">
      <alignment horizontal="left" vertical="top" wrapText="1"/>
      <protection/>
    </xf>
    <xf numFmtId="49" fontId="8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3" fillId="0" borderId="0" xfId="55" applyFont="1">
      <alignment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 horizontal="right"/>
      <protection locked="0"/>
    </xf>
    <xf numFmtId="4" fontId="3" fillId="0" borderId="0" xfId="0" applyNumberFormat="1" applyFont="1" applyFill="1" applyAlignment="1" applyProtection="1">
      <alignment horizontal="right"/>
      <protection/>
    </xf>
    <xf numFmtId="0" fontId="20" fillId="0" borderId="0" xfId="0" applyFont="1" applyAlignment="1">
      <alignment horizontal="left" vertical="top"/>
    </xf>
    <xf numFmtId="49" fontId="8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4" fontId="3" fillId="0" borderId="0" xfId="44" applyNumberFormat="1" applyFont="1" applyFill="1" applyAlignment="1" applyProtection="1">
      <alignment horizontal="right"/>
      <protection locked="0"/>
    </xf>
    <xf numFmtId="4" fontId="3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 horizontal="left" vertical="top"/>
    </xf>
    <xf numFmtId="0" fontId="14" fillId="0" borderId="0" xfId="0" applyFont="1" applyAlignment="1" applyProtection="1">
      <alignment horizontal="right"/>
      <protection locked="0"/>
    </xf>
    <xf numFmtId="4" fontId="24" fillId="0" borderId="0" xfId="0" applyNumberFormat="1" applyFont="1" applyAlignment="1" applyProtection="1">
      <alignment vertical="top"/>
      <protection locked="0"/>
    </xf>
    <xf numFmtId="0" fontId="8" fillId="0" borderId="0" xfId="56" applyFont="1" applyAlignment="1">
      <alignment horizontal="justify" vertical="justify" wrapText="1"/>
      <protection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164" fontId="11" fillId="0" borderId="0" xfId="0" applyNumberFormat="1" applyFont="1" applyAlignment="1" applyProtection="1">
      <alignment/>
      <protection hidden="1"/>
    </xf>
    <xf numFmtId="0" fontId="11" fillId="0" borderId="0" xfId="0" applyFont="1" applyAlignment="1">
      <alignment horizontal="center" vertical="top"/>
    </xf>
    <xf numFmtId="0" fontId="3" fillId="0" borderId="0" xfId="56" applyFont="1" applyAlignment="1">
      <alignment horizontal="justify" vertical="justify" wrapText="1"/>
      <protection/>
    </xf>
    <xf numFmtId="0" fontId="8" fillId="0" borderId="0" xfId="0" applyFont="1" applyAlignment="1">
      <alignment horizontal="justify" vertical="justify" wrapText="1"/>
    </xf>
    <xf numFmtId="0" fontId="3" fillId="0" borderId="0" xfId="0" applyFont="1" applyAlignment="1">
      <alignment horizontal="justify" vertical="justify" wrapText="1"/>
    </xf>
    <xf numFmtId="0" fontId="11" fillId="0" borderId="0" xfId="0" applyFont="1" applyAlignment="1">
      <alignment horizontal="justify" vertical="top" wrapText="1"/>
    </xf>
    <xf numFmtId="4" fontId="3" fillId="0" borderId="0" xfId="0" applyNumberFormat="1" applyFont="1" applyAlignment="1" applyProtection="1">
      <alignment horizontal="right" vertical="top"/>
      <protection locked="0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49" fontId="12" fillId="33" borderId="21" xfId="0" applyNumberFormat="1" applyFont="1" applyFill="1" applyBorder="1" applyAlignment="1" applyProtection="1">
      <alignment horizontal="center" vertical="center" textRotation="90"/>
      <protection locked="0"/>
    </xf>
    <xf numFmtId="0" fontId="12" fillId="33" borderId="21" xfId="0" applyFont="1" applyFill="1" applyBorder="1" applyAlignment="1" applyProtection="1">
      <alignment horizontal="center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textRotation="90"/>
      <protection locked="0"/>
    </xf>
    <xf numFmtId="0" fontId="12" fillId="33" borderId="21" xfId="0" applyFont="1" applyFill="1" applyBorder="1" applyAlignment="1" applyProtection="1">
      <alignment horizontal="left" vertical="center" textRotation="90"/>
      <protection locked="0"/>
    </xf>
    <xf numFmtId="4" fontId="12" fillId="33" borderId="21" xfId="0" applyNumberFormat="1" applyFont="1" applyFill="1" applyBorder="1" applyAlignment="1" applyProtection="1">
      <alignment horizontal="right" vertical="center" textRotation="90" wrapText="1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11" fillId="0" borderId="0" xfId="0" applyFont="1" applyFill="1" applyAlignment="1" applyProtection="1">
      <alignment horizontal="justify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justify"/>
      <protection locked="0"/>
    </xf>
    <xf numFmtId="4" fontId="11" fillId="0" borderId="0" xfId="0" applyNumberFormat="1" applyFont="1" applyFill="1" applyAlignment="1" applyProtection="1">
      <alignment horizontal="right"/>
      <protection locked="0"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4" fontId="4" fillId="0" borderId="0" xfId="44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right"/>
    </xf>
    <xf numFmtId="4" fontId="9" fillId="0" borderId="0" xfId="44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/>
    </xf>
    <xf numFmtId="4" fontId="9" fillId="0" borderId="0" xfId="44" applyNumberFormat="1" applyFont="1" applyFill="1" applyBorder="1" applyAlignment="1" applyProtection="1">
      <alignment horizontal="center" vertical="center"/>
      <protection/>
    </xf>
    <xf numFmtId="0" fontId="8" fillId="0" borderId="33" xfId="0" applyFont="1" applyBorder="1" applyAlignment="1">
      <alignment horizontal="center" vertical="center" wrapText="1"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5" xfId="0" applyFont="1" applyBorder="1" applyAlignment="1">
      <alignment/>
    </xf>
    <xf numFmtId="0" fontId="4" fillId="0" borderId="24" xfId="0" applyFont="1" applyBorder="1" applyAlignment="1">
      <alignment/>
    </xf>
    <xf numFmtId="0" fontId="42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49" fontId="40" fillId="0" borderId="0" xfId="0" applyNumberFormat="1" applyFont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0" fontId="40" fillId="0" borderId="0" xfId="0" applyFont="1" applyAlignment="1" applyProtection="1">
      <alignment vertical="top"/>
      <protection locked="0"/>
    </xf>
    <xf numFmtId="0" fontId="23" fillId="0" borderId="0" xfId="0" applyFont="1" applyAlignment="1" applyProtection="1">
      <alignment vertical="top"/>
      <protection locked="0"/>
    </xf>
    <xf numFmtId="0" fontId="9" fillId="0" borderId="20" xfId="0" applyFont="1" applyBorder="1" applyAlignment="1" applyProtection="1">
      <alignment horizontal="left"/>
      <protection locked="0"/>
    </xf>
    <xf numFmtId="4" fontId="9" fillId="0" borderId="20" xfId="0" applyNumberFormat="1" applyFont="1" applyBorder="1" applyAlignment="1" applyProtection="1">
      <alignment horizontal="right" vertical="top"/>
      <protection locked="0"/>
    </xf>
    <xf numFmtId="0" fontId="4" fillId="0" borderId="20" xfId="0" applyFont="1" applyBorder="1" applyAlignment="1" applyProtection="1">
      <alignment vertical="top"/>
      <protection locked="0"/>
    </xf>
    <xf numFmtId="0" fontId="9" fillId="0" borderId="20" xfId="0" applyFont="1" applyBorder="1" applyAlignment="1">
      <alignment vertical="top"/>
    </xf>
    <xf numFmtId="0" fontId="4" fillId="0" borderId="20" xfId="0" applyFont="1" applyBorder="1" applyAlignment="1" applyProtection="1">
      <alignment/>
      <protection locked="0"/>
    </xf>
    <xf numFmtId="0" fontId="4" fillId="0" borderId="20" xfId="0" applyFont="1" applyBorder="1" applyAlignment="1">
      <alignment/>
    </xf>
    <xf numFmtId="4" fontId="9" fillId="0" borderId="20" xfId="0" applyNumberFormat="1" applyFont="1" applyBorder="1" applyAlignment="1" applyProtection="1">
      <alignment horizontal="right"/>
      <protection locked="0"/>
    </xf>
    <xf numFmtId="4" fontId="9" fillId="0" borderId="20" xfId="0" applyNumberFormat="1" applyFont="1" applyBorder="1" applyAlignment="1">
      <alignment/>
    </xf>
    <xf numFmtId="49" fontId="9" fillId="0" borderId="20" xfId="0" applyNumberFormat="1" applyFont="1" applyBorder="1" applyAlignment="1">
      <alignment horizontal="left" vertical="top"/>
    </xf>
    <xf numFmtId="0" fontId="4" fillId="0" borderId="20" xfId="0" applyFont="1" applyBorder="1" applyAlignment="1" applyProtection="1">
      <alignment/>
      <protection locked="0"/>
    </xf>
    <xf numFmtId="0" fontId="4" fillId="0" borderId="20" xfId="0" applyFont="1" applyBorder="1" applyAlignment="1">
      <alignment/>
    </xf>
    <xf numFmtId="4" fontId="9" fillId="0" borderId="20" xfId="0" applyNumberFormat="1" applyFont="1" applyBorder="1" applyAlignment="1">
      <alignment/>
    </xf>
    <xf numFmtId="4" fontId="23" fillId="0" borderId="35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 applyProtection="1">
      <alignment horizontal="right"/>
      <protection/>
    </xf>
    <xf numFmtId="0" fontId="3" fillId="0" borderId="35" xfId="0" applyFont="1" applyBorder="1" applyAlignment="1">
      <alignment horizontal="right"/>
    </xf>
    <xf numFmtId="0" fontId="9" fillId="0" borderId="0" xfId="0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36023 (2)" xfId="55"/>
    <cellStyle name="Normal_PL_S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tabSelected="1" zoomScalePageLayoutView="0" workbookViewId="0" topLeftCell="A1">
      <selection activeCell="G11" sqref="G11"/>
    </sheetView>
  </sheetViews>
  <sheetFormatPr defaultColWidth="8.875" defaultRowHeight="12.75"/>
  <cols>
    <col min="1" max="1" width="27.25390625" style="1" customWidth="1"/>
    <col min="2" max="2" width="14.25390625" style="1" customWidth="1"/>
    <col min="3" max="3" width="15.125" style="1" customWidth="1"/>
    <col min="4" max="4" width="9.375" style="1" customWidth="1"/>
    <col min="5" max="5" width="11.25390625" style="1" customWidth="1"/>
    <col min="6" max="6" width="12.125" style="1" customWidth="1"/>
    <col min="7" max="7" width="17.25390625" style="1" customWidth="1"/>
    <col min="8" max="16384" width="8.875" style="1" customWidth="1"/>
  </cols>
  <sheetData>
    <row r="1" spans="1:2" ht="63.75" customHeight="1">
      <c r="A1" s="199" t="s">
        <v>197</v>
      </c>
      <c r="B1" s="200" t="s">
        <v>198</v>
      </c>
    </row>
    <row r="2" spans="1:4" ht="26.25">
      <c r="A2" s="2"/>
      <c r="B2" s="3"/>
      <c r="C2" s="201" t="s">
        <v>9</v>
      </c>
      <c r="D2" s="4"/>
    </row>
    <row r="3" spans="1:4" ht="43.5" customHeight="1">
      <c r="A3" s="2"/>
      <c r="B3" s="3"/>
      <c r="C3" s="251" t="s">
        <v>206</v>
      </c>
      <c r="D3" s="5"/>
    </row>
    <row r="4" spans="1:5" ht="15">
      <c r="A4" s="224" t="s">
        <v>199</v>
      </c>
      <c r="B4" s="225"/>
      <c r="C4" s="249">
        <f>'S-1902_GD'!F78+'S-1909_GD'!F79+PP_GD!F23</f>
        <v>0</v>
      </c>
      <c r="D4" s="202"/>
      <c r="E4" s="203"/>
    </row>
    <row r="5" spans="1:4" ht="23.25">
      <c r="A5" s="224" t="s">
        <v>67</v>
      </c>
      <c r="B5" s="226"/>
      <c r="C5" s="249">
        <f>Rekapitulacija_SD!G11+Rekapitulacija_SD!G19</f>
        <v>0</v>
      </c>
      <c r="D5" s="5"/>
    </row>
    <row r="6" spans="1:7" ht="23.25">
      <c r="A6" s="224" t="s">
        <v>6</v>
      </c>
      <c r="B6" s="227"/>
      <c r="C6" s="249">
        <f>C4+C5</f>
        <v>0</v>
      </c>
      <c r="D6" s="5"/>
      <c r="G6" s="7"/>
    </row>
    <row r="7" spans="1:10" s="9" customFormat="1" ht="15">
      <c r="A7" s="228" t="s">
        <v>201</v>
      </c>
      <c r="B7" s="227"/>
      <c r="C7" s="250">
        <f>C6*0.2</f>
        <v>0</v>
      </c>
      <c r="D7" s="1"/>
      <c r="E7" s="1"/>
      <c r="F7" s="1"/>
      <c r="G7" s="7"/>
      <c r="H7" s="8"/>
      <c r="I7" s="8"/>
      <c r="J7" s="8"/>
    </row>
    <row r="8" spans="1:10" s="7" customFormat="1" ht="12.75">
      <c r="A8" s="223"/>
      <c r="B8" s="204"/>
      <c r="C8" s="231"/>
      <c r="D8" s="204"/>
      <c r="E8" s="204"/>
      <c r="F8" s="204"/>
      <c r="G8" s="204"/>
      <c r="H8" s="13"/>
      <c r="I8" s="13"/>
      <c r="J8" s="13"/>
    </row>
    <row r="9" spans="1:7" ht="36">
      <c r="A9" s="229" t="s">
        <v>200</v>
      </c>
      <c r="B9" s="230"/>
      <c r="C9" s="248">
        <f>C6+C7</f>
        <v>0</v>
      </c>
      <c r="D9" s="205"/>
      <c r="E9" s="204"/>
      <c r="F9" s="206"/>
      <c r="G9" s="206"/>
    </row>
    <row r="10" spans="1:10" s="7" customFormat="1" ht="15.75">
      <c r="A10" s="219"/>
      <c r="B10" s="220"/>
      <c r="C10" s="220"/>
      <c r="D10" s="220"/>
      <c r="E10" s="220"/>
      <c r="F10" s="221"/>
      <c r="G10" s="222"/>
      <c r="H10" s="23"/>
      <c r="I10" s="23"/>
      <c r="J10" s="23"/>
    </row>
    <row r="11" spans="1:10" s="7" customFormat="1" ht="15">
      <c r="A11" s="207"/>
      <c r="B11" s="208"/>
      <c r="C11" s="208"/>
      <c r="D11" s="208"/>
      <c r="E11" s="208"/>
      <c r="F11" s="209"/>
      <c r="G11" s="210"/>
      <c r="H11" s="23"/>
      <c r="I11" s="23"/>
      <c r="J11" s="23"/>
    </row>
    <row r="12" spans="1:7" ht="15.75">
      <c r="A12" s="211"/>
      <c r="B12" s="211"/>
      <c r="C12" s="211"/>
      <c r="D12" s="211"/>
      <c r="E12" s="211"/>
      <c r="F12" s="211"/>
      <c r="G12" s="212"/>
    </row>
    <row r="13" spans="1:7" ht="12.75">
      <c r="A13" s="213"/>
      <c r="B13" s="213"/>
      <c r="C13" s="213"/>
      <c r="D13" s="213"/>
      <c r="E13" s="213"/>
      <c r="F13" s="213"/>
      <c r="G13" s="214"/>
    </row>
    <row r="14" spans="1:7" ht="12.75">
      <c r="A14" s="213"/>
      <c r="B14" s="213"/>
      <c r="C14" s="213"/>
      <c r="D14" s="213"/>
      <c r="E14" s="213"/>
      <c r="F14" s="213"/>
      <c r="G14" s="213"/>
    </row>
    <row r="15" spans="1:7" ht="18">
      <c r="A15" s="215"/>
      <c r="B15" s="213"/>
      <c r="C15" s="213"/>
      <c r="D15" s="213"/>
      <c r="E15" s="213"/>
      <c r="F15" s="213"/>
      <c r="G15" s="214"/>
    </row>
    <row r="16" spans="1:7" ht="12.75">
      <c r="A16" s="213"/>
      <c r="B16" s="213"/>
      <c r="C16" s="213"/>
      <c r="D16" s="213"/>
      <c r="E16" s="213"/>
      <c r="F16" s="213"/>
      <c r="G16" s="214"/>
    </row>
    <row r="17" spans="1:7" ht="12.75">
      <c r="A17" s="204"/>
      <c r="B17" s="216"/>
      <c r="C17" s="216"/>
      <c r="D17" s="216"/>
      <c r="E17" s="216"/>
      <c r="F17" s="204"/>
      <c r="G17" s="204"/>
    </row>
    <row r="18" spans="1:7" ht="12.75">
      <c r="A18" s="204"/>
      <c r="B18" s="216"/>
      <c r="C18" s="216"/>
      <c r="D18" s="205"/>
      <c r="E18" s="204"/>
      <c r="F18" s="206"/>
      <c r="G18" s="206"/>
    </row>
    <row r="19" spans="1:7" ht="12.75">
      <c r="A19" s="207"/>
      <c r="B19" s="217"/>
      <c r="C19" s="217"/>
      <c r="D19" s="218"/>
      <c r="E19" s="218"/>
      <c r="F19" s="209"/>
      <c r="G19" s="206"/>
    </row>
    <row r="20" spans="1:7" ht="15.75">
      <c r="A20" s="211"/>
      <c r="B20" s="211"/>
      <c r="C20" s="211"/>
      <c r="D20" s="211"/>
      <c r="E20" s="211"/>
      <c r="F20" s="211"/>
      <c r="G20" s="212"/>
    </row>
  </sheetData>
  <sheetProtection/>
  <mergeCells count="6">
    <mergeCell ref="A20:F20"/>
    <mergeCell ref="A12:F12"/>
    <mergeCell ref="B17:C18"/>
    <mergeCell ref="D17:E17"/>
    <mergeCell ref="B19:C19"/>
    <mergeCell ref="D19:E19"/>
  </mergeCells>
  <printOptions/>
  <pageMargins left="0.984251968503937" right="0.3937007874015748" top="0.984251968503937" bottom="0.7874015748031497" header="0.3937007874015748" footer="0.3937007874015748"/>
  <pageSetup horizontalDpi="600" verticalDpi="600" orientation="portrait" paperSize="55" r:id="rId1"/>
  <headerFooter alignWithMargins="0">
    <oddHeader>&amp;L&amp;"Arial,Navadno"                    ENERGETIKA LJUBLJANA d.o.o.
                    ODDELEK PROJEKTIVA
                    št. projekta: S1902/21182</oddHeader>
    <oddFooter>&amp;C&amp;"Arial,Navadno"&amp;P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G78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6.00390625" style="42" bestFit="1" customWidth="1"/>
    <col min="2" max="2" width="34.75390625" style="48" customWidth="1"/>
    <col min="3" max="3" width="6.00390625" style="32" bestFit="1" customWidth="1"/>
    <col min="4" max="4" width="4.75390625" style="32" bestFit="1" customWidth="1"/>
    <col min="5" max="5" width="16.875" style="43" customWidth="1"/>
    <col min="6" max="6" width="16.875" style="63" customWidth="1"/>
    <col min="7" max="16384" width="9.125" style="32" customWidth="1"/>
  </cols>
  <sheetData>
    <row r="1" spans="1:2" ht="23.25">
      <c r="A1" s="232" t="s">
        <v>62</v>
      </c>
      <c r="B1" s="233" t="s">
        <v>202</v>
      </c>
    </row>
    <row r="3" ht="23.25">
      <c r="A3" s="234" t="s">
        <v>203</v>
      </c>
    </row>
    <row r="5" ht="23.25">
      <c r="A5" s="234" t="s">
        <v>186</v>
      </c>
    </row>
    <row r="6" ht="23.25">
      <c r="A6" s="234"/>
    </row>
    <row r="7" ht="18">
      <c r="A7" s="235" t="s">
        <v>4</v>
      </c>
    </row>
    <row r="9" spans="1:6" s="40" customFormat="1" ht="15.75">
      <c r="A9" s="25" t="s">
        <v>61</v>
      </c>
      <c r="B9" s="26" t="s">
        <v>18</v>
      </c>
      <c r="C9" s="39"/>
      <c r="D9" s="39"/>
      <c r="E9" s="61"/>
      <c r="F9" s="62"/>
    </row>
    <row r="10" spans="1:6" s="40" customFormat="1" ht="15.75">
      <c r="A10" s="25" t="s">
        <v>62</v>
      </c>
      <c r="B10" s="26" t="s">
        <v>19</v>
      </c>
      <c r="C10" s="39"/>
      <c r="D10" s="39"/>
      <c r="E10" s="61"/>
      <c r="F10" s="62"/>
    </row>
    <row r="11" spans="1:6" s="40" customFormat="1" ht="15.75">
      <c r="A11" s="25" t="s">
        <v>59</v>
      </c>
      <c r="B11" s="26" t="s">
        <v>137</v>
      </c>
      <c r="C11" s="39"/>
      <c r="D11" s="39"/>
      <c r="E11" s="61"/>
      <c r="F11" s="62"/>
    </row>
    <row r="12" spans="1:6" s="40" customFormat="1" ht="15.75">
      <c r="A12" s="38"/>
      <c r="B12" s="26" t="s">
        <v>133</v>
      </c>
      <c r="C12" s="39"/>
      <c r="D12" s="39"/>
      <c r="E12" s="61"/>
      <c r="F12" s="62"/>
    </row>
    <row r="13" spans="1:4" ht="12.75">
      <c r="A13" s="41"/>
      <c r="B13" s="46"/>
      <c r="C13" s="42"/>
      <c r="D13" s="42"/>
    </row>
    <row r="14" spans="1:7" ht="77.25" thickBot="1">
      <c r="A14" s="175" t="s">
        <v>0</v>
      </c>
      <c r="B14" s="176" t="s">
        <v>66</v>
      </c>
      <c r="C14" s="177" t="s">
        <v>20</v>
      </c>
      <c r="D14" s="178" t="s">
        <v>21</v>
      </c>
      <c r="E14" s="179" t="s">
        <v>205</v>
      </c>
      <c r="F14" s="179" t="s">
        <v>204</v>
      </c>
      <c r="G14" s="59"/>
    </row>
    <row r="15" spans="1:4" ht="13.5" thickTop="1">
      <c r="A15" s="120">
        <v>1</v>
      </c>
      <c r="B15" s="47"/>
      <c r="C15" s="44"/>
      <c r="D15" s="44"/>
    </row>
    <row r="16" spans="1:6" ht="12.75">
      <c r="A16" s="121">
        <f>COUNT(A15+1)</f>
        <v>1</v>
      </c>
      <c r="B16" s="107" t="s">
        <v>26</v>
      </c>
      <c r="C16" s="49"/>
      <c r="D16" s="49"/>
      <c r="E16" s="35"/>
      <c r="F16" s="64"/>
    </row>
    <row r="17" spans="1:6" ht="25.5">
      <c r="A17" s="121"/>
      <c r="B17" s="108" t="s">
        <v>25</v>
      </c>
      <c r="C17" s="49"/>
      <c r="D17" s="49"/>
      <c r="E17" s="35"/>
      <c r="F17" s="64"/>
    </row>
    <row r="18" spans="1:6" ht="14.25">
      <c r="A18" s="121"/>
      <c r="B18" s="108"/>
      <c r="C18" s="49">
        <v>836</v>
      </c>
      <c r="D18" s="49" t="s">
        <v>58</v>
      </c>
      <c r="E18" s="35"/>
      <c r="F18" s="64">
        <f>C18*E18</f>
        <v>0</v>
      </c>
    </row>
    <row r="19" spans="1:6" ht="12.75">
      <c r="A19" s="121">
        <f>COUNT($A$16:A18)+1</f>
        <v>2</v>
      </c>
      <c r="B19" s="117" t="s">
        <v>29</v>
      </c>
      <c r="C19" s="49"/>
      <c r="D19" s="49"/>
      <c r="E19" s="35"/>
      <c r="F19" s="65"/>
    </row>
    <row r="20" spans="1:6" ht="25.5">
      <c r="A20" s="53"/>
      <c r="B20" s="110" t="s">
        <v>57</v>
      </c>
      <c r="C20" s="49"/>
      <c r="D20" s="50"/>
      <c r="E20" s="35"/>
      <c r="F20" s="65"/>
    </row>
    <row r="21" spans="1:6" ht="14.25">
      <c r="A21" s="121"/>
      <c r="B21" s="115" t="s">
        <v>64</v>
      </c>
      <c r="C21" s="49">
        <v>368</v>
      </c>
      <c r="D21" s="49" t="s">
        <v>55</v>
      </c>
      <c r="E21" s="35"/>
      <c r="F21" s="64">
        <f>C21*E21</f>
        <v>0</v>
      </c>
    </row>
    <row r="22" spans="1:6" ht="14.25">
      <c r="A22" s="121"/>
      <c r="B22" s="110" t="s">
        <v>65</v>
      </c>
      <c r="C22" s="49">
        <v>92</v>
      </c>
      <c r="D22" s="49" t="s">
        <v>55</v>
      </c>
      <c r="E22" s="35"/>
      <c r="F22" s="64">
        <f>C22*E22</f>
        <v>0</v>
      </c>
    </row>
    <row r="23" spans="1:6" ht="12.75">
      <c r="A23" s="121"/>
      <c r="B23" s="109"/>
      <c r="C23" s="49"/>
      <c r="D23" s="49"/>
      <c r="E23" s="35"/>
      <c r="F23" s="65"/>
    </row>
    <row r="24" spans="1:6" ht="12.75">
      <c r="A24" s="121">
        <f>COUNT($A$16:A23)+1</f>
        <v>3</v>
      </c>
      <c r="B24" s="107" t="s">
        <v>31</v>
      </c>
      <c r="C24" s="49"/>
      <c r="D24" s="49"/>
      <c r="E24" s="35"/>
      <c r="F24" s="64"/>
    </row>
    <row r="25" spans="1:6" ht="25.5">
      <c r="A25" s="53"/>
      <c r="B25" s="109" t="s">
        <v>30</v>
      </c>
      <c r="C25" s="49"/>
      <c r="D25" s="50"/>
      <c r="E25" s="35"/>
      <c r="F25" s="65"/>
    </row>
    <row r="26" spans="1:6" ht="14.25">
      <c r="A26" s="121"/>
      <c r="B26" s="108"/>
      <c r="C26" s="49">
        <v>752</v>
      </c>
      <c r="D26" s="49" t="s">
        <v>56</v>
      </c>
      <c r="E26" s="35"/>
      <c r="F26" s="64">
        <f>C26*E26</f>
        <v>0</v>
      </c>
    </row>
    <row r="27" spans="1:6" ht="12.75">
      <c r="A27" s="121"/>
      <c r="B27" s="108"/>
      <c r="C27" s="50"/>
      <c r="D27" s="49"/>
      <c r="E27" s="35"/>
      <c r="F27" s="65"/>
    </row>
    <row r="28" spans="1:6" ht="12.75">
      <c r="A28" s="121">
        <f>COUNT($A$16:A27)+1</f>
        <v>4</v>
      </c>
      <c r="B28" s="116" t="s">
        <v>33</v>
      </c>
      <c r="C28" s="49"/>
      <c r="D28" s="49"/>
      <c r="E28" s="35"/>
      <c r="F28" s="64"/>
    </row>
    <row r="29" spans="1:6" ht="38.25">
      <c r="A29" s="53"/>
      <c r="B29" s="110" t="s">
        <v>32</v>
      </c>
      <c r="C29" s="49"/>
      <c r="D29" s="50"/>
      <c r="E29" s="35"/>
      <c r="F29" s="65"/>
    </row>
    <row r="30" spans="1:6" ht="14.25">
      <c r="A30" s="121"/>
      <c r="B30" s="108"/>
      <c r="C30" s="49">
        <v>575</v>
      </c>
      <c r="D30" s="49" t="s">
        <v>55</v>
      </c>
      <c r="E30" s="35"/>
      <c r="F30" s="64">
        <f>C30*E30</f>
        <v>0</v>
      </c>
    </row>
    <row r="31" spans="1:6" ht="12.75">
      <c r="A31" s="53"/>
      <c r="B31" s="109"/>
      <c r="C31" s="49"/>
      <c r="D31" s="49"/>
      <c r="E31" s="35"/>
      <c r="F31" s="65"/>
    </row>
    <row r="32" spans="1:6" ht="12.75">
      <c r="A32" s="121">
        <f>COUNT($A$16:A31)+1</f>
        <v>5</v>
      </c>
      <c r="B32" s="117" t="s">
        <v>35</v>
      </c>
      <c r="C32" s="49"/>
      <c r="D32" s="49"/>
      <c r="E32" s="35"/>
      <c r="F32" s="65"/>
    </row>
    <row r="33" spans="1:6" ht="51">
      <c r="A33" s="53"/>
      <c r="B33" s="109" t="s">
        <v>34</v>
      </c>
      <c r="C33" s="49"/>
      <c r="D33" s="50"/>
      <c r="E33" s="35"/>
      <c r="F33" s="64"/>
    </row>
    <row r="34" spans="1:6" ht="14.25">
      <c r="A34" s="121"/>
      <c r="B34" s="108"/>
      <c r="C34" s="49">
        <v>192</v>
      </c>
      <c r="D34" s="49" t="s">
        <v>55</v>
      </c>
      <c r="E34" s="35"/>
      <c r="F34" s="64">
        <f>C34*E34</f>
        <v>0</v>
      </c>
    </row>
    <row r="35" spans="1:6" ht="12.75">
      <c r="A35" s="121"/>
      <c r="B35" s="108"/>
      <c r="C35" s="49"/>
      <c r="D35" s="49"/>
      <c r="E35" s="35"/>
      <c r="F35" s="64"/>
    </row>
    <row r="36" spans="1:6" ht="25.5">
      <c r="A36" s="180">
        <f>COUNT($A$16:A35)+1</f>
        <v>6</v>
      </c>
      <c r="B36" s="118" t="s">
        <v>195</v>
      </c>
      <c r="C36" s="181"/>
      <c r="D36" s="181"/>
      <c r="E36" s="151"/>
      <c r="F36" s="98"/>
    </row>
    <row r="37" spans="1:6" ht="25.5">
      <c r="A37" s="182"/>
      <c r="B37" s="183" t="s">
        <v>193</v>
      </c>
      <c r="C37" s="181"/>
      <c r="D37" s="184"/>
      <c r="E37" s="151"/>
      <c r="F37" s="98"/>
    </row>
    <row r="38" spans="1:6" ht="25.5">
      <c r="A38" s="182"/>
      <c r="B38" s="183" t="s">
        <v>196</v>
      </c>
      <c r="C38" s="181"/>
      <c r="D38" s="184"/>
      <c r="E38" s="151"/>
      <c r="F38" s="185"/>
    </row>
    <row r="39" spans="1:6" ht="38.25">
      <c r="A39" s="182"/>
      <c r="B39" s="183" t="s">
        <v>194</v>
      </c>
      <c r="C39" s="181"/>
      <c r="D39" s="184"/>
      <c r="E39" s="151"/>
      <c r="F39" s="185"/>
    </row>
    <row r="40" spans="1:6" ht="14.25">
      <c r="A40" s="180"/>
      <c r="B40" s="115"/>
      <c r="C40" s="181">
        <v>945</v>
      </c>
      <c r="D40" s="181" t="s">
        <v>55</v>
      </c>
      <c r="E40" s="151"/>
      <c r="F40" s="64">
        <f>C40*E40</f>
        <v>0</v>
      </c>
    </row>
    <row r="41" spans="1:6" ht="12.75">
      <c r="A41" s="121"/>
      <c r="B41" s="108"/>
      <c r="C41" s="49"/>
      <c r="D41" s="49"/>
      <c r="E41" s="35"/>
      <c r="F41" s="64"/>
    </row>
    <row r="42" spans="1:6" ht="12.75">
      <c r="A42" s="121">
        <f>COUNT($A$16:A41)+1</f>
        <v>7</v>
      </c>
      <c r="B42" s="107" t="s">
        <v>36</v>
      </c>
      <c r="C42" s="49"/>
      <c r="D42" s="50"/>
      <c r="E42" s="35"/>
      <c r="F42" s="64"/>
    </row>
    <row r="43" spans="1:6" ht="38.25">
      <c r="A43" s="53"/>
      <c r="B43" s="109" t="s">
        <v>126</v>
      </c>
      <c r="C43" s="49"/>
      <c r="D43" s="49"/>
      <c r="E43" s="35"/>
      <c r="F43" s="65"/>
    </row>
    <row r="44" spans="1:6" ht="14.25">
      <c r="A44" s="121"/>
      <c r="B44" s="108"/>
      <c r="C44" s="49">
        <f>C18</f>
        <v>836</v>
      </c>
      <c r="D44" s="49" t="s">
        <v>58</v>
      </c>
      <c r="E44" s="35"/>
      <c r="F44" s="64">
        <f>C44*E44</f>
        <v>0</v>
      </c>
    </row>
    <row r="45" spans="1:6" ht="12.75">
      <c r="A45" s="121"/>
      <c r="B45" s="108"/>
      <c r="C45" s="49"/>
      <c r="D45" s="49"/>
      <c r="E45" s="35"/>
      <c r="F45" s="65"/>
    </row>
    <row r="46" spans="1:6" ht="12.75">
      <c r="A46" s="121">
        <f>COUNT($A$16:A45)+1</f>
        <v>8</v>
      </c>
      <c r="B46" s="118" t="s">
        <v>40</v>
      </c>
      <c r="C46" s="49"/>
      <c r="D46" s="50"/>
      <c r="E46" s="35"/>
      <c r="F46" s="65"/>
    </row>
    <row r="47" spans="1:6" ht="51">
      <c r="A47" s="53"/>
      <c r="B47" s="110" t="s">
        <v>39</v>
      </c>
      <c r="C47" s="49"/>
      <c r="D47" s="49"/>
      <c r="E47" s="35"/>
      <c r="F47" s="65"/>
    </row>
    <row r="48" spans="1:6" ht="14.25">
      <c r="A48" s="121"/>
      <c r="B48" s="115"/>
      <c r="C48" s="49">
        <v>268</v>
      </c>
      <c r="D48" s="49" t="s">
        <v>55</v>
      </c>
      <c r="E48" s="35"/>
      <c r="F48" s="64">
        <f>C48*E48</f>
        <v>0</v>
      </c>
    </row>
    <row r="49" spans="1:6" ht="12.75">
      <c r="A49" s="121"/>
      <c r="B49" s="115"/>
      <c r="C49" s="49"/>
      <c r="D49" s="49"/>
      <c r="E49" s="35"/>
      <c r="F49" s="64"/>
    </row>
    <row r="50" spans="1:6" ht="12.75">
      <c r="A50" s="121">
        <f>COUNT($A$16:A49)+1</f>
        <v>9</v>
      </c>
      <c r="B50" s="116" t="s">
        <v>41</v>
      </c>
      <c r="C50" s="49"/>
      <c r="D50" s="49"/>
      <c r="E50" s="35"/>
      <c r="F50" s="65"/>
    </row>
    <row r="51" spans="1:6" ht="38.25">
      <c r="A51" s="53"/>
      <c r="B51" s="110" t="s">
        <v>42</v>
      </c>
      <c r="C51" s="49"/>
      <c r="D51" s="49"/>
      <c r="E51" s="35"/>
      <c r="F51" s="65"/>
    </row>
    <row r="52" spans="1:6" ht="12.75">
      <c r="A52" s="121"/>
      <c r="B52" s="115"/>
      <c r="C52" s="49">
        <v>6</v>
      </c>
      <c r="D52" s="49" t="s">
        <v>3</v>
      </c>
      <c r="E52" s="35"/>
      <c r="F52" s="64">
        <f>C52*E52</f>
        <v>0</v>
      </c>
    </row>
    <row r="53" spans="1:6" ht="12.75">
      <c r="A53" s="121"/>
      <c r="B53" s="115"/>
      <c r="C53" s="49"/>
      <c r="D53" s="49"/>
      <c r="E53" s="35"/>
      <c r="F53" s="64"/>
    </row>
    <row r="54" spans="1:6" ht="12.75">
      <c r="A54" s="121">
        <f>COUNT($A$16:A52)+1</f>
        <v>10</v>
      </c>
      <c r="B54" s="116" t="s">
        <v>44</v>
      </c>
      <c r="C54" s="49"/>
      <c r="D54" s="49"/>
      <c r="E54" s="35"/>
      <c r="F54" s="64"/>
    </row>
    <row r="55" spans="1:6" ht="25.5">
      <c r="A55" s="53"/>
      <c r="B55" s="110" t="s">
        <v>43</v>
      </c>
      <c r="C55" s="49"/>
      <c r="D55" s="49"/>
      <c r="E55" s="35"/>
      <c r="F55" s="65"/>
    </row>
    <row r="56" spans="1:6" ht="12.75">
      <c r="A56" s="121"/>
      <c r="B56" s="108"/>
      <c r="C56" s="49">
        <f>C52</f>
        <v>6</v>
      </c>
      <c r="D56" s="49" t="s">
        <v>3</v>
      </c>
      <c r="E56" s="35"/>
      <c r="F56" s="64">
        <f>C56*E56</f>
        <v>0</v>
      </c>
    </row>
    <row r="57" spans="1:6" ht="12.75">
      <c r="A57" s="121"/>
      <c r="B57" s="108"/>
      <c r="C57" s="49"/>
      <c r="D57" s="49"/>
      <c r="E57" s="35"/>
      <c r="F57" s="65"/>
    </row>
    <row r="58" spans="1:6" ht="25.5">
      <c r="A58" s="121">
        <f>COUNT($A$16:A57)+1</f>
        <v>11</v>
      </c>
      <c r="B58" s="107" t="s">
        <v>46</v>
      </c>
      <c r="C58" s="49"/>
      <c r="D58" s="49"/>
      <c r="E58" s="35"/>
      <c r="F58" s="65"/>
    </row>
    <row r="59" spans="1:6" ht="51">
      <c r="A59" s="53"/>
      <c r="B59" s="110" t="s">
        <v>45</v>
      </c>
      <c r="C59" s="49"/>
      <c r="D59" s="50"/>
      <c r="E59" s="35"/>
      <c r="F59" s="65"/>
    </row>
    <row r="60" spans="1:6" ht="12.75">
      <c r="A60" s="121"/>
      <c r="B60" s="109" t="s">
        <v>131</v>
      </c>
      <c r="C60" s="49">
        <v>62</v>
      </c>
      <c r="D60" s="49" t="s">
        <v>3</v>
      </c>
      <c r="E60" s="35"/>
      <c r="F60" s="64">
        <f>C60*E60</f>
        <v>0</v>
      </c>
    </row>
    <row r="61" spans="1:6" ht="12.75">
      <c r="A61" s="121"/>
      <c r="B61" s="110"/>
      <c r="C61" s="49"/>
      <c r="D61" s="49"/>
      <c r="E61" s="35"/>
      <c r="F61" s="64"/>
    </row>
    <row r="62" spans="1:6" ht="12.75">
      <c r="A62" s="121">
        <f>COUNT($A$16:A61)+1</f>
        <v>12</v>
      </c>
      <c r="B62" s="117" t="s">
        <v>53</v>
      </c>
      <c r="C62" s="50"/>
      <c r="D62" s="49"/>
      <c r="E62" s="35"/>
      <c r="F62" s="65"/>
    </row>
    <row r="63" spans="1:6" ht="12.75">
      <c r="A63" s="53"/>
      <c r="B63" s="110" t="s">
        <v>54</v>
      </c>
      <c r="C63" s="50"/>
      <c r="D63" s="49"/>
      <c r="E63" s="35"/>
      <c r="F63" s="65"/>
    </row>
    <row r="64" spans="1:6" ht="14.25">
      <c r="A64" s="121"/>
      <c r="B64" s="110"/>
      <c r="C64" s="50">
        <f>C18</f>
        <v>836</v>
      </c>
      <c r="D64" s="49" t="s">
        <v>58</v>
      </c>
      <c r="E64" s="35"/>
      <c r="F64" s="64">
        <f>C64*E64</f>
        <v>0</v>
      </c>
    </row>
    <row r="65" spans="1:6" ht="12.75">
      <c r="A65" s="121"/>
      <c r="B65" s="115"/>
      <c r="C65" s="50"/>
      <c r="D65" s="50"/>
      <c r="E65" s="69"/>
      <c r="F65" s="65"/>
    </row>
    <row r="66" spans="1:6" ht="25.5">
      <c r="A66" s="121">
        <f>COUNT($A$16:A65)+1</f>
        <v>13</v>
      </c>
      <c r="B66" s="116" t="s">
        <v>48</v>
      </c>
      <c r="C66" s="50"/>
      <c r="D66" s="50"/>
      <c r="E66" s="69"/>
      <c r="F66" s="65"/>
    </row>
    <row r="67" spans="1:6" ht="51">
      <c r="A67" s="53"/>
      <c r="B67" s="110" t="s">
        <v>47</v>
      </c>
      <c r="C67" s="50"/>
      <c r="D67" s="50"/>
      <c r="E67" s="35"/>
      <c r="F67" s="65"/>
    </row>
    <row r="68" spans="1:6" ht="38.25">
      <c r="A68" s="121"/>
      <c r="B68" s="110" t="s">
        <v>8</v>
      </c>
      <c r="C68" s="50"/>
      <c r="D68" s="50"/>
      <c r="E68" s="35"/>
      <c r="F68" s="35"/>
    </row>
    <row r="69" spans="1:6" ht="12.75">
      <c r="A69" s="121"/>
      <c r="B69" s="110"/>
      <c r="C69" s="119"/>
      <c r="D69" s="52">
        <v>0.02</v>
      </c>
      <c r="E69" s="65"/>
      <c r="F69" s="35">
        <f>SUM(F18:F64)*0.02</f>
        <v>0</v>
      </c>
    </row>
    <row r="70" spans="1:6" ht="12.75">
      <c r="A70" s="53"/>
      <c r="B70" s="115"/>
      <c r="C70" s="50"/>
      <c r="D70" s="50"/>
      <c r="E70" s="69"/>
      <c r="F70" s="35"/>
    </row>
    <row r="71" spans="1:6" ht="25.5">
      <c r="A71" s="121">
        <f>COUNT($A$16:A66)+1</f>
        <v>14</v>
      </c>
      <c r="B71" s="116" t="s">
        <v>50</v>
      </c>
      <c r="C71" s="50"/>
      <c r="D71" s="50"/>
      <c r="E71" s="69"/>
      <c r="F71" s="35"/>
    </row>
    <row r="72" spans="1:6" ht="63.75">
      <c r="A72" s="53"/>
      <c r="B72" s="110" t="s">
        <v>49</v>
      </c>
      <c r="C72" s="50"/>
      <c r="D72" s="50"/>
      <c r="E72" s="65"/>
      <c r="F72" s="35"/>
    </row>
    <row r="73" spans="1:6" ht="12.75">
      <c r="A73" s="53"/>
      <c r="B73" s="109"/>
      <c r="C73" s="119"/>
      <c r="D73" s="52">
        <v>0.06</v>
      </c>
      <c r="E73" s="65"/>
      <c r="F73" s="35">
        <f>SUM(F18:F64)*0.06</f>
        <v>0</v>
      </c>
    </row>
    <row r="74" spans="1:6" ht="12.75">
      <c r="A74" s="53"/>
      <c r="B74" s="108"/>
      <c r="C74" s="50"/>
      <c r="D74" s="50"/>
      <c r="E74" s="65"/>
      <c r="F74" s="65"/>
    </row>
    <row r="75" spans="1:6" ht="12.75">
      <c r="A75" s="121">
        <f>COUNT($A$16:A74)+1</f>
        <v>15</v>
      </c>
      <c r="B75" s="107" t="s">
        <v>52</v>
      </c>
      <c r="C75" s="50"/>
      <c r="D75" s="50"/>
      <c r="E75" s="65"/>
      <c r="F75" s="65"/>
    </row>
    <row r="76" spans="1:6" ht="38.25">
      <c r="A76" s="53"/>
      <c r="B76" s="109" t="s">
        <v>51</v>
      </c>
      <c r="C76" s="119"/>
      <c r="D76" s="52">
        <v>0.1</v>
      </c>
      <c r="E76" s="65"/>
      <c r="F76" s="35">
        <f>SUM(F18:F64)*0.1</f>
        <v>0</v>
      </c>
    </row>
    <row r="77" spans="1:6" ht="13.5" thickBot="1">
      <c r="A77" s="124"/>
      <c r="C77" s="50"/>
      <c r="D77" s="50"/>
      <c r="E77" s="69"/>
      <c r="F77" s="65"/>
    </row>
    <row r="78" spans="1:6" ht="17.25" thickBot="1" thickTop="1">
      <c r="A78" s="125"/>
      <c r="B78" s="236" t="s">
        <v>4</v>
      </c>
      <c r="C78" s="45"/>
      <c r="D78" s="45"/>
      <c r="E78" s="60"/>
      <c r="F78" s="237">
        <f>SUM(F18:F76)</f>
        <v>0</v>
      </c>
    </row>
    <row r="79" ht="13.5" thickTop="1"/>
  </sheetData>
  <sheetProtection/>
  <printOptions/>
  <pageMargins left="0.984251968503937" right="0.3937007874015748" top="0.984251968503937" bottom="0.7874015748031497" header="0.3937007874015748" footer="0.3937007874015748"/>
  <pageSetup horizontalDpi="600" verticalDpi="600" orientation="portrait" paperSize="55" r:id="rId1"/>
  <headerFooter alignWithMargins="0">
    <oddHeader>&amp;L&amp;"Arial,Navadno"                    ENERGETIKA LJUBLJANA d.o.o.
                    ODDELEK PROJEKTIVA
                    št. projekta: S1902/21182</oddHeader>
    <oddFooter>&amp;C&amp;"Arial,Navadno"&amp;P / &amp;N</oddFooter>
  </headerFooter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6.00390625" style="42" bestFit="1" customWidth="1"/>
    <col min="2" max="2" width="36.375" style="48" customWidth="1"/>
    <col min="3" max="3" width="6.00390625" style="32" bestFit="1" customWidth="1"/>
    <col min="4" max="4" width="4.75390625" style="32" bestFit="1" customWidth="1"/>
    <col min="5" max="5" width="16.875" style="43" customWidth="1"/>
    <col min="6" max="6" width="16.875" style="63" customWidth="1"/>
    <col min="7" max="16384" width="9.125" style="32" customWidth="1"/>
  </cols>
  <sheetData>
    <row r="1" spans="1:6" s="40" customFormat="1" ht="15.75">
      <c r="A1" s="25" t="s">
        <v>61</v>
      </c>
      <c r="B1" s="26" t="s">
        <v>18</v>
      </c>
      <c r="C1" s="39"/>
      <c r="D1" s="39"/>
      <c r="E1" s="61"/>
      <c r="F1" s="62"/>
    </row>
    <row r="2" spans="1:6" s="40" customFormat="1" ht="15.75">
      <c r="A2" s="25" t="s">
        <v>62</v>
      </c>
      <c r="B2" s="26" t="s">
        <v>19</v>
      </c>
      <c r="C2" s="39"/>
      <c r="D2" s="39"/>
      <c r="E2" s="61"/>
      <c r="F2" s="62"/>
    </row>
    <row r="3" spans="1:6" s="40" customFormat="1" ht="15.75">
      <c r="A3" s="25" t="s">
        <v>60</v>
      </c>
      <c r="B3" s="26" t="s">
        <v>139</v>
      </c>
      <c r="C3" s="39"/>
      <c r="D3" s="39"/>
      <c r="E3" s="61"/>
      <c r="F3" s="62"/>
    </row>
    <row r="4" spans="1:6" s="40" customFormat="1" ht="15.75">
      <c r="A4" s="38"/>
      <c r="B4" s="26" t="s">
        <v>133</v>
      </c>
      <c r="C4" s="39"/>
      <c r="D4" s="39"/>
      <c r="E4" s="61"/>
      <c r="F4" s="62"/>
    </row>
    <row r="5" spans="1:4" ht="12.75">
      <c r="A5" s="41"/>
      <c r="B5" s="46"/>
      <c r="C5" s="42"/>
      <c r="D5" s="42"/>
    </row>
    <row r="6" spans="1:7" ht="77.25" thickBot="1">
      <c r="A6" s="55" t="s">
        <v>0</v>
      </c>
      <c r="B6" s="56" t="s">
        <v>66</v>
      </c>
      <c r="C6" s="57" t="s">
        <v>20</v>
      </c>
      <c r="D6" s="58" t="s">
        <v>21</v>
      </c>
      <c r="E6" s="179" t="s">
        <v>205</v>
      </c>
      <c r="F6" s="179" t="s">
        <v>204</v>
      </c>
      <c r="G6" s="59"/>
    </row>
    <row r="7" spans="1:4" ht="13.5" thickTop="1">
      <c r="A7" s="120">
        <v>1</v>
      </c>
      <c r="B7" s="47"/>
      <c r="C7" s="44"/>
      <c r="D7" s="44"/>
    </row>
    <row r="8" spans="1:6" ht="12.75">
      <c r="A8" s="121">
        <f>COUNT(A7+1)</f>
        <v>1</v>
      </c>
      <c r="B8" s="107" t="s">
        <v>26</v>
      </c>
      <c r="C8" s="49"/>
      <c r="D8" s="49"/>
      <c r="E8" s="35"/>
      <c r="F8" s="64"/>
    </row>
    <row r="9" spans="1:6" ht="25.5">
      <c r="A9" s="121"/>
      <c r="B9" s="108" t="s">
        <v>25</v>
      </c>
      <c r="C9" s="49"/>
      <c r="D9" s="49"/>
      <c r="E9" s="35"/>
      <c r="F9" s="64"/>
    </row>
    <row r="10" spans="1:6" ht="14.25">
      <c r="A10" s="121"/>
      <c r="B10" s="108"/>
      <c r="C10" s="49">
        <v>74</v>
      </c>
      <c r="D10" s="49" t="s">
        <v>58</v>
      </c>
      <c r="E10" s="35"/>
      <c r="F10" s="64">
        <f>C10*E10</f>
        <v>0</v>
      </c>
    </row>
    <row r="11" spans="1:6" ht="12.75">
      <c r="A11" s="121">
        <f>COUNT($A$8:A10)+1</f>
        <v>2</v>
      </c>
      <c r="B11" s="107" t="s">
        <v>27</v>
      </c>
      <c r="C11" s="49"/>
      <c r="D11" s="49"/>
      <c r="E11" s="35"/>
      <c r="F11" s="65"/>
    </row>
    <row r="12" spans="1:6" ht="51">
      <c r="A12" s="53"/>
      <c r="B12" s="110" t="s">
        <v>63</v>
      </c>
      <c r="C12" s="49"/>
      <c r="D12" s="49"/>
      <c r="E12" s="35"/>
      <c r="F12" s="65"/>
    </row>
    <row r="13" spans="1:6" ht="14.25">
      <c r="A13" s="53"/>
      <c r="B13" s="108"/>
      <c r="C13" s="49">
        <v>90</v>
      </c>
      <c r="D13" s="49" t="s">
        <v>56</v>
      </c>
      <c r="E13" s="35"/>
      <c r="F13" s="64">
        <f>C13*E13</f>
        <v>0</v>
      </c>
    </row>
    <row r="14" spans="1:6" ht="12.75">
      <c r="A14" s="121"/>
      <c r="B14" s="108"/>
      <c r="C14" s="49"/>
      <c r="D14" s="49"/>
      <c r="E14" s="35"/>
      <c r="F14" s="65"/>
    </row>
    <row r="15" spans="1:6" ht="12.75">
      <c r="A15" s="122">
        <f>COUNT($A$8:A14)+1</f>
        <v>3</v>
      </c>
      <c r="B15" s="112" t="s">
        <v>28</v>
      </c>
      <c r="C15" s="51"/>
      <c r="D15" s="51"/>
      <c r="E15" s="66"/>
      <c r="F15" s="67"/>
    </row>
    <row r="16" spans="1:6" ht="51">
      <c r="A16" s="123"/>
      <c r="B16" s="111" t="s">
        <v>123</v>
      </c>
      <c r="C16" s="51"/>
      <c r="D16" s="51"/>
      <c r="E16" s="66"/>
      <c r="F16" s="67"/>
    </row>
    <row r="17" spans="1:6" ht="38.25">
      <c r="A17" s="122"/>
      <c r="B17" s="111" t="s">
        <v>7</v>
      </c>
      <c r="C17" s="51"/>
      <c r="D17" s="51"/>
      <c r="E17" s="66"/>
      <c r="F17" s="67"/>
    </row>
    <row r="18" spans="1:6" ht="14.25">
      <c r="A18" s="123"/>
      <c r="B18" s="113" t="s">
        <v>124</v>
      </c>
      <c r="C18" s="51">
        <v>90</v>
      </c>
      <c r="D18" s="51" t="s">
        <v>56</v>
      </c>
      <c r="E18" s="35"/>
      <c r="F18" s="64">
        <f>C18*E18</f>
        <v>0</v>
      </c>
    </row>
    <row r="19" spans="1:6" ht="14.25">
      <c r="A19" s="123"/>
      <c r="B19" s="113" t="s">
        <v>125</v>
      </c>
      <c r="C19" s="51">
        <v>90</v>
      </c>
      <c r="D19" s="51" t="s">
        <v>56</v>
      </c>
      <c r="E19" s="35"/>
      <c r="F19" s="64">
        <f>C19*E19</f>
        <v>0</v>
      </c>
    </row>
    <row r="20" spans="1:6" ht="12.75">
      <c r="A20" s="123"/>
      <c r="B20" s="114"/>
      <c r="C20" s="51"/>
      <c r="D20" s="51"/>
      <c r="E20" s="66"/>
      <c r="F20" s="68"/>
    </row>
    <row r="21" spans="1:6" ht="12.75">
      <c r="A21" s="121">
        <f>COUNT($A$8:A20)+1</f>
        <v>4</v>
      </c>
      <c r="B21" s="117" t="s">
        <v>29</v>
      </c>
      <c r="C21" s="49"/>
      <c r="D21" s="49"/>
      <c r="E21" s="35"/>
      <c r="F21" s="65"/>
    </row>
    <row r="22" spans="1:6" ht="25.5">
      <c r="A22" s="53"/>
      <c r="B22" s="110" t="s">
        <v>57</v>
      </c>
      <c r="C22" s="49"/>
      <c r="D22" s="50"/>
      <c r="E22" s="35"/>
      <c r="F22" s="65"/>
    </row>
    <row r="23" spans="1:6" ht="14.25">
      <c r="A23" s="121"/>
      <c r="B23" s="115" t="s">
        <v>64</v>
      </c>
      <c r="C23" s="49">
        <v>60</v>
      </c>
      <c r="D23" s="49" t="s">
        <v>55</v>
      </c>
      <c r="E23" s="35"/>
      <c r="F23" s="64">
        <f>C23*E23</f>
        <v>0</v>
      </c>
    </row>
    <row r="24" spans="1:6" ht="14.25">
      <c r="A24" s="121"/>
      <c r="B24" s="110" t="s">
        <v>65</v>
      </c>
      <c r="C24" s="49">
        <v>14</v>
      </c>
      <c r="D24" s="49" t="s">
        <v>55</v>
      </c>
      <c r="E24" s="35"/>
      <c r="F24" s="64">
        <f>C24*E24</f>
        <v>0</v>
      </c>
    </row>
    <row r="25" spans="1:6" ht="12.75">
      <c r="A25" s="121"/>
      <c r="B25" s="109"/>
      <c r="C25" s="49"/>
      <c r="D25" s="49"/>
      <c r="E25" s="35"/>
      <c r="F25" s="65"/>
    </row>
    <row r="26" spans="1:6" ht="12.75">
      <c r="A26" s="121">
        <f>COUNT($A$8:A25)+1</f>
        <v>5</v>
      </c>
      <c r="B26" s="107" t="s">
        <v>31</v>
      </c>
      <c r="C26" s="49"/>
      <c r="D26" s="49"/>
      <c r="E26" s="35"/>
      <c r="F26" s="64"/>
    </row>
    <row r="27" spans="1:6" ht="25.5">
      <c r="A27" s="53"/>
      <c r="B27" s="109" t="s">
        <v>30</v>
      </c>
      <c r="C27" s="49"/>
      <c r="D27" s="50"/>
      <c r="E27" s="35"/>
      <c r="F27" s="65"/>
    </row>
    <row r="28" spans="1:6" ht="14.25">
      <c r="A28" s="121"/>
      <c r="B28" s="108"/>
      <c r="C28" s="49">
        <v>52</v>
      </c>
      <c r="D28" s="49" t="s">
        <v>56</v>
      </c>
      <c r="E28" s="35"/>
      <c r="F28" s="64">
        <f>C28*E28</f>
        <v>0</v>
      </c>
    </row>
    <row r="29" spans="1:6" ht="12.75">
      <c r="A29" s="121"/>
      <c r="B29" s="108"/>
      <c r="C29" s="50"/>
      <c r="D29" s="49"/>
      <c r="E29" s="35"/>
      <c r="F29" s="65"/>
    </row>
    <row r="30" spans="1:6" ht="12.75">
      <c r="A30" s="121">
        <f>COUNT($A$8:A29)+1</f>
        <v>6</v>
      </c>
      <c r="B30" s="116" t="s">
        <v>33</v>
      </c>
      <c r="C30" s="49"/>
      <c r="D30" s="49"/>
      <c r="E30" s="35"/>
      <c r="F30" s="64"/>
    </row>
    <row r="31" spans="1:6" ht="38.25">
      <c r="A31" s="53"/>
      <c r="B31" s="110" t="s">
        <v>32</v>
      </c>
      <c r="C31" s="49"/>
      <c r="D31" s="50"/>
      <c r="E31" s="35"/>
      <c r="F31" s="65"/>
    </row>
    <row r="32" spans="1:6" ht="14.25">
      <c r="A32" s="121"/>
      <c r="B32" s="108"/>
      <c r="C32" s="49">
        <v>93</v>
      </c>
      <c r="D32" s="49" t="s">
        <v>55</v>
      </c>
      <c r="E32" s="35"/>
      <c r="F32" s="64">
        <f>C32*E32</f>
        <v>0</v>
      </c>
    </row>
    <row r="33" spans="1:6" ht="12.75">
      <c r="A33" s="53"/>
      <c r="B33" s="109"/>
      <c r="C33" s="49"/>
      <c r="D33" s="49"/>
      <c r="E33" s="35"/>
      <c r="F33" s="65"/>
    </row>
    <row r="34" spans="1:6" ht="12.75">
      <c r="A34" s="121">
        <f>COUNT($A$8:A33)+1</f>
        <v>7</v>
      </c>
      <c r="B34" s="117" t="s">
        <v>35</v>
      </c>
      <c r="C34" s="49"/>
      <c r="D34" s="49"/>
      <c r="E34" s="35"/>
      <c r="F34" s="65"/>
    </row>
    <row r="35" spans="1:6" ht="51">
      <c r="A35" s="53"/>
      <c r="B35" s="109" t="s">
        <v>34</v>
      </c>
      <c r="C35" s="49"/>
      <c r="D35" s="50"/>
      <c r="E35" s="35"/>
      <c r="F35" s="64"/>
    </row>
    <row r="36" spans="1:6" ht="14.25">
      <c r="A36" s="121"/>
      <c r="B36" s="108"/>
      <c r="C36" s="49">
        <v>11</v>
      </c>
      <c r="D36" s="49" t="s">
        <v>55</v>
      </c>
      <c r="E36" s="35"/>
      <c r="F36" s="64">
        <f>C36*E36</f>
        <v>0</v>
      </c>
    </row>
    <row r="37" spans="1:6" ht="12.75">
      <c r="A37" s="121"/>
      <c r="B37" s="108"/>
      <c r="C37" s="49"/>
      <c r="D37" s="49"/>
      <c r="E37" s="35"/>
      <c r="F37" s="64"/>
    </row>
    <row r="38" spans="1:6" ht="12.75">
      <c r="A38" s="121">
        <f>COUNT($A$8:A37)+1</f>
        <v>8</v>
      </c>
      <c r="B38" s="107" t="s">
        <v>36</v>
      </c>
      <c r="C38" s="49"/>
      <c r="D38" s="50"/>
      <c r="E38" s="35"/>
      <c r="F38" s="64"/>
    </row>
    <row r="39" spans="1:6" ht="38.25">
      <c r="A39" s="53"/>
      <c r="B39" s="109" t="s">
        <v>126</v>
      </c>
      <c r="C39" s="49"/>
      <c r="D39" s="49"/>
      <c r="E39" s="35"/>
      <c r="F39" s="65"/>
    </row>
    <row r="40" spans="1:6" ht="14.25">
      <c r="A40" s="121"/>
      <c r="B40" s="108"/>
      <c r="C40" s="49">
        <f>C10</f>
        <v>74</v>
      </c>
      <c r="D40" s="49" t="s">
        <v>58</v>
      </c>
      <c r="E40" s="35"/>
      <c r="F40" s="64">
        <f>C40*E40</f>
        <v>0</v>
      </c>
    </row>
    <row r="41" spans="1:6" ht="12.75">
      <c r="A41" s="121"/>
      <c r="B41" s="108"/>
      <c r="C41" s="49"/>
      <c r="D41" s="49"/>
      <c r="E41" s="35"/>
      <c r="F41" s="65"/>
    </row>
    <row r="42" spans="1:6" ht="12.75">
      <c r="A42" s="121">
        <f>COUNT($A$8:A41)+1</f>
        <v>9</v>
      </c>
      <c r="B42" s="107" t="s">
        <v>37</v>
      </c>
      <c r="C42" s="49"/>
      <c r="D42" s="49"/>
      <c r="E42" s="35"/>
      <c r="F42" s="65"/>
    </row>
    <row r="43" spans="1:6" ht="63.75">
      <c r="A43" s="53"/>
      <c r="B43" s="109" t="s">
        <v>127</v>
      </c>
      <c r="C43" s="49"/>
      <c r="D43" s="49"/>
      <c r="E43" s="35"/>
      <c r="F43" s="65"/>
    </row>
    <row r="44" spans="1:6" ht="51">
      <c r="A44" s="121"/>
      <c r="B44" s="109" t="s">
        <v>38</v>
      </c>
      <c r="C44" s="49"/>
      <c r="D44" s="49"/>
      <c r="E44" s="35"/>
      <c r="F44" s="65"/>
    </row>
    <row r="45" spans="1:6" ht="12.75">
      <c r="A45" s="53"/>
      <c r="B45" s="108"/>
      <c r="C45" s="50">
        <v>1</v>
      </c>
      <c r="D45" s="49" t="s">
        <v>3</v>
      </c>
      <c r="E45" s="35"/>
      <c r="F45" s="64">
        <f>C45*E45</f>
        <v>0</v>
      </c>
    </row>
    <row r="46" spans="1:6" ht="12.75">
      <c r="A46" s="121"/>
      <c r="B46" s="108"/>
      <c r="C46" s="49"/>
      <c r="D46" s="49"/>
      <c r="E46" s="35"/>
      <c r="F46" s="65"/>
    </row>
    <row r="47" spans="1:6" ht="12.75">
      <c r="A47" s="121">
        <f>COUNT($A$8:A46)+1</f>
        <v>10</v>
      </c>
      <c r="B47" s="118" t="s">
        <v>40</v>
      </c>
      <c r="C47" s="49"/>
      <c r="D47" s="50"/>
      <c r="E47" s="35"/>
      <c r="F47" s="65"/>
    </row>
    <row r="48" spans="1:6" ht="51">
      <c r="A48" s="53"/>
      <c r="B48" s="110" t="s">
        <v>39</v>
      </c>
      <c r="C48" s="49"/>
      <c r="D48" s="49"/>
      <c r="E48" s="35"/>
      <c r="F48" s="65"/>
    </row>
    <row r="49" spans="1:6" ht="14.25">
      <c r="A49" s="121"/>
      <c r="B49" s="115"/>
      <c r="C49" s="49">
        <v>63</v>
      </c>
      <c r="D49" s="49" t="s">
        <v>55</v>
      </c>
      <c r="E49" s="35"/>
      <c r="F49" s="64">
        <f>C49*E49</f>
        <v>0</v>
      </c>
    </row>
    <row r="50" spans="1:6" ht="12.75">
      <c r="A50" s="121"/>
      <c r="B50" s="115"/>
      <c r="C50" s="49"/>
      <c r="D50" s="49"/>
      <c r="E50" s="35"/>
      <c r="F50" s="64"/>
    </row>
    <row r="51" spans="1:6" ht="12.75">
      <c r="A51" s="121">
        <f>COUNT($A$8:A50)+1</f>
        <v>11</v>
      </c>
      <c r="B51" s="116" t="s">
        <v>41</v>
      </c>
      <c r="C51" s="49"/>
      <c r="D51" s="49"/>
      <c r="E51" s="35"/>
      <c r="F51" s="65"/>
    </row>
    <row r="52" spans="1:6" ht="38.25">
      <c r="A52" s="53"/>
      <c r="B52" s="110" t="s">
        <v>42</v>
      </c>
      <c r="C52" s="49"/>
      <c r="D52" s="49"/>
      <c r="E52" s="35"/>
      <c r="F52" s="65"/>
    </row>
    <row r="53" spans="1:6" ht="12.75">
      <c r="A53" s="121"/>
      <c r="B53" s="115"/>
      <c r="C53" s="49">
        <v>1</v>
      </c>
      <c r="D53" s="49" t="s">
        <v>3</v>
      </c>
      <c r="E53" s="35"/>
      <c r="F53" s="64">
        <f>C53*E53</f>
        <v>0</v>
      </c>
    </row>
    <row r="54" spans="1:6" ht="12.75">
      <c r="A54" s="121"/>
      <c r="B54" s="115"/>
      <c r="C54" s="49"/>
      <c r="D54" s="49"/>
      <c r="E54" s="35"/>
      <c r="F54" s="64"/>
    </row>
    <row r="55" spans="1:6" ht="12.75">
      <c r="A55" s="121">
        <f>COUNT($A$8:A53)+1</f>
        <v>12</v>
      </c>
      <c r="B55" s="116" t="s">
        <v>44</v>
      </c>
      <c r="C55" s="49"/>
      <c r="D55" s="49"/>
      <c r="E55" s="35"/>
      <c r="F55" s="64"/>
    </row>
    <row r="56" spans="1:6" ht="25.5">
      <c r="A56" s="53"/>
      <c r="B56" s="110" t="s">
        <v>43</v>
      </c>
      <c r="C56" s="49"/>
      <c r="D56" s="49"/>
      <c r="E56" s="35"/>
      <c r="F56" s="65"/>
    </row>
    <row r="57" spans="1:6" ht="12.75">
      <c r="A57" s="121"/>
      <c r="B57" s="108"/>
      <c r="C57" s="49">
        <f>C53</f>
        <v>1</v>
      </c>
      <c r="D57" s="49" t="s">
        <v>3</v>
      </c>
      <c r="E57" s="35"/>
      <c r="F57" s="64">
        <f>C57*E57</f>
        <v>0</v>
      </c>
    </row>
    <row r="58" spans="1:6" ht="12.75">
      <c r="A58" s="121"/>
      <c r="B58" s="108"/>
      <c r="C58" s="49"/>
      <c r="D58" s="49"/>
      <c r="E58" s="35"/>
      <c r="F58" s="65"/>
    </row>
    <row r="59" spans="1:6" ht="25.5">
      <c r="A59" s="121">
        <f>COUNT($A$8:A58)+1</f>
        <v>13</v>
      </c>
      <c r="B59" s="107" t="s">
        <v>46</v>
      </c>
      <c r="C59" s="49"/>
      <c r="D59" s="49"/>
      <c r="E59" s="35"/>
      <c r="F59" s="65"/>
    </row>
    <row r="60" spans="1:6" ht="51">
      <c r="A60" s="53"/>
      <c r="B60" s="110" t="s">
        <v>45</v>
      </c>
      <c r="C60" s="49"/>
      <c r="D60" s="50"/>
      <c r="E60" s="35"/>
      <c r="F60" s="65"/>
    </row>
    <row r="61" spans="1:6" ht="12.75">
      <c r="A61" s="121"/>
      <c r="B61" s="109" t="s">
        <v>128</v>
      </c>
      <c r="C61" s="49">
        <v>4</v>
      </c>
      <c r="D61" s="49" t="s">
        <v>3</v>
      </c>
      <c r="E61" s="35"/>
      <c r="F61" s="64">
        <f>C61*E61</f>
        <v>0</v>
      </c>
    </row>
    <row r="62" spans="1:6" ht="12.75">
      <c r="A62" s="121"/>
      <c r="B62" s="110"/>
      <c r="C62" s="49"/>
      <c r="D62" s="49"/>
      <c r="E62" s="35"/>
      <c r="F62" s="64"/>
    </row>
    <row r="63" spans="1:6" ht="12.75">
      <c r="A63" s="121">
        <f>COUNT($A$8:A62)+1</f>
        <v>14</v>
      </c>
      <c r="B63" s="117" t="s">
        <v>53</v>
      </c>
      <c r="C63" s="50"/>
      <c r="D63" s="49"/>
      <c r="E63" s="35"/>
      <c r="F63" s="65"/>
    </row>
    <row r="64" spans="1:6" ht="12.75">
      <c r="A64" s="53"/>
      <c r="B64" s="110" t="s">
        <v>54</v>
      </c>
      <c r="C64" s="50"/>
      <c r="D64" s="49"/>
      <c r="E64" s="35"/>
      <c r="F64" s="65"/>
    </row>
    <row r="65" spans="1:6" ht="14.25">
      <c r="A65" s="121"/>
      <c r="B65" s="110"/>
      <c r="C65" s="50">
        <f>C10</f>
        <v>74</v>
      </c>
      <c r="D65" s="49" t="s">
        <v>58</v>
      </c>
      <c r="E65" s="35"/>
      <c r="F65" s="64">
        <f>C65*E65</f>
        <v>0</v>
      </c>
    </row>
    <row r="66" spans="1:6" ht="12.75">
      <c r="A66" s="121"/>
      <c r="B66" s="115"/>
      <c r="C66" s="50"/>
      <c r="D66" s="50"/>
      <c r="E66" s="69"/>
      <c r="F66" s="65"/>
    </row>
    <row r="67" spans="1:6" ht="25.5">
      <c r="A67" s="121">
        <f>COUNT($A$8:A66)+1</f>
        <v>15</v>
      </c>
      <c r="B67" s="116" t="s">
        <v>48</v>
      </c>
      <c r="C67" s="50"/>
      <c r="D67" s="50"/>
      <c r="E67" s="69"/>
      <c r="F67" s="65"/>
    </row>
    <row r="68" spans="1:6" ht="51">
      <c r="A68" s="53"/>
      <c r="B68" s="110" t="s">
        <v>47</v>
      </c>
      <c r="C68" s="50"/>
      <c r="D68" s="50"/>
      <c r="E68" s="35"/>
      <c r="F68" s="65"/>
    </row>
    <row r="69" spans="1:6" ht="38.25">
      <c r="A69" s="121"/>
      <c r="B69" s="110" t="s">
        <v>8</v>
      </c>
      <c r="C69" s="50"/>
      <c r="D69" s="50"/>
      <c r="E69" s="35"/>
      <c r="F69" s="35"/>
    </row>
    <row r="70" spans="1:6" ht="12.75">
      <c r="A70" s="121"/>
      <c r="B70" s="110"/>
      <c r="C70" s="119"/>
      <c r="D70" s="52">
        <v>0.02</v>
      </c>
      <c r="E70" s="65"/>
      <c r="F70" s="35">
        <f>SUM(F10:F65)*0.02</f>
        <v>0</v>
      </c>
    </row>
    <row r="71" spans="1:6" ht="12.75">
      <c r="A71" s="53"/>
      <c r="B71" s="115"/>
      <c r="C71" s="50"/>
      <c r="D71" s="50"/>
      <c r="E71" s="69"/>
      <c r="F71" s="35"/>
    </row>
    <row r="72" spans="1:6" ht="25.5">
      <c r="A72" s="121">
        <f>COUNT($A$8:A67)+1</f>
        <v>16</v>
      </c>
      <c r="B72" s="116" t="s">
        <v>50</v>
      </c>
      <c r="C72" s="50"/>
      <c r="D72" s="50"/>
      <c r="E72" s="69"/>
      <c r="F72" s="35"/>
    </row>
    <row r="73" spans="1:6" ht="38.25">
      <c r="A73" s="53"/>
      <c r="B73" s="110" t="s">
        <v>49</v>
      </c>
      <c r="C73" s="50"/>
      <c r="D73" s="50"/>
      <c r="E73" s="65"/>
      <c r="F73" s="35"/>
    </row>
    <row r="74" spans="1:6" ht="12.75">
      <c r="A74" s="53"/>
      <c r="B74" s="109"/>
      <c r="C74" s="119"/>
      <c r="D74" s="52">
        <v>0.06</v>
      </c>
      <c r="E74" s="65"/>
      <c r="F74" s="35">
        <f>SUM(F10:F65)*0.06</f>
        <v>0</v>
      </c>
    </row>
    <row r="75" spans="1:6" ht="12.75">
      <c r="A75" s="53"/>
      <c r="B75" s="108"/>
      <c r="C75" s="50"/>
      <c r="D75" s="50"/>
      <c r="E75" s="65"/>
      <c r="F75" s="65"/>
    </row>
    <row r="76" spans="1:6" ht="12.75">
      <c r="A76" s="121">
        <f>COUNT($A$8:A75)+1</f>
        <v>17</v>
      </c>
      <c r="B76" s="107" t="s">
        <v>52</v>
      </c>
      <c r="C76" s="50"/>
      <c r="D76" s="50"/>
      <c r="E76" s="65"/>
      <c r="F76" s="65"/>
    </row>
    <row r="77" spans="1:6" ht="38.25">
      <c r="A77" s="53"/>
      <c r="B77" s="109" t="s">
        <v>51</v>
      </c>
      <c r="C77" s="119"/>
      <c r="D77" s="52">
        <v>0.1</v>
      </c>
      <c r="E77" s="65"/>
      <c r="F77" s="35">
        <f>SUM(F10:F65)*0.1</f>
        <v>0</v>
      </c>
    </row>
    <row r="78" spans="1:6" ht="13.5" thickBot="1">
      <c r="A78" s="124"/>
      <c r="C78" s="50"/>
      <c r="D78" s="50"/>
      <c r="E78" s="69"/>
      <c r="F78" s="65"/>
    </row>
    <row r="79" spans="1:6" ht="17.25" thickBot="1" thickTop="1">
      <c r="A79" s="125"/>
      <c r="B79" s="236" t="s">
        <v>4</v>
      </c>
      <c r="C79" s="238"/>
      <c r="D79" s="238"/>
      <c r="E79" s="237"/>
      <c r="F79" s="237">
        <f>SUM(F10:F77)</f>
        <v>0</v>
      </c>
    </row>
    <row r="80" ht="13.5" thickTop="1"/>
  </sheetData>
  <sheetProtection/>
  <printOptions/>
  <pageMargins left="0.984251968503937" right="0.3937007874015748" top="0.984251968503937" bottom="0.7874015748031497" header="0.3937007874015748" footer="0.3937007874015748"/>
  <pageSetup horizontalDpi="600" verticalDpi="600" orientation="portrait" paperSize="55" r:id="rId1"/>
  <headerFooter alignWithMargins="0">
    <oddHeader>&amp;L&amp;"Arial,Navadno"                    ENERGETIKA LJUBLJANA d.o.o.
                    ODDELEK PROJEKTIVA
                    št. projekta: S1902/21182</oddHeader>
    <oddFooter>&amp;C&amp;"Arial,Navadno"&amp;P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6.00390625" style="42" bestFit="1" customWidth="1"/>
    <col min="2" max="2" width="39.75390625" style="48" customWidth="1"/>
    <col min="3" max="3" width="6.00390625" style="32" bestFit="1" customWidth="1"/>
    <col min="4" max="4" width="4.75390625" style="32" bestFit="1" customWidth="1"/>
    <col min="5" max="5" width="15.25390625" style="43" customWidth="1"/>
    <col min="6" max="6" width="16.875" style="63" customWidth="1"/>
    <col min="7" max="16384" width="9.125" style="32" customWidth="1"/>
  </cols>
  <sheetData>
    <row r="1" spans="1:6" s="40" customFormat="1" ht="15.75">
      <c r="A1" s="25" t="s">
        <v>61</v>
      </c>
      <c r="B1" s="26" t="s">
        <v>18</v>
      </c>
      <c r="C1" s="39"/>
      <c r="D1" s="39"/>
      <c r="E1" s="61"/>
      <c r="F1" s="62"/>
    </row>
    <row r="2" spans="1:6" s="40" customFormat="1" ht="15.75">
      <c r="A2" s="25" t="s">
        <v>62</v>
      </c>
      <c r="B2" s="26" t="s">
        <v>19</v>
      </c>
      <c r="C2" s="39"/>
      <c r="D2" s="39"/>
      <c r="E2" s="61"/>
      <c r="F2" s="62"/>
    </row>
    <row r="3" spans="1:6" s="40" customFormat="1" ht="15.75">
      <c r="A3" s="25" t="s">
        <v>185</v>
      </c>
      <c r="B3" s="26" t="s">
        <v>176</v>
      </c>
      <c r="C3" s="39"/>
      <c r="D3" s="39"/>
      <c r="E3" s="61"/>
      <c r="F3" s="62"/>
    </row>
    <row r="4" spans="1:6" s="40" customFormat="1" ht="15.75">
      <c r="A4" s="38"/>
      <c r="B4" s="26" t="s">
        <v>133</v>
      </c>
      <c r="C4" s="39"/>
      <c r="D4" s="39"/>
      <c r="E4" s="61"/>
      <c r="F4" s="62"/>
    </row>
    <row r="5" spans="1:5" ht="12.75">
      <c r="A5" s="41"/>
      <c r="B5" s="46"/>
      <c r="C5" s="42"/>
      <c r="D5" s="42"/>
      <c r="E5" s="162"/>
    </row>
    <row r="6" spans="1:7" ht="77.25" thickBot="1">
      <c r="A6" s="55" t="s">
        <v>0</v>
      </c>
      <c r="B6" s="56" t="s">
        <v>66</v>
      </c>
      <c r="C6" s="57" t="s">
        <v>20</v>
      </c>
      <c r="D6" s="58" t="s">
        <v>21</v>
      </c>
      <c r="E6" s="179" t="s">
        <v>205</v>
      </c>
      <c r="F6" s="179" t="s">
        <v>204</v>
      </c>
      <c r="G6" s="59"/>
    </row>
    <row r="7" spans="1:4" ht="13.5" thickTop="1">
      <c r="A7" s="120">
        <v>1</v>
      </c>
      <c r="B7" s="47"/>
      <c r="C7" s="44"/>
      <c r="D7" s="44"/>
    </row>
    <row r="8" spans="1:6" s="1" customFormat="1" ht="12.75">
      <c r="A8" s="121">
        <f>COUNT(#REF!)+1</f>
        <v>1</v>
      </c>
      <c r="B8" s="163" t="s">
        <v>178</v>
      </c>
      <c r="C8" s="164"/>
      <c r="D8" s="165"/>
      <c r="E8" s="166"/>
      <c r="F8" s="33"/>
    </row>
    <row r="9" spans="1:6" s="1" customFormat="1" ht="38.25">
      <c r="A9" s="167"/>
      <c r="B9" s="168" t="s">
        <v>179</v>
      </c>
      <c r="C9" s="164"/>
      <c r="D9" s="165"/>
      <c r="E9" s="166"/>
      <c r="F9" s="33"/>
    </row>
    <row r="10" spans="2:6" s="1" customFormat="1" ht="14.25">
      <c r="B10" s="165"/>
      <c r="C10" s="164">
        <v>416</v>
      </c>
      <c r="D10" s="49" t="s">
        <v>58</v>
      </c>
      <c r="E10" s="35"/>
      <c r="F10" s="64">
        <f>C10*E10</f>
        <v>0</v>
      </c>
    </row>
    <row r="11" spans="2:6" s="1" customFormat="1" ht="12.75">
      <c r="B11" s="165"/>
      <c r="C11" s="164"/>
      <c r="D11" s="165"/>
      <c r="E11" s="33"/>
      <c r="F11" s="34"/>
    </row>
    <row r="12" spans="1:6" s="1" customFormat="1" ht="12.75">
      <c r="A12" s="121">
        <f>COUNT($A$8:A11)+1</f>
        <v>2</v>
      </c>
      <c r="B12" s="163" t="s">
        <v>180</v>
      </c>
      <c r="C12" s="164"/>
      <c r="D12" s="165"/>
      <c r="E12" s="33"/>
      <c r="F12" s="34"/>
    </row>
    <row r="13" spans="1:6" s="1" customFormat="1" ht="12.75">
      <c r="A13" s="167"/>
      <c r="B13" s="168" t="s">
        <v>181</v>
      </c>
      <c r="C13" s="164"/>
      <c r="D13" s="165"/>
      <c r="E13" s="33"/>
      <c r="F13" s="34"/>
    </row>
    <row r="14" spans="2:6" s="1" customFormat="1" ht="14.25">
      <c r="B14" s="165"/>
      <c r="C14" s="164">
        <v>416</v>
      </c>
      <c r="D14" s="49" t="s">
        <v>58</v>
      </c>
      <c r="E14" s="35"/>
      <c r="F14" s="64">
        <f>C14*E14</f>
        <v>0</v>
      </c>
    </row>
    <row r="15" spans="2:6" s="1" customFormat="1" ht="12.75">
      <c r="B15" s="165"/>
      <c r="C15" s="164"/>
      <c r="D15" s="165"/>
      <c r="E15" s="33"/>
      <c r="F15" s="34"/>
    </row>
    <row r="16" spans="1:6" s="1" customFormat="1" ht="12.75">
      <c r="A16" s="121">
        <f>COUNT($A$8:A15)+1</f>
        <v>3</v>
      </c>
      <c r="B16" s="163" t="s">
        <v>182</v>
      </c>
      <c r="C16" s="164"/>
      <c r="D16" s="165"/>
      <c r="E16" s="33"/>
      <c r="F16" s="34"/>
    </row>
    <row r="17" spans="1:6" s="1" customFormat="1" ht="25.5">
      <c r="A17" s="167"/>
      <c r="B17" s="168" t="s">
        <v>183</v>
      </c>
      <c r="C17" s="164"/>
      <c r="D17" s="165"/>
      <c r="E17" s="33"/>
      <c r="F17" s="34"/>
    </row>
    <row r="18" spans="1:6" s="1" customFormat="1" ht="14.25">
      <c r="A18" s="7"/>
      <c r="B18" s="165"/>
      <c r="C18" s="164">
        <v>416</v>
      </c>
      <c r="D18" s="49" t="s">
        <v>58</v>
      </c>
      <c r="E18" s="35"/>
      <c r="F18" s="64">
        <f>C18*E18</f>
        <v>0</v>
      </c>
    </row>
    <row r="19" spans="1:6" s="1" customFormat="1" ht="12.75">
      <c r="A19" s="121">
        <f>COUNT($A$8:A18)+1</f>
        <v>4</v>
      </c>
      <c r="B19" s="169" t="s">
        <v>36</v>
      </c>
      <c r="C19" s="164"/>
      <c r="D19" s="165"/>
      <c r="E19" s="33"/>
      <c r="F19" s="34"/>
    </row>
    <row r="20" spans="1:6" s="1" customFormat="1" ht="25.5">
      <c r="A20" s="8"/>
      <c r="B20" s="170" t="s">
        <v>184</v>
      </c>
      <c r="C20" s="164"/>
      <c r="D20" s="165"/>
      <c r="E20" s="33"/>
      <c r="F20" s="34"/>
    </row>
    <row r="21" spans="1:6" s="1" customFormat="1" ht="14.25">
      <c r="A21" s="36"/>
      <c r="B21" s="171"/>
      <c r="C21" s="164">
        <v>416</v>
      </c>
      <c r="D21" s="49" t="s">
        <v>58</v>
      </c>
      <c r="E21" s="35"/>
      <c r="F21" s="64">
        <f>C21*E21</f>
        <v>0</v>
      </c>
    </row>
    <row r="22" spans="1:6" s="50" customFormat="1" ht="13.5" thickBot="1">
      <c r="A22" s="121"/>
      <c r="B22" s="108"/>
      <c r="C22" s="49"/>
      <c r="D22" s="49"/>
      <c r="E22" s="35"/>
      <c r="F22" s="64"/>
    </row>
    <row r="23" spans="1:6" ht="17.25" thickBot="1" thickTop="1">
      <c r="A23" s="125"/>
      <c r="B23" s="236" t="s">
        <v>4</v>
      </c>
      <c r="C23" s="238"/>
      <c r="D23" s="238"/>
      <c r="E23" s="237"/>
      <c r="F23" s="237">
        <f>SUM(F10:F21)</f>
        <v>0</v>
      </c>
    </row>
    <row r="24" ht="13.5" thickTop="1"/>
    <row r="30" ht="12.75">
      <c r="F30" s="172"/>
    </row>
  </sheetData>
  <sheetProtection/>
  <printOptions/>
  <pageMargins left="0.984251968503937" right="0.3937007874015748" top="0.984251968503937" bottom="0.7874015748031497" header="0.3937007874015748" footer="0.3937007874015748"/>
  <pageSetup horizontalDpi="600" verticalDpi="600" orientation="portrait" paperSize="55" r:id="rId1"/>
  <headerFooter alignWithMargins="0">
    <oddHeader>&amp;L&amp;"Arial,Navadno"                    ENERGETIKA LJUBLJANA d.o.o.
                    ODDELEK PROJEKTIVA
                    št. projekta: S1902/21182</oddHeader>
    <oddFooter>&amp;C&amp;"Arial,Navadno"&amp;P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PageLayoutView="0" workbookViewId="0" topLeftCell="A1">
      <selection activeCell="H12" sqref="H12"/>
    </sheetView>
  </sheetViews>
  <sheetFormatPr defaultColWidth="8.875" defaultRowHeight="12.75"/>
  <cols>
    <col min="1" max="1" width="6.75390625" style="1" customWidth="1"/>
    <col min="2" max="2" width="14.25390625" style="1" customWidth="1"/>
    <col min="3" max="4" width="9.375" style="1" customWidth="1"/>
    <col min="5" max="6" width="11.25390625" style="1" customWidth="1"/>
    <col min="7" max="7" width="17.25390625" style="7" customWidth="1"/>
    <col min="8" max="16384" width="8.875" style="1" customWidth="1"/>
  </cols>
  <sheetData>
    <row r="1" spans="1:4" ht="61.5" customHeight="1">
      <c r="A1" s="2"/>
      <c r="B1" s="3"/>
      <c r="C1" s="4" t="s">
        <v>9</v>
      </c>
      <c r="D1" s="4"/>
    </row>
    <row r="2" spans="1:4" ht="23.25">
      <c r="A2" s="2"/>
      <c r="B2" s="3"/>
      <c r="C2" s="5"/>
      <c r="D2" s="5"/>
    </row>
    <row r="3" spans="1:4" ht="45" customHeight="1">
      <c r="A3" s="5" t="s">
        <v>67</v>
      </c>
      <c r="B3" s="5"/>
      <c r="C3" s="5"/>
      <c r="D3" s="5"/>
    </row>
    <row r="4" spans="1:4" ht="12.75">
      <c r="A4" s="70"/>
      <c r="B4" s="70"/>
      <c r="C4" s="70"/>
      <c r="D4" s="70"/>
    </row>
    <row r="5" spans="1:4" ht="23.25" customHeight="1">
      <c r="A5" s="6" t="s">
        <v>22</v>
      </c>
      <c r="C5" s="5"/>
      <c r="D5" s="5"/>
    </row>
    <row r="6" spans="1:7" s="9" customFormat="1" ht="12.75">
      <c r="A6" s="1"/>
      <c r="B6" s="1"/>
      <c r="C6" s="1"/>
      <c r="D6" s="1"/>
      <c r="E6" s="1"/>
      <c r="F6" s="1"/>
      <c r="G6" s="7"/>
    </row>
    <row r="7" spans="1:10" s="7" customFormat="1" ht="38.25">
      <c r="A7" s="10" t="s">
        <v>10</v>
      </c>
      <c r="B7" s="11" t="s">
        <v>11</v>
      </c>
      <c r="C7" s="11" t="s">
        <v>12</v>
      </c>
      <c r="D7" s="11" t="s">
        <v>13</v>
      </c>
      <c r="E7" s="11" t="s">
        <v>14</v>
      </c>
      <c r="F7" s="11" t="s">
        <v>15</v>
      </c>
      <c r="G7" s="12" t="s">
        <v>16</v>
      </c>
      <c r="H7" s="13"/>
      <c r="I7" s="13"/>
      <c r="J7" s="13"/>
    </row>
    <row r="8" spans="1:7" ht="12.75">
      <c r="A8" s="14"/>
      <c r="B8" s="15"/>
      <c r="C8" s="15"/>
      <c r="D8" s="15"/>
      <c r="E8" s="16"/>
      <c r="F8" s="17" t="s">
        <v>17</v>
      </c>
      <c r="G8" s="18" t="s">
        <v>132</v>
      </c>
    </row>
    <row r="9" spans="1:10" s="7" customFormat="1" ht="15">
      <c r="A9" s="19" t="s">
        <v>68</v>
      </c>
      <c r="B9" s="20" t="s">
        <v>133</v>
      </c>
      <c r="C9" s="20" t="s">
        <v>134</v>
      </c>
      <c r="D9" s="20" t="s">
        <v>23</v>
      </c>
      <c r="E9" s="20" t="s">
        <v>135</v>
      </c>
      <c r="F9" s="21">
        <v>836</v>
      </c>
      <c r="G9" s="22">
        <f>'S-1902_SD'!F91</f>
        <v>0</v>
      </c>
      <c r="H9" s="23"/>
      <c r="I9" s="23"/>
      <c r="J9" s="23"/>
    </row>
    <row r="10" spans="1:10" s="7" customFormat="1" ht="15.75" thickBot="1">
      <c r="A10" s="19" t="s">
        <v>69</v>
      </c>
      <c r="B10" s="20" t="s">
        <v>133</v>
      </c>
      <c r="C10" s="20" t="s">
        <v>192</v>
      </c>
      <c r="D10" s="20" t="s">
        <v>23</v>
      </c>
      <c r="E10" s="20" t="s">
        <v>136</v>
      </c>
      <c r="F10" s="21">
        <v>74</v>
      </c>
      <c r="G10" s="22">
        <f>'S-1909_SD'!F66</f>
        <v>0</v>
      </c>
      <c r="H10" s="23"/>
      <c r="I10" s="23"/>
      <c r="J10" s="23"/>
    </row>
    <row r="11" spans="1:7" ht="16.5" thickBot="1">
      <c r="A11" s="188" t="s">
        <v>24</v>
      </c>
      <c r="B11" s="189"/>
      <c r="C11" s="189"/>
      <c r="D11" s="189"/>
      <c r="E11" s="189"/>
      <c r="F11" s="190"/>
      <c r="G11" s="24">
        <f>G9+G10</f>
        <v>0</v>
      </c>
    </row>
    <row r="13" ht="12.75">
      <c r="G13" s="1"/>
    </row>
    <row r="14" ht="18">
      <c r="A14" s="6" t="s">
        <v>186</v>
      </c>
    </row>
    <row r="16" spans="1:7" ht="38.25">
      <c r="A16" s="10" t="s">
        <v>10</v>
      </c>
      <c r="B16" s="191" t="s">
        <v>187</v>
      </c>
      <c r="C16" s="192"/>
      <c r="D16" s="191" t="s">
        <v>188</v>
      </c>
      <c r="E16" s="192"/>
      <c r="F16" s="11" t="s">
        <v>189</v>
      </c>
      <c r="G16" s="12" t="s">
        <v>16</v>
      </c>
    </row>
    <row r="17" spans="1:7" ht="12.75">
      <c r="A17" s="14"/>
      <c r="B17" s="193"/>
      <c r="C17" s="194"/>
      <c r="D17" s="174"/>
      <c r="E17" s="173"/>
      <c r="F17" s="17" t="s">
        <v>17</v>
      </c>
      <c r="G17" s="18" t="s">
        <v>132</v>
      </c>
    </row>
    <row r="18" spans="1:7" ht="13.5" thickBot="1">
      <c r="A18" s="19" t="s">
        <v>177</v>
      </c>
      <c r="B18" s="195" t="s">
        <v>190</v>
      </c>
      <c r="C18" s="196"/>
      <c r="D18" s="197" t="s">
        <v>191</v>
      </c>
      <c r="E18" s="198"/>
      <c r="F18" s="21">
        <v>416</v>
      </c>
      <c r="G18" s="18">
        <f>PP_SD!F78</f>
        <v>0</v>
      </c>
    </row>
    <row r="19" spans="1:7" ht="16.5" thickBot="1">
      <c r="A19" s="186" t="s">
        <v>24</v>
      </c>
      <c r="B19" s="187"/>
      <c r="C19" s="187"/>
      <c r="D19" s="187"/>
      <c r="E19" s="187"/>
      <c r="F19" s="187"/>
      <c r="G19" s="24">
        <f>G18</f>
        <v>0</v>
      </c>
    </row>
  </sheetData>
  <sheetProtection/>
  <mergeCells count="6">
    <mergeCell ref="A19:F19"/>
    <mergeCell ref="A11:F11"/>
    <mergeCell ref="B16:C17"/>
    <mergeCell ref="D16:E16"/>
    <mergeCell ref="B18:C18"/>
    <mergeCell ref="D18:E18"/>
  </mergeCells>
  <printOptions/>
  <pageMargins left="0.984251968503937" right="0.3937007874015748" top="0.984251968503937" bottom="0.7874015748031497" header="0.3937007874015748" footer="0.3937007874015748"/>
  <pageSetup horizontalDpi="600" verticalDpi="600" orientation="portrait" paperSize="55" r:id="rId1"/>
  <headerFooter alignWithMargins="0">
    <oddHeader>&amp;L&amp;"Arial,Navadno"                    ENERGETIKA LJUBLJANA d.o.o.
                    ODDELEK PROJEKTIVA
                    št. projekta: S1902/21182</oddHeader>
    <oddFooter>&amp;C&amp;"Arial,Navadno"&amp;P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6.00390625" style="1" bestFit="1" customWidth="1"/>
    <col min="2" max="2" width="37.00390625" style="89" customWidth="1"/>
    <col min="3" max="3" width="6.625" style="37" bestFit="1" customWidth="1"/>
    <col min="4" max="4" width="3.75390625" style="1" customWidth="1"/>
    <col min="5" max="5" width="15.25390625" style="33" customWidth="1"/>
    <col min="6" max="6" width="13.375" style="34" customWidth="1"/>
    <col min="7" max="7" width="9.125" style="1" customWidth="1"/>
    <col min="8" max="8" width="11.25390625" style="1" bestFit="1" customWidth="1"/>
    <col min="9" max="16384" width="9.125" style="1" customWidth="1"/>
  </cols>
  <sheetData>
    <row r="1" spans="1:6" ht="18">
      <c r="A1" s="25" t="s">
        <v>61</v>
      </c>
      <c r="B1" s="26" t="s">
        <v>18</v>
      </c>
      <c r="C1" s="71"/>
      <c r="D1" s="72"/>
      <c r="E1" s="73"/>
      <c r="F1" s="74"/>
    </row>
    <row r="2" spans="1:6" ht="18">
      <c r="A2" s="25" t="s">
        <v>70</v>
      </c>
      <c r="B2" s="26" t="s">
        <v>71</v>
      </c>
      <c r="C2" s="71"/>
      <c r="D2" s="72"/>
      <c r="E2" s="73"/>
      <c r="F2" s="74"/>
    </row>
    <row r="3" spans="1:6" ht="18">
      <c r="A3" s="25" t="s">
        <v>68</v>
      </c>
      <c r="B3" s="26" t="s">
        <v>137</v>
      </c>
      <c r="C3" s="71"/>
      <c r="D3" s="72"/>
      <c r="E3" s="73"/>
      <c r="F3" s="74"/>
    </row>
    <row r="4" spans="1:6" ht="18">
      <c r="A4" s="38"/>
      <c r="B4" s="26" t="s">
        <v>133</v>
      </c>
      <c r="C4" s="71"/>
      <c r="D4" s="72"/>
      <c r="E4" s="73"/>
      <c r="F4" s="74"/>
    </row>
    <row r="5" spans="1:6" ht="12.75">
      <c r="A5" s="27"/>
      <c r="B5" s="75"/>
      <c r="C5" s="29"/>
      <c r="D5" s="28"/>
      <c r="E5" s="30"/>
      <c r="F5" s="31"/>
    </row>
    <row r="6" spans="1:6" s="32" customFormat="1" ht="77.25" thickBot="1">
      <c r="A6" s="55" t="s">
        <v>0</v>
      </c>
      <c r="B6" s="56" t="s">
        <v>66</v>
      </c>
      <c r="C6" s="57" t="s">
        <v>20</v>
      </c>
      <c r="D6" s="58" t="s">
        <v>21</v>
      </c>
      <c r="E6" s="179" t="s">
        <v>205</v>
      </c>
      <c r="F6" s="179" t="s">
        <v>204</v>
      </c>
    </row>
    <row r="7" spans="1:6" ht="16.5" thickTop="1">
      <c r="A7" s="76">
        <v>1</v>
      </c>
      <c r="B7" s="77"/>
      <c r="C7" s="78"/>
      <c r="D7" s="79"/>
      <c r="E7" s="80"/>
      <c r="F7" s="81"/>
    </row>
    <row r="8" spans="1:6" ht="12.75">
      <c r="A8" s="126">
        <f>COUNT(#REF!)+1</f>
        <v>1</v>
      </c>
      <c r="B8" s="75" t="s">
        <v>75</v>
      </c>
      <c r="C8" s="65"/>
      <c r="D8" s="84"/>
      <c r="E8" s="85"/>
      <c r="F8" s="86"/>
    </row>
    <row r="9" spans="1:6" ht="38.25">
      <c r="A9" s="28"/>
      <c r="B9" s="83" t="s">
        <v>76</v>
      </c>
      <c r="C9" s="65"/>
      <c r="D9" s="84"/>
      <c r="E9" s="85"/>
      <c r="F9" s="86"/>
    </row>
    <row r="10" spans="1:6" ht="14.25">
      <c r="A10" s="27"/>
      <c r="B10" s="87" t="s">
        <v>77</v>
      </c>
      <c r="C10" s="65">
        <v>836</v>
      </c>
      <c r="D10" s="50" t="s">
        <v>129</v>
      </c>
      <c r="E10" s="35"/>
      <c r="F10" s="88">
        <f>C10*E10</f>
        <v>0</v>
      </c>
    </row>
    <row r="11" spans="1:6" ht="12.75">
      <c r="A11" s="27"/>
      <c r="C11" s="65"/>
      <c r="D11" s="84"/>
      <c r="E11" s="85"/>
      <c r="F11" s="86"/>
    </row>
    <row r="12" spans="1:6" ht="14.25">
      <c r="A12" s="54">
        <f>COUNT($A$8:A11)+1</f>
        <v>2</v>
      </c>
      <c r="B12" s="75" t="s">
        <v>119</v>
      </c>
      <c r="C12" s="65"/>
      <c r="D12" s="84"/>
      <c r="E12" s="85"/>
      <c r="F12" s="86"/>
    </row>
    <row r="13" spans="1:6" ht="14.25">
      <c r="A13" s="28"/>
      <c r="B13" s="36" t="s">
        <v>120</v>
      </c>
      <c r="C13" s="65"/>
      <c r="D13" s="84"/>
      <c r="E13" s="85"/>
      <c r="F13" s="86"/>
    </row>
    <row r="14" spans="1:6" ht="12.75">
      <c r="A14" s="27"/>
      <c r="B14" s="87" t="s">
        <v>2</v>
      </c>
      <c r="C14" s="65">
        <v>7</v>
      </c>
      <c r="D14" s="84" t="s">
        <v>3</v>
      </c>
      <c r="E14" s="35"/>
      <c r="F14" s="88">
        <f>C14*E14</f>
        <v>0</v>
      </c>
    </row>
    <row r="15" spans="1:6" ht="12.75">
      <c r="A15" s="27"/>
      <c r="C15" s="65"/>
      <c r="D15" s="84"/>
      <c r="E15" s="85"/>
      <c r="F15" s="86"/>
    </row>
    <row r="16" spans="1:6" ht="12.75">
      <c r="A16" s="54">
        <f>COUNT($A$8:A15)+1</f>
        <v>3</v>
      </c>
      <c r="B16" s="75" t="s">
        <v>78</v>
      </c>
      <c r="C16" s="65"/>
      <c r="D16" s="84"/>
      <c r="E16" s="85"/>
      <c r="F16" s="86"/>
    </row>
    <row r="17" spans="1:6" ht="12.75">
      <c r="A17" s="28"/>
      <c r="B17" s="36" t="s">
        <v>79</v>
      </c>
      <c r="C17" s="65"/>
      <c r="D17" s="84"/>
      <c r="E17" s="85"/>
      <c r="F17" s="86"/>
    </row>
    <row r="18" spans="1:6" ht="12.75">
      <c r="A18" s="27"/>
      <c r="B18" s="87" t="s">
        <v>81</v>
      </c>
      <c r="C18" s="65">
        <v>1</v>
      </c>
      <c r="D18" s="84" t="s">
        <v>3</v>
      </c>
      <c r="E18" s="35"/>
      <c r="F18" s="88">
        <f>C18*E18</f>
        <v>0</v>
      </c>
    </row>
    <row r="19" spans="1:6" ht="12.75">
      <c r="A19" s="27"/>
      <c r="B19" s="87"/>
      <c r="C19" s="65"/>
      <c r="D19" s="84"/>
      <c r="E19" s="35"/>
      <c r="F19" s="88"/>
    </row>
    <row r="20" spans="1:6" ht="12.75">
      <c r="A20" s="54">
        <f>COUNT($A$8:A19)+1</f>
        <v>4</v>
      </c>
      <c r="B20" s="75" t="s">
        <v>82</v>
      </c>
      <c r="C20" s="65"/>
      <c r="D20" s="84"/>
      <c r="E20" s="85"/>
      <c r="F20" s="86"/>
    </row>
    <row r="21" spans="1:6" ht="25.5">
      <c r="A21" s="28"/>
      <c r="B21" s="36" t="s">
        <v>83</v>
      </c>
      <c r="C21" s="65"/>
      <c r="D21" s="84"/>
      <c r="E21" s="85"/>
      <c r="F21" s="86"/>
    </row>
    <row r="22" spans="1:6" ht="12.75">
      <c r="A22" s="27"/>
      <c r="B22" s="87" t="s">
        <v>80</v>
      </c>
      <c r="C22" s="65">
        <v>6</v>
      </c>
      <c r="D22" s="84" t="s">
        <v>3</v>
      </c>
      <c r="E22" s="35"/>
      <c r="F22" s="88">
        <f>C22*E22</f>
        <v>0</v>
      </c>
    </row>
    <row r="23" spans="1:6" ht="12.75">
      <c r="A23" s="27"/>
      <c r="B23" s="87" t="s">
        <v>81</v>
      </c>
      <c r="C23" s="65">
        <v>106</v>
      </c>
      <c r="D23" s="84" t="s">
        <v>3</v>
      </c>
      <c r="E23" s="35"/>
      <c r="F23" s="88">
        <f>C23*E23</f>
        <v>0</v>
      </c>
    </row>
    <row r="24" spans="1:6" ht="12.75">
      <c r="A24" s="27"/>
      <c r="C24" s="65"/>
      <c r="D24" s="84"/>
      <c r="E24" s="35"/>
      <c r="F24" s="86"/>
    </row>
    <row r="25" spans="1:6" ht="12.75">
      <c r="A25" s="54">
        <f>COUNT($A$8:A24)+1</f>
        <v>5</v>
      </c>
      <c r="B25" s="75" t="s">
        <v>84</v>
      </c>
      <c r="C25" s="65"/>
      <c r="D25" s="84"/>
      <c r="E25" s="35"/>
      <c r="F25" s="86"/>
    </row>
    <row r="26" spans="1:6" ht="38.25">
      <c r="A26" s="28"/>
      <c r="B26" s="36" t="s">
        <v>85</v>
      </c>
      <c r="C26" s="65"/>
      <c r="D26" s="84"/>
      <c r="E26" s="85"/>
      <c r="F26" s="86"/>
    </row>
    <row r="27" spans="1:6" ht="12.75">
      <c r="A27" s="27"/>
      <c r="B27" s="87" t="s">
        <v>86</v>
      </c>
      <c r="C27" s="65">
        <v>5</v>
      </c>
      <c r="D27" s="84" t="s">
        <v>3</v>
      </c>
      <c r="E27" s="35"/>
      <c r="F27" s="88">
        <f>C27*E27</f>
        <v>0</v>
      </c>
    </row>
    <row r="28" spans="1:6" ht="12.75">
      <c r="A28" s="27"/>
      <c r="C28" s="65"/>
      <c r="D28" s="84"/>
      <c r="E28" s="35"/>
      <c r="F28" s="86"/>
    </row>
    <row r="29" spans="1:6" ht="12.75">
      <c r="A29" s="54">
        <f>COUNT($A$8:A28)+1</f>
        <v>6</v>
      </c>
      <c r="B29" s="75" t="s">
        <v>87</v>
      </c>
      <c r="C29" s="65"/>
      <c r="D29" s="84"/>
      <c r="E29" s="85"/>
      <c r="F29" s="86"/>
    </row>
    <row r="30" spans="1:6" ht="40.5" customHeight="1">
      <c r="A30" s="28"/>
      <c r="B30" s="36" t="s">
        <v>88</v>
      </c>
      <c r="C30" s="65"/>
      <c r="D30" s="84"/>
      <c r="E30" s="85"/>
      <c r="F30" s="86"/>
    </row>
    <row r="31" spans="1:6" ht="12.75">
      <c r="A31" s="27"/>
      <c r="B31" s="87" t="s">
        <v>2</v>
      </c>
      <c r="C31" s="65">
        <v>1</v>
      </c>
      <c r="D31" s="84" t="s">
        <v>3</v>
      </c>
      <c r="E31" s="35"/>
      <c r="F31" s="88">
        <f>C31*E31</f>
        <v>0</v>
      </c>
    </row>
    <row r="32" spans="1:6" ht="12.75">
      <c r="A32" s="27"/>
      <c r="C32" s="65"/>
      <c r="D32" s="84"/>
      <c r="E32" s="85"/>
      <c r="F32" s="86"/>
    </row>
    <row r="33" spans="1:6" ht="12.75">
      <c r="A33" s="54">
        <f>COUNT($A$8:A32)+1</f>
        <v>7</v>
      </c>
      <c r="B33" s="75" t="s">
        <v>89</v>
      </c>
      <c r="C33" s="65"/>
      <c r="D33" s="84"/>
      <c r="E33" s="85"/>
      <c r="F33" s="86"/>
    </row>
    <row r="34" spans="1:6" ht="29.25" customHeight="1">
      <c r="A34" s="28"/>
      <c r="B34" s="36" t="s">
        <v>90</v>
      </c>
      <c r="C34" s="65"/>
      <c r="D34" s="84"/>
      <c r="E34" s="85"/>
      <c r="F34" s="86"/>
    </row>
    <row r="35" spans="1:6" ht="12.75">
      <c r="A35" s="27"/>
      <c r="B35" s="89" t="s">
        <v>91</v>
      </c>
      <c r="C35" s="65">
        <v>8</v>
      </c>
      <c r="D35" s="84" t="s">
        <v>3</v>
      </c>
      <c r="E35" s="35"/>
      <c r="F35" s="88">
        <f>C35*E35</f>
        <v>0</v>
      </c>
    </row>
    <row r="36" spans="1:6" ht="12.75">
      <c r="A36" s="27"/>
      <c r="C36" s="65"/>
      <c r="D36" s="84"/>
      <c r="E36" s="85"/>
      <c r="F36" s="86"/>
    </row>
    <row r="37" spans="1:6" ht="12.75">
      <c r="A37" s="54">
        <f>COUNT($A$8:A35)+1</f>
        <v>8</v>
      </c>
      <c r="B37" s="75" t="s">
        <v>92</v>
      </c>
      <c r="C37" s="65"/>
      <c r="D37" s="84"/>
      <c r="E37" s="85"/>
      <c r="F37" s="86"/>
    </row>
    <row r="38" spans="1:6" ht="51">
      <c r="A38" s="28"/>
      <c r="B38" s="90" t="s">
        <v>93</v>
      </c>
      <c r="C38" s="65"/>
      <c r="D38" s="84"/>
      <c r="E38" s="85"/>
      <c r="F38" s="86"/>
    </row>
    <row r="39" spans="1:6" ht="51">
      <c r="A39" s="54"/>
      <c r="B39" s="90" t="s">
        <v>130</v>
      </c>
      <c r="C39" s="65"/>
      <c r="D39" s="84"/>
      <c r="E39" s="85"/>
      <c r="F39" s="86"/>
    </row>
    <row r="40" spans="1:6" ht="63.75">
      <c r="A40" s="27"/>
      <c r="B40" s="90" t="s">
        <v>94</v>
      </c>
      <c r="C40" s="65"/>
      <c r="D40" s="84"/>
      <c r="E40" s="85"/>
      <c r="F40" s="86"/>
    </row>
    <row r="41" spans="1:6" ht="12.75">
      <c r="A41" s="27"/>
      <c r="C41" s="65">
        <v>4</v>
      </c>
      <c r="D41" s="84" t="s">
        <v>3</v>
      </c>
      <c r="E41" s="35"/>
      <c r="F41" s="88">
        <f>C41*E41</f>
        <v>0</v>
      </c>
    </row>
    <row r="42" spans="1:6" ht="12.75">
      <c r="A42" s="27"/>
      <c r="C42" s="65"/>
      <c r="D42" s="84"/>
      <c r="E42" s="35"/>
      <c r="F42" s="88"/>
    </row>
    <row r="43" spans="1:6" ht="12.75">
      <c r="A43" s="54">
        <f>COUNT($A$8:A41)+1</f>
        <v>9</v>
      </c>
      <c r="B43" s="75" t="s">
        <v>95</v>
      </c>
      <c r="C43" s="65"/>
      <c r="D43" s="84"/>
      <c r="E43" s="91"/>
      <c r="F43" s="86"/>
    </row>
    <row r="44" spans="1:6" ht="38.25">
      <c r="A44" s="28"/>
      <c r="B44" s="36" t="s">
        <v>96</v>
      </c>
      <c r="C44" s="65"/>
      <c r="D44" s="84"/>
      <c r="E44" s="85"/>
      <c r="F44" s="86"/>
    </row>
    <row r="45" spans="1:6" ht="51">
      <c r="A45" s="54"/>
      <c r="B45" s="36" t="s">
        <v>130</v>
      </c>
      <c r="C45" s="65"/>
      <c r="D45" s="84"/>
      <c r="E45" s="85"/>
      <c r="F45" s="86"/>
    </row>
    <row r="46" spans="1:6" ht="63.75">
      <c r="A46" s="27"/>
      <c r="B46" s="36" t="s">
        <v>97</v>
      </c>
      <c r="C46" s="65"/>
      <c r="D46" s="84"/>
      <c r="E46" s="85"/>
      <c r="F46" s="86"/>
    </row>
    <row r="47" spans="1:6" ht="12.75">
      <c r="A47" s="27"/>
      <c r="C47" s="65">
        <v>1</v>
      </c>
      <c r="D47" s="84" t="s">
        <v>3</v>
      </c>
      <c r="E47" s="35"/>
      <c r="F47" s="88">
        <f>C47*E47</f>
        <v>0</v>
      </c>
    </row>
    <row r="48" spans="1:6" ht="12.75">
      <c r="A48" s="27"/>
      <c r="C48" s="65"/>
      <c r="D48" s="84"/>
      <c r="E48" s="35"/>
      <c r="F48" s="88"/>
    </row>
    <row r="49" spans="1:6" ht="12.75">
      <c r="A49" s="54">
        <f>COUNT($A$8:A47)+1</f>
        <v>10</v>
      </c>
      <c r="B49" s="75" t="s">
        <v>98</v>
      </c>
      <c r="C49" s="92"/>
      <c r="D49" s="93"/>
      <c r="E49" s="35"/>
      <c r="F49" s="94"/>
    </row>
    <row r="50" spans="1:6" ht="25.5">
      <c r="A50" s="28"/>
      <c r="B50" s="83" t="s">
        <v>99</v>
      </c>
      <c r="C50" s="65"/>
      <c r="D50" s="84"/>
      <c r="E50" s="85"/>
      <c r="F50" s="86"/>
    </row>
    <row r="51" spans="1:6" ht="14.25">
      <c r="A51" s="27"/>
      <c r="B51" s="87" t="s">
        <v>5</v>
      </c>
      <c r="C51" s="65">
        <v>8</v>
      </c>
      <c r="D51" s="50" t="s">
        <v>129</v>
      </c>
      <c r="E51" s="35"/>
      <c r="F51" s="88">
        <f>C51*E51</f>
        <v>0</v>
      </c>
    </row>
    <row r="52" spans="1:6" ht="12.75">
      <c r="A52" s="27"/>
      <c r="B52" s="87"/>
      <c r="C52" s="65"/>
      <c r="D52" s="84"/>
      <c r="E52" s="35"/>
      <c r="F52" s="88"/>
    </row>
    <row r="53" spans="1:6" ht="12.75">
      <c r="A53" s="54">
        <f>COUNT($A$8:A42)+1</f>
        <v>9</v>
      </c>
      <c r="B53" s="75" t="s">
        <v>100</v>
      </c>
      <c r="C53" s="65"/>
      <c r="D53" s="84"/>
      <c r="E53" s="35"/>
      <c r="F53" s="88"/>
    </row>
    <row r="54" spans="1:6" ht="25.5">
      <c r="A54" s="28"/>
      <c r="B54" s="102" t="s">
        <v>101</v>
      </c>
      <c r="C54" s="98"/>
      <c r="D54" s="99"/>
      <c r="E54" s="100"/>
      <c r="F54" s="101"/>
    </row>
    <row r="55" spans="1:6" ht="12.75">
      <c r="A55" s="27"/>
      <c r="B55" s="103" t="s">
        <v>138</v>
      </c>
      <c r="C55" s="98">
        <v>4</v>
      </c>
      <c r="D55" s="99" t="s">
        <v>3</v>
      </c>
      <c r="E55" s="35"/>
      <c r="F55" s="88">
        <f>C55*E55</f>
        <v>0</v>
      </c>
    </row>
    <row r="56" spans="1:6" ht="12.75">
      <c r="A56" s="27"/>
      <c r="B56" s="87"/>
      <c r="C56" s="92"/>
      <c r="D56" s="93"/>
      <c r="E56" s="35"/>
      <c r="F56" s="94"/>
    </row>
    <row r="57" spans="1:6" ht="12.75">
      <c r="A57" s="54">
        <f>COUNT($A$8:A56)+1</f>
        <v>12</v>
      </c>
      <c r="B57" s="75" t="s">
        <v>102</v>
      </c>
      <c r="C57" s="92"/>
      <c r="D57" s="93"/>
      <c r="E57" s="35"/>
      <c r="F57" s="94"/>
    </row>
    <row r="58" spans="1:6" ht="38.25">
      <c r="A58" s="28"/>
      <c r="B58" s="36" t="s">
        <v>103</v>
      </c>
      <c r="C58" s="65"/>
      <c r="D58" s="84"/>
      <c r="E58" s="85"/>
      <c r="F58" s="86"/>
    </row>
    <row r="59" spans="1:6" ht="12.75">
      <c r="A59" s="27"/>
      <c r="B59" s="103" t="s">
        <v>138</v>
      </c>
      <c r="C59" s="65">
        <v>4</v>
      </c>
      <c r="D59" s="84" t="s">
        <v>3</v>
      </c>
      <c r="E59" s="35"/>
      <c r="F59" s="88">
        <f>C59*E59</f>
        <v>0</v>
      </c>
    </row>
    <row r="60" spans="1:6" ht="12.75">
      <c r="A60" s="27"/>
      <c r="B60" s="87"/>
      <c r="C60" s="65"/>
      <c r="D60" s="84"/>
      <c r="E60" s="35"/>
      <c r="F60" s="88"/>
    </row>
    <row r="61" spans="1:6" ht="12.75">
      <c r="A61" s="54">
        <f>COUNT($A$8:A60)+1</f>
        <v>13</v>
      </c>
      <c r="B61" s="75" t="s">
        <v>104</v>
      </c>
      <c r="C61" s="65"/>
      <c r="D61" s="84"/>
      <c r="E61" s="35"/>
      <c r="F61" s="88"/>
    </row>
    <row r="62" spans="1:6" ht="51">
      <c r="A62" s="28"/>
      <c r="B62" s="36" t="s">
        <v>105</v>
      </c>
      <c r="C62" s="92"/>
      <c r="D62" s="93"/>
      <c r="E62" s="95"/>
      <c r="F62" s="96"/>
    </row>
    <row r="63" spans="1:6" ht="25.5">
      <c r="A63" s="54"/>
      <c r="B63" s="36" t="s">
        <v>106</v>
      </c>
      <c r="C63" s="92"/>
      <c r="D63" s="93"/>
      <c r="E63" s="95"/>
      <c r="F63" s="96"/>
    </row>
    <row r="64" spans="1:6" ht="63.75">
      <c r="A64" s="27"/>
      <c r="B64" s="36" t="s">
        <v>107</v>
      </c>
      <c r="C64" s="92"/>
      <c r="D64" s="93"/>
      <c r="E64" s="95"/>
      <c r="F64" s="96"/>
    </row>
    <row r="65" spans="1:6" ht="12.75">
      <c r="A65" s="27"/>
      <c r="B65" s="97"/>
      <c r="C65" s="92">
        <v>2</v>
      </c>
      <c r="D65" s="93" t="s">
        <v>3</v>
      </c>
      <c r="E65" s="35"/>
      <c r="F65" s="88">
        <f>C65*E65</f>
        <v>0</v>
      </c>
    </row>
    <row r="66" spans="1:6" ht="12.75">
      <c r="A66" s="27"/>
      <c r="B66" s="97"/>
      <c r="C66" s="92"/>
      <c r="D66" s="93"/>
      <c r="E66" s="35"/>
      <c r="F66" s="94"/>
    </row>
    <row r="67" spans="1:6" ht="12.75">
      <c r="A67" s="54">
        <f>COUNT($A$8:A66)+1</f>
        <v>14</v>
      </c>
      <c r="B67" s="105" t="s">
        <v>108</v>
      </c>
      <c r="C67" s="92"/>
      <c r="D67" s="93"/>
      <c r="E67" s="35"/>
      <c r="F67" s="94"/>
    </row>
    <row r="68" spans="1:6" ht="38.25">
      <c r="A68" s="28"/>
      <c r="B68" s="36" t="s">
        <v>109</v>
      </c>
      <c r="C68" s="65"/>
      <c r="D68" s="84"/>
      <c r="E68" s="85"/>
      <c r="F68" s="88"/>
    </row>
    <row r="69" spans="1:6" ht="12.75">
      <c r="A69" s="27"/>
      <c r="C69" s="65">
        <v>8</v>
      </c>
      <c r="D69" s="84" t="s">
        <v>3</v>
      </c>
      <c r="E69" s="35"/>
      <c r="F69" s="88">
        <f>C69*E69</f>
        <v>0</v>
      </c>
    </row>
    <row r="70" spans="1:6" ht="12.75">
      <c r="A70" s="27"/>
      <c r="C70" s="65"/>
      <c r="D70" s="84"/>
      <c r="E70" s="35"/>
      <c r="F70" s="88"/>
    </row>
    <row r="71" spans="1:6" ht="12.75">
      <c r="A71" s="54">
        <f>COUNT($A$8:A69)+1</f>
        <v>15</v>
      </c>
      <c r="B71" s="75" t="s">
        <v>110</v>
      </c>
      <c r="C71" s="65"/>
      <c r="D71" s="84"/>
      <c r="E71" s="85"/>
      <c r="F71" s="88"/>
    </row>
    <row r="72" spans="1:6" ht="38.25">
      <c r="A72" s="28"/>
      <c r="B72" s="36" t="s">
        <v>111</v>
      </c>
      <c r="C72" s="65"/>
      <c r="D72" s="84"/>
      <c r="E72" s="85"/>
      <c r="F72" s="88"/>
    </row>
    <row r="73" spans="1:6" ht="14.25">
      <c r="A73" s="27"/>
      <c r="C73" s="65">
        <f>C10</f>
        <v>836</v>
      </c>
      <c r="D73" s="50" t="s">
        <v>129</v>
      </c>
      <c r="E73" s="35"/>
      <c r="F73" s="88">
        <f>C73*E73</f>
        <v>0</v>
      </c>
    </row>
    <row r="74" spans="1:6" ht="12.75">
      <c r="A74" s="27"/>
      <c r="C74" s="65"/>
      <c r="D74" s="84"/>
      <c r="E74" s="85"/>
      <c r="F74" s="88"/>
    </row>
    <row r="75" spans="1:6" ht="12.75">
      <c r="A75" s="54">
        <f>COUNT($A$8:A74)+1</f>
        <v>16</v>
      </c>
      <c r="B75" s="75" t="s">
        <v>112</v>
      </c>
      <c r="C75" s="65"/>
      <c r="D75" s="84"/>
      <c r="E75" s="85"/>
      <c r="F75" s="88"/>
    </row>
    <row r="76" spans="1:6" ht="25.5">
      <c r="A76" s="28"/>
      <c r="B76" s="36" t="s">
        <v>113</v>
      </c>
      <c r="C76" s="65"/>
      <c r="D76" s="84"/>
      <c r="E76" s="85"/>
      <c r="F76" s="88"/>
    </row>
    <row r="77" spans="1:6" ht="12.75">
      <c r="A77" s="27"/>
      <c r="C77" s="84"/>
      <c r="D77" s="106">
        <v>0.02</v>
      </c>
      <c r="E77" s="85"/>
      <c r="F77" s="88">
        <f>SUM(F10:F73)*0.02</f>
        <v>0</v>
      </c>
    </row>
    <row r="78" spans="1:6" ht="12.75">
      <c r="A78" s="27"/>
      <c r="C78" s="65"/>
      <c r="D78" s="84"/>
      <c r="E78" s="85"/>
      <c r="F78" s="88"/>
    </row>
    <row r="79" spans="1:6" ht="12.75">
      <c r="A79" s="54">
        <f>COUNT($A$8:A78)+1</f>
        <v>17</v>
      </c>
      <c r="B79" s="75" t="s">
        <v>114</v>
      </c>
      <c r="C79" s="65"/>
      <c r="D79" s="84"/>
      <c r="E79" s="85"/>
      <c r="F79" s="88"/>
    </row>
    <row r="80" spans="1:6" ht="25.5">
      <c r="A80" s="28"/>
      <c r="B80" s="36" t="s">
        <v>115</v>
      </c>
      <c r="C80" s="65"/>
      <c r="D80" s="84"/>
      <c r="E80" s="85"/>
      <c r="F80" s="86"/>
    </row>
    <row r="81" spans="1:6" ht="12.75">
      <c r="A81" s="27"/>
      <c r="C81" s="84"/>
      <c r="D81" s="106">
        <v>0.02</v>
      </c>
      <c r="E81" s="35"/>
      <c r="F81" s="88">
        <f>SUM(F10:F73)*0.02</f>
        <v>0</v>
      </c>
    </row>
    <row r="82" spans="1:6" ht="12.75">
      <c r="A82" s="27"/>
      <c r="C82" s="65"/>
      <c r="D82" s="84"/>
      <c r="E82" s="85"/>
      <c r="F82" s="88"/>
    </row>
    <row r="83" spans="1:6" ht="12.75">
      <c r="A83" s="54">
        <f>COUNT($A$8:A82)+1</f>
        <v>18</v>
      </c>
      <c r="B83" s="75" t="s">
        <v>116</v>
      </c>
      <c r="C83" s="65"/>
      <c r="D83" s="84"/>
      <c r="E83" s="85"/>
      <c r="F83" s="88"/>
    </row>
    <row r="84" spans="1:6" ht="51">
      <c r="A84" s="28"/>
      <c r="B84" s="36" t="s">
        <v>117</v>
      </c>
      <c r="C84" s="65"/>
      <c r="D84" s="84"/>
      <c r="E84" s="85"/>
      <c r="F84" s="86"/>
    </row>
    <row r="85" spans="1:6" ht="12.75">
      <c r="A85" s="27"/>
      <c r="C85" s="84"/>
      <c r="D85" s="106">
        <v>0.02</v>
      </c>
      <c r="E85" s="35"/>
      <c r="F85" s="88">
        <f>SUM(F10:F73)*0.02</f>
        <v>0</v>
      </c>
    </row>
    <row r="86" spans="1:6" ht="12.75">
      <c r="A86" s="27"/>
      <c r="C86" s="65"/>
      <c r="D86" s="84"/>
      <c r="E86" s="35"/>
      <c r="F86" s="88"/>
    </row>
    <row r="87" spans="1:6" ht="12.75">
      <c r="A87" s="54">
        <f>COUNT($A$8:A86)+1</f>
        <v>19</v>
      </c>
      <c r="B87" s="75" t="s">
        <v>118</v>
      </c>
      <c r="C87" s="65"/>
      <c r="D87" s="84"/>
      <c r="E87" s="35"/>
      <c r="F87" s="88"/>
    </row>
    <row r="88" spans="1:6" ht="38.25">
      <c r="A88" s="28"/>
      <c r="B88" s="109" t="s">
        <v>51</v>
      </c>
      <c r="C88" s="65"/>
      <c r="D88" s="84"/>
      <c r="E88" s="85"/>
      <c r="F88" s="88"/>
    </row>
    <row r="89" spans="1:6" ht="12.75">
      <c r="A89" s="7"/>
      <c r="C89" s="84"/>
      <c r="D89" s="106">
        <v>0.06</v>
      </c>
      <c r="E89" s="85"/>
      <c r="F89" s="88">
        <f>SUM(F10:F73)*0.06</f>
        <v>0</v>
      </c>
    </row>
    <row r="90" spans="1:6" ht="13.5" thickBot="1">
      <c r="A90" s="7"/>
      <c r="C90" s="65"/>
      <c r="D90" s="84"/>
      <c r="E90" s="35"/>
      <c r="F90" s="88"/>
    </row>
    <row r="91" spans="1:6" ht="17.25" thickBot="1" thickTop="1">
      <c r="A91" s="127"/>
      <c r="B91" s="239" t="s">
        <v>6</v>
      </c>
      <c r="C91" s="240"/>
      <c r="D91" s="241"/>
      <c r="E91" s="242"/>
      <c r="F91" s="243">
        <f>SUM(F10:F89)</f>
        <v>0</v>
      </c>
    </row>
    <row r="92" ht="13.5" thickTop="1"/>
  </sheetData>
  <sheetProtection/>
  <printOptions/>
  <pageMargins left="0.984251968503937" right="0.3937007874015748" top="0.984251968503937" bottom="0.7874015748031497" header="0.3937007874015748" footer="0.3937007874015748"/>
  <pageSetup horizontalDpi="600" verticalDpi="600" orientation="portrait" paperSize="55" r:id="rId1"/>
  <headerFooter alignWithMargins="0">
    <oddHeader>&amp;L&amp;"Arial,Navadno"                    ENERGETIKA LJUBLJANA d.o.o.
                    ODDELEK PROJEKTIVA
                    št. projekta: S1902/21182</oddHeader>
    <oddFooter>&amp;C&amp;"Arial,Navadno"&amp;P / &amp;N</oddFooter>
  </headerFooter>
  <rowBreaks count="2" manualBreakCount="2">
    <brk id="36" max="255" man="1"/>
    <brk id="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6.00390625" style="1" bestFit="1" customWidth="1"/>
    <col min="2" max="2" width="37.00390625" style="89" customWidth="1"/>
    <col min="3" max="3" width="6.625" style="37" bestFit="1" customWidth="1"/>
    <col min="4" max="4" width="3.75390625" style="1" customWidth="1"/>
    <col min="5" max="5" width="15.25390625" style="33" customWidth="1"/>
    <col min="6" max="6" width="13.375" style="34" customWidth="1"/>
    <col min="7" max="7" width="9.125" style="1" customWidth="1"/>
    <col min="8" max="8" width="11.25390625" style="1" bestFit="1" customWidth="1"/>
    <col min="9" max="16384" width="9.125" style="1" customWidth="1"/>
  </cols>
  <sheetData>
    <row r="1" spans="1:6" ht="18">
      <c r="A1" s="25" t="s">
        <v>61</v>
      </c>
      <c r="B1" s="26" t="s">
        <v>18</v>
      </c>
      <c r="C1" s="71"/>
      <c r="D1" s="72"/>
      <c r="E1" s="73"/>
      <c r="F1" s="74"/>
    </row>
    <row r="2" spans="1:6" ht="18">
      <c r="A2" s="25" t="s">
        <v>70</v>
      </c>
      <c r="B2" s="26" t="s">
        <v>71</v>
      </c>
      <c r="C2" s="71"/>
      <c r="D2" s="72"/>
      <c r="E2" s="73"/>
      <c r="F2" s="74"/>
    </row>
    <row r="3" spans="1:6" ht="18">
      <c r="A3" s="25" t="s">
        <v>69</v>
      </c>
      <c r="B3" s="26" t="s">
        <v>139</v>
      </c>
      <c r="C3" s="71"/>
      <c r="D3" s="72"/>
      <c r="E3" s="73"/>
      <c r="F3" s="74"/>
    </row>
    <row r="4" spans="1:6" ht="18">
      <c r="A4" s="38"/>
      <c r="B4" s="26" t="s">
        <v>133</v>
      </c>
      <c r="C4" s="71"/>
      <c r="D4" s="72"/>
      <c r="E4" s="73"/>
      <c r="F4" s="74"/>
    </row>
    <row r="5" spans="1:6" ht="12.75">
      <c r="A5" s="27"/>
      <c r="B5" s="75"/>
      <c r="C5" s="29"/>
      <c r="D5" s="28"/>
      <c r="E5" s="30"/>
      <c r="F5" s="31"/>
    </row>
    <row r="6" spans="1:6" s="32" customFormat="1" ht="77.25" thickBot="1">
      <c r="A6" s="55" t="s">
        <v>0</v>
      </c>
      <c r="B6" s="56" t="s">
        <v>66</v>
      </c>
      <c r="C6" s="57" t="s">
        <v>20</v>
      </c>
      <c r="D6" s="58" t="s">
        <v>21</v>
      </c>
      <c r="E6" s="179" t="s">
        <v>205</v>
      </c>
      <c r="F6" s="179" t="s">
        <v>204</v>
      </c>
    </row>
    <row r="7" spans="1:6" ht="16.5" thickTop="1">
      <c r="A7" s="76">
        <v>1</v>
      </c>
      <c r="B7" s="77"/>
      <c r="C7" s="78"/>
      <c r="D7" s="79"/>
      <c r="E7" s="80"/>
      <c r="F7" s="81"/>
    </row>
    <row r="8" spans="1:6" ht="15.75">
      <c r="A8" s="126">
        <f>COUNT(A7+1)</f>
        <v>1</v>
      </c>
      <c r="B8" s="82" t="s">
        <v>72</v>
      </c>
      <c r="C8" s="78"/>
      <c r="D8" s="79"/>
      <c r="E8" s="80"/>
      <c r="F8" s="81"/>
    </row>
    <row r="9" spans="1:6" ht="38.25">
      <c r="A9" s="28"/>
      <c r="B9" s="83" t="s">
        <v>73</v>
      </c>
      <c r="C9" s="65"/>
      <c r="D9" s="84"/>
      <c r="E9" s="85"/>
      <c r="F9" s="86"/>
    </row>
    <row r="10" spans="1:6" ht="14.25">
      <c r="A10" s="27"/>
      <c r="B10" s="87" t="s">
        <v>74</v>
      </c>
      <c r="C10" s="65">
        <v>74</v>
      </c>
      <c r="D10" s="50" t="s">
        <v>129</v>
      </c>
      <c r="E10" s="35"/>
      <c r="F10" s="88">
        <f>C10*E10</f>
        <v>0</v>
      </c>
    </row>
    <row r="11" spans="1:6" ht="12.75">
      <c r="A11" s="27"/>
      <c r="C11" s="65"/>
      <c r="D11" s="84"/>
      <c r="E11" s="85"/>
      <c r="F11" s="86"/>
    </row>
    <row r="12" spans="1:6" ht="14.25">
      <c r="A12" s="54">
        <f>COUNT($A$8:A11)+1</f>
        <v>2</v>
      </c>
      <c r="B12" s="75" t="s">
        <v>119</v>
      </c>
      <c r="C12" s="65"/>
      <c r="D12" s="84"/>
      <c r="E12" s="85"/>
      <c r="F12" s="86"/>
    </row>
    <row r="13" spans="1:6" ht="14.25">
      <c r="A13" s="28"/>
      <c r="B13" s="36" t="s">
        <v>120</v>
      </c>
      <c r="C13" s="65"/>
      <c r="D13" s="84"/>
      <c r="E13" s="85"/>
      <c r="F13" s="86"/>
    </row>
    <row r="14" spans="1:6" ht="12.75">
      <c r="A14" s="27"/>
      <c r="B14" s="87" t="s">
        <v>1</v>
      </c>
      <c r="C14" s="65">
        <v>1</v>
      </c>
      <c r="D14" s="84" t="s">
        <v>3</v>
      </c>
      <c r="E14" s="35"/>
      <c r="F14" s="88">
        <f>C14*E14</f>
        <v>0</v>
      </c>
    </row>
    <row r="15" spans="1:6" ht="12.75">
      <c r="A15" s="27"/>
      <c r="C15" s="65"/>
      <c r="D15" s="84"/>
      <c r="E15" s="85"/>
      <c r="F15" s="86"/>
    </row>
    <row r="16" spans="1:6" ht="14.25">
      <c r="A16" s="54">
        <f>COUNT($A$8:A15)+1</f>
        <v>3</v>
      </c>
      <c r="B16" s="75" t="s">
        <v>121</v>
      </c>
      <c r="C16" s="65"/>
      <c r="D16" s="84"/>
      <c r="E16" s="85"/>
      <c r="F16" s="86"/>
    </row>
    <row r="17" spans="1:6" ht="14.25">
      <c r="A17" s="28"/>
      <c r="B17" s="36" t="s">
        <v>122</v>
      </c>
      <c r="C17" s="65"/>
      <c r="D17" s="84"/>
      <c r="E17" s="85"/>
      <c r="F17" s="86"/>
    </row>
    <row r="18" spans="1:6" ht="12.75">
      <c r="A18" s="27"/>
      <c r="B18" s="87" t="s">
        <v>1</v>
      </c>
      <c r="C18" s="65">
        <v>1</v>
      </c>
      <c r="D18" s="84" t="s">
        <v>3</v>
      </c>
      <c r="E18" s="35"/>
      <c r="F18" s="88">
        <f>C18*E18</f>
        <v>0</v>
      </c>
    </row>
    <row r="19" spans="1:6" ht="12.75">
      <c r="A19" s="27"/>
      <c r="C19" s="65"/>
      <c r="D19" s="84"/>
      <c r="E19" s="85"/>
      <c r="F19" s="86"/>
    </row>
    <row r="20" spans="1:6" ht="12.75">
      <c r="A20" s="54">
        <f>COUNT($A$8:A19)+1</f>
        <v>4</v>
      </c>
      <c r="B20" s="75" t="s">
        <v>82</v>
      </c>
      <c r="C20" s="65"/>
      <c r="D20" s="84"/>
      <c r="E20" s="85"/>
      <c r="F20" s="86"/>
    </row>
    <row r="21" spans="1:6" ht="25.5">
      <c r="A21" s="28"/>
      <c r="B21" s="36" t="s">
        <v>83</v>
      </c>
      <c r="C21" s="65"/>
      <c r="D21" s="84"/>
      <c r="E21" s="85"/>
      <c r="F21" s="86"/>
    </row>
    <row r="22" spans="1:6" ht="12.75">
      <c r="A22" s="27"/>
      <c r="B22" s="87" t="s">
        <v>80</v>
      </c>
      <c r="C22" s="65">
        <v>20</v>
      </c>
      <c r="D22" s="84" t="s">
        <v>3</v>
      </c>
      <c r="E22" s="35"/>
      <c r="F22" s="88">
        <f>C22*E22</f>
        <v>0</v>
      </c>
    </row>
    <row r="23" spans="1:6" ht="12.75">
      <c r="A23" s="27"/>
      <c r="C23" s="65"/>
      <c r="D23" s="84"/>
      <c r="E23" s="35"/>
      <c r="F23" s="86"/>
    </row>
    <row r="24" spans="1:6" ht="12.75">
      <c r="A24" s="54">
        <f>COUNT($A$8:A23)+1</f>
        <v>5</v>
      </c>
      <c r="B24" s="75" t="s">
        <v>84</v>
      </c>
      <c r="C24" s="65"/>
      <c r="D24" s="84"/>
      <c r="E24" s="35"/>
      <c r="F24" s="86"/>
    </row>
    <row r="25" spans="1:6" ht="38.25">
      <c r="A25" s="28"/>
      <c r="B25" s="36" t="s">
        <v>85</v>
      </c>
      <c r="C25" s="65"/>
      <c r="D25" s="84"/>
      <c r="E25" s="85"/>
      <c r="F25" s="86"/>
    </row>
    <row r="26" spans="1:6" ht="12.75">
      <c r="A26" s="27"/>
      <c r="B26" s="87" t="s">
        <v>86</v>
      </c>
      <c r="C26" s="65">
        <v>1</v>
      </c>
      <c r="D26" s="84" t="s">
        <v>3</v>
      </c>
      <c r="E26" s="35"/>
      <c r="F26" s="88">
        <f>C26*E26</f>
        <v>0</v>
      </c>
    </row>
    <row r="27" spans="1:6" ht="12.75">
      <c r="A27" s="27"/>
      <c r="C27" s="65"/>
      <c r="D27" s="84"/>
      <c r="E27" s="35"/>
      <c r="F27" s="86"/>
    </row>
    <row r="28" spans="1:6" ht="12.75">
      <c r="A28" s="54">
        <f>COUNT($A$8:A27)+1</f>
        <v>6</v>
      </c>
      <c r="B28" s="75" t="s">
        <v>87</v>
      </c>
      <c r="C28" s="65"/>
      <c r="D28" s="84"/>
      <c r="E28" s="85"/>
      <c r="F28" s="86"/>
    </row>
    <row r="29" spans="1:6" ht="40.5" customHeight="1">
      <c r="A29" s="28"/>
      <c r="B29" s="36" t="s">
        <v>88</v>
      </c>
      <c r="C29" s="65"/>
      <c r="D29" s="84"/>
      <c r="E29" s="85"/>
      <c r="F29" s="86"/>
    </row>
    <row r="30" spans="1:8" ht="12.75">
      <c r="A30" s="27"/>
      <c r="B30" s="87" t="s">
        <v>1</v>
      </c>
      <c r="C30" s="65">
        <v>1</v>
      </c>
      <c r="D30" s="84" t="s">
        <v>3</v>
      </c>
      <c r="E30" s="35"/>
      <c r="F30" s="88">
        <f>C30*E30</f>
        <v>0</v>
      </c>
      <c r="H30" s="128"/>
    </row>
    <row r="31" spans="1:6" ht="12.75">
      <c r="A31" s="27"/>
      <c r="C31" s="65"/>
      <c r="D31" s="84"/>
      <c r="E31" s="85"/>
      <c r="F31" s="86"/>
    </row>
    <row r="32" spans="1:6" ht="12.75">
      <c r="A32" s="54">
        <f>COUNT($A$8:A31)+1</f>
        <v>7</v>
      </c>
      <c r="B32" s="75" t="s">
        <v>89</v>
      </c>
      <c r="C32" s="65"/>
      <c r="D32" s="84"/>
      <c r="E32" s="85"/>
      <c r="F32" s="86"/>
    </row>
    <row r="33" spans="1:6" ht="29.25" customHeight="1">
      <c r="A33" s="28"/>
      <c r="B33" s="36" t="s">
        <v>90</v>
      </c>
      <c r="C33" s="65"/>
      <c r="D33" s="84"/>
      <c r="E33" s="85"/>
      <c r="F33" s="86"/>
    </row>
    <row r="34" spans="1:6" ht="12.75">
      <c r="A34" s="27"/>
      <c r="B34" s="89" t="s">
        <v>91</v>
      </c>
      <c r="C34" s="65">
        <v>2</v>
      </c>
      <c r="D34" s="84" t="s">
        <v>3</v>
      </c>
      <c r="E34" s="35"/>
      <c r="F34" s="88">
        <f>C34*E34</f>
        <v>0</v>
      </c>
    </row>
    <row r="35" spans="1:6" ht="12.75">
      <c r="A35" s="27"/>
      <c r="C35" s="65"/>
      <c r="D35" s="84"/>
      <c r="E35" s="85"/>
      <c r="F35" s="86"/>
    </row>
    <row r="36" spans="1:6" ht="12.75">
      <c r="A36" s="54">
        <f>COUNT($A$8:A35)+1</f>
        <v>8</v>
      </c>
      <c r="B36" s="75" t="s">
        <v>95</v>
      </c>
      <c r="C36" s="65"/>
      <c r="D36" s="84"/>
      <c r="E36" s="91"/>
      <c r="F36" s="86"/>
    </row>
    <row r="37" spans="1:6" ht="38.25">
      <c r="A37" s="28"/>
      <c r="B37" s="36" t="s">
        <v>96</v>
      </c>
      <c r="C37" s="65"/>
      <c r="D37" s="84"/>
      <c r="E37" s="85"/>
      <c r="F37" s="86"/>
    </row>
    <row r="38" spans="1:6" ht="51">
      <c r="A38" s="54"/>
      <c r="B38" s="36" t="s">
        <v>130</v>
      </c>
      <c r="C38" s="65"/>
      <c r="D38" s="84"/>
      <c r="E38" s="85"/>
      <c r="F38" s="86"/>
    </row>
    <row r="39" spans="1:6" ht="63.75">
      <c r="A39" s="27"/>
      <c r="B39" s="36" t="s">
        <v>97</v>
      </c>
      <c r="C39" s="65"/>
      <c r="D39" s="84"/>
      <c r="E39" s="85"/>
      <c r="F39" s="86"/>
    </row>
    <row r="40" spans="1:6" ht="12.75">
      <c r="A40" s="27"/>
      <c r="C40" s="65">
        <v>1</v>
      </c>
      <c r="D40" s="84" t="s">
        <v>3</v>
      </c>
      <c r="E40" s="35"/>
      <c r="F40" s="88">
        <f>C40*E40</f>
        <v>0</v>
      </c>
    </row>
    <row r="41" spans="1:6" ht="12.75">
      <c r="A41" s="27"/>
      <c r="C41" s="65"/>
      <c r="D41" s="84"/>
      <c r="E41" s="35"/>
      <c r="F41" s="88"/>
    </row>
    <row r="42" spans="1:6" ht="12.75">
      <c r="A42" s="54">
        <f>COUNT($A$8:A41)+1</f>
        <v>9</v>
      </c>
      <c r="B42" s="105" t="s">
        <v>108</v>
      </c>
      <c r="C42" s="92"/>
      <c r="D42" s="93"/>
      <c r="E42" s="35"/>
      <c r="F42" s="94"/>
    </row>
    <row r="43" spans="1:6" ht="38.25">
      <c r="A43" s="28"/>
      <c r="B43" s="36" t="s">
        <v>109</v>
      </c>
      <c r="C43" s="65"/>
      <c r="D43" s="84"/>
      <c r="E43" s="85"/>
      <c r="F43" s="88"/>
    </row>
    <row r="44" spans="1:6" ht="12.75">
      <c r="A44" s="27"/>
      <c r="C44" s="65">
        <v>1</v>
      </c>
      <c r="D44" s="84" t="s">
        <v>3</v>
      </c>
      <c r="E44" s="35"/>
      <c r="F44" s="88">
        <f>C44*E44</f>
        <v>0</v>
      </c>
    </row>
    <row r="45" spans="1:6" ht="12.75">
      <c r="A45" s="27"/>
      <c r="C45" s="65"/>
      <c r="D45" s="84"/>
      <c r="E45" s="35"/>
      <c r="F45" s="88"/>
    </row>
    <row r="46" spans="1:6" ht="12.75">
      <c r="A46" s="54">
        <f>COUNT($A$8:A44)+1</f>
        <v>10</v>
      </c>
      <c r="B46" s="75" t="s">
        <v>110</v>
      </c>
      <c r="C46" s="65"/>
      <c r="D46" s="84"/>
      <c r="E46" s="85"/>
      <c r="F46" s="88"/>
    </row>
    <row r="47" spans="1:6" ht="38.25">
      <c r="A47" s="28"/>
      <c r="B47" s="36" t="s">
        <v>111</v>
      </c>
      <c r="C47" s="65"/>
      <c r="D47" s="84"/>
      <c r="E47" s="85"/>
      <c r="F47" s="88"/>
    </row>
    <row r="48" spans="1:6" ht="14.25">
      <c r="A48" s="27"/>
      <c r="C48" s="65">
        <f>C10</f>
        <v>74</v>
      </c>
      <c r="D48" s="50" t="s">
        <v>129</v>
      </c>
      <c r="E48" s="35"/>
      <c r="F48" s="88">
        <f>C48*E48</f>
        <v>0</v>
      </c>
    </row>
    <row r="49" spans="1:6" ht="12.75">
      <c r="A49" s="27"/>
      <c r="C49" s="65"/>
      <c r="D49" s="84"/>
      <c r="E49" s="85"/>
      <c r="F49" s="88"/>
    </row>
    <row r="50" spans="1:6" ht="12.75">
      <c r="A50" s="54">
        <f>COUNT($A$8:A49)+1</f>
        <v>11</v>
      </c>
      <c r="B50" s="75" t="s">
        <v>112</v>
      </c>
      <c r="C50" s="65"/>
      <c r="D50" s="84"/>
      <c r="E50" s="85"/>
      <c r="F50" s="88"/>
    </row>
    <row r="51" spans="1:6" ht="25.5">
      <c r="A51" s="28"/>
      <c r="B51" s="36" t="s">
        <v>113</v>
      </c>
      <c r="C51" s="65"/>
      <c r="D51" s="84"/>
      <c r="E51" s="85"/>
      <c r="F51" s="88"/>
    </row>
    <row r="52" spans="1:6" ht="12.75">
      <c r="A52" s="27"/>
      <c r="C52" s="84"/>
      <c r="D52" s="106">
        <v>0.02</v>
      </c>
      <c r="E52" s="85"/>
      <c r="F52" s="88">
        <f>SUM(F10:F48)*0.02</f>
        <v>0</v>
      </c>
    </row>
    <row r="53" spans="1:6" ht="12.75">
      <c r="A53" s="27"/>
      <c r="C53" s="65"/>
      <c r="D53" s="84"/>
      <c r="E53" s="85"/>
      <c r="F53" s="88"/>
    </row>
    <row r="54" spans="1:6" ht="12.75">
      <c r="A54" s="54">
        <f>COUNT($A$8:A53)+1</f>
        <v>12</v>
      </c>
      <c r="B54" s="75" t="s">
        <v>114</v>
      </c>
      <c r="C54" s="65"/>
      <c r="D54" s="84"/>
      <c r="E54" s="85"/>
      <c r="F54" s="88"/>
    </row>
    <row r="55" spans="1:6" ht="25.5">
      <c r="A55" s="28"/>
      <c r="B55" s="36" t="s">
        <v>115</v>
      </c>
      <c r="C55" s="65"/>
      <c r="D55" s="84"/>
      <c r="E55" s="85"/>
      <c r="F55" s="86"/>
    </row>
    <row r="56" spans="1:6" ht="12.75">
      <c r="A56" s="27"/>
      <c r="C56" s="84"/>
      <c r="D56" s="106">
        <v>0.02</v>
      </c>
      <c r="E56" s="35"/>
      <c r="F56" s="88">
        <f>SUM(F10:F48)*0.02</f>
        <v>0</v>
      </c>
    </row>
    <row r="57" spans="1:6" ht="12.75">
      <c r="A57" s="27"/>
      <c r="C57" s="65"/>
      <c r="D57" s="84"/>
      <c r="E57" s="85"/>
      <c r="F57" s="88"/>
    </row>
    <row r="58" spans="1:6" ht="12.75">
      <c r="A58" s="54">
        <f>COUNT($A$8:A57)+1</f>
        <v>13</v>
      </c>
      <c r="B58" s="75" t="s">
        <v>116</v>
      </c>
      <c r="C58" s="65"/>
      <c r="D58" s="84"/>
      <c r="E58" s="85"/>
      <c r="F58" s="88"/>
    </row>
    <row r="59" spans="1:6" ht="51">
      <c r="A59" s="28"/>
      <c r="B59" s="36" t="s">
        <v>117</v>
      </c>
      <c r="C59" s="65"/>
      <c r="D59" s="84"/>
      <c r="E59" s="85"/>
      <c r="F59" s="86"/>
    </row>
    <row r="60" spans="1:6" ht="12.75">
      <c r="A60" s="27"/>
      <c r="C60" s="84"/>
      <c r="D60" s="106">
        <v>0.02</v>
      </c>
      <c r="E60" s="35"/>
      <c r="F60" s="88">
        <f>SUM(F10:F48)*0.02</f>
        <v>0</v>
      </c>
    </row>
    <row r="61" spans="1:6" ht="12.75">
      <c r="A61" s="27"/>
      <c r="C61" s="65"/>
      <c r="D61" s="84"/>
      <c r="E61" s="35"/>
      <c r="F61" s="88"/>
    </row>
    <row r="62" spans="1:6" ht="12.75">
      <c r="A62" s="54">
        <f>COUNT($A$8:A61)+1</f>
        <v>14</v>
      </c>
      <c r="B62" s="75" t="s">
        <v>118</v>
      </c>
      <c r="C62" s="65"/>
      <c r="D62" s="84"/>
      <c r="E62" s="35"/>
      <c r="F62" s="88"/>
    </row>
    <row r="63" spans="1:6" ht="38.25">
      <c r="A63" s="28"/>
      <c r="B63" s="109" t="s">
        <v>51</v>
      </c>
      <c r="C63" s="65"/>
      <c r="D63" s="84"/>
      <c r="E63" s="85"/>
      <c r="F63" s="88"/>
    </row>
    <row r="64" spans="1:6" ht="12.75">
      <c r="A64" s="7"/>
      <c r="C64" s="84"/>
      <c r="D64" s="106">
        <v>0.06</v>
      </c>
      <c r="E64" s="85"/>
      <c r="F64" s="88">
        <f>SUM(F10:F48)*0.06</f>
        <v>0</v>
      </c>
    </row>
    <row r="65" spans="1:6" ht="13.5" thickBot="1">
      <c r="A65" s="7"/>
      <c r="C65" s="65"/>
      <c r="D65" s="84"/>
      <c r="E65" s="35"/>
      <c r="F65" s="88"/>
    </row>
    <row r="66" spans="1:6" ht="17.25" thickBot="1" thickTop="1">
      <c r="A66" s="127"/>
      <c r="B66" s="239" t="s">
        <v>6</v>
      </c>
      <c r="C66" s="240"/>
      <c r="D66" s="241"/>
      <c r="E66" s="242"/>
      <c r="F66" s="243">
        <f>SUM(F10:F64)</f>
        <v>0</v>
      </c>
    </row>
    <row r="67" ht="13.5" thickTop="1"/>
  </sheetData>
  <sheetProtection/>
  <printOptions/>
  <pageMargins left="0.984251968503937" right="0.3937007874015748" top="0.984251968503937" bottom="0.7874015748031497" header="0.3937007874015748" footer="0.3937007874015748"/>
  <pageSetup horizontalDpi="600" verticalDpi="600" orientation="portrait" paperSize="55" r:id="rId1"/>
  <headerFooter alignWithMargins="0">
    <oddHeader>&amp;L&amp;"Arial,Navadno"                    ENERGETIKA LJUBLJANA d.o.o.
                    ODDELEK PROJEKTIVA
                    št. projekta: S1902/21182</oddHeader>
    <oddFooter>&amp;C&amp;"Arial,Navadno"&amp;P / &amp;N</oddFooter>
  </headerFooter>
  <rowBreaks count="2" manualBreakCount="2">
    <brk id="35" max="255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6.75390625" style="7" bestFit="1" customWidth="1"/>
    <col min="2" max="2" width="38.625" style="133" customWidth="1"/>
    <col min="3" max="3" width="6.00390625" style="37" bestFit="1" customWidth="1"/>
    <col min="4" max="4" width="3.75390625" style="1" customWidth="1"/>
    <col min="5" max="5" width="15.25390625" style="33" customWidth="1"/>
    <col min="6" max="6" width="13.375" style="34" customWidth="1"/>
    <col min="7" max="16384" width="9.125" style="1" customWidth="1"/>
  </cols>
  <sheetData>
    <row r="1" spans="1:6" ht="18">
      <c r="A1" s="25" t="s">
        <v>61</v>
      </c>
      <c r="B1" s="26" t="s">
        <v>18</v>
      </c>
      <c r="C1" s="129"/>
      <c r="D1" s="130"/>
      <c r="E1" s="131"/>
      <c r="F1" s="132"/>
    </row>
    <row r="2" spans="1:6" ht="18">
      <c r="A2" s="25" t="s">
        <v>70</v>
      </c>
      <c r="B2" s="26" t="s">
        <v>71</v>
      </c>
      <c r="C2" s="129"/>
      <c r="D2" s="130"/>
      <c r="E2" s="131"/>
      <c r="F2" s="132"/>
    </row>
    <row r="3" spans="1:6" ht="18">
      <c r="A3" s="25" t="s">
        <v>177</v>
      </c>
      <c r="B3" s="26" t="s">
        <v>176</v>
      </c>
      <c r="C3" s="129"/>
      <c r="D3" s="130"/>
      <c r="E3" s="131"/>
      <c r="F3" s="132"/>
    </row>
    <row r="4" spans="1:6" ht="18">
      <c r="A4" s="38"/>
      <c r="B4" s="26" t="s">
        <v>133</v>
      </c>
      <c r="C4" s="129"/>
      <c r="D4" s="130"/>
      <c r="E4" s="131"/>
      <c r="F4" s="132"/>
    </row>
    <row r="5" spans="3:5" ht="12.75">
      <c r="C5" s="3"/>
      <c r="E5" s="134"/>
    </row>
    <row r="6" spans="1:6" s="32" customFormat="1" ht="77.25" thickBot="1">
      <c r="A6" s="135" t="s">
        <v>0</v>
      </c>
      <c r="B6" s="136" t="s">
        <v>66</v>
      </c>
      <c r="C6" s="137" t="s">
        <v>20</v>
      </c>
      <c r="D6" s="138" t="s">
        <v>21</v>
      </c>
      <c r="E6" s="179" t="s">
        <v>205</v>
      </c>
      <c r="F6" s="179" t="s">
        <v>204</v>
      </c>
    </row>
    <row r="7" spans="1:6" ht="16.5" thickTop="1">
      <c r="A7" s="76">
        <v>1</v>
      </c>
      <c r="B7" s="139"/>
      <c r="C7" s="78"/>
      <c r="D7" s="79"/>
      <c r="E7" s="80"/>
      <c r="F7" s="81"/>
    </row>
    <row r="8" spans="1:6" ht="15.75">
      <c r="A8" s="126">
        <f>COUNT(A7+1)</f>
        <v>1</v>
      </c>
      <c r="B8" s="140" t="s">
        <v>72</v>
      </c>
      <c r="C8" s="78"/>
      <c r="D8" s="79"/>
      <c r="E8" s="80"/>
      <c r="F8" s="81"/>
    </row>
    <row r="9" spans="1:2" ht="38.25">
      <c r="A9" s="28"/>
      <c r="B9" s="141" t="s">
        <v>140</v>
      </c>
    </row>
    <row r="10" spans="1:6" ht="14.25">
      <c r="A10" s="27"/>
      <c r="B10" s="142" t="s">
        <v>141</v>
      </c>
      <c r="C10" s="65">
        <v>416</v>
      </c>
      <c r="D10" s="50" t="s">
        <v>129</v>
      </c>
      <c r="E10" s="35"/>
      <c r="F10" s="88">
        <f>C10*E10</f>
        <v>0</v>
      </c>
    </row>
    <row r="11" spans="1:6" ht="12.75">
      <c r="A11" s="27"/>
      <c r="B11" s="142"/>
      <c r="C11" s="65"/>
      <c r="E11" s="143"/>
      <c r="F11" s="88"/>
    </row>
    <row r="12" spans="1:5" ht="12.75">
      <c r="A12" s="126">
        <f>COUNT($A$8:A11)+1</f>
        <v>2</v>
      </c>
      <c r="B12" s="145" t="s">
        <v>142</v>
      </c>
      <c r="E12" s="143"/>
    </row>
    <row r="13" spans="1:5" ht="38.25">
      <c r="A13" s="28"/>
      <c r="B13" s="146" t="s">
        <v>143</v>
      </c>
      <c r="E13" s="143"/>
    </row>
    <row r="14" spans="1:6" ht="12.75">
      <c r="A14" s="126"/>
      <c r="B14" s="142" t="s">
        <v>144</v>
      </c>
      <c r="C14" s="65">
        <v>5</v>
      </c>
      <c r="D14" s="1" t="s">
        <v>3</v>
      </c>
      <c r="E14" s="35"/>
      <c r="F14" s="88">
        <f>C14*E14</f>
        <v>0</v>
      </c>
    </row>
    <row r="15" spans="1:6" ht="12.75">
      <c r="A15" s="126"/>
      <c r="B15" s="142" t="s">
        <v>145</v>
      </c>
      <c r="C15" s="65">
        <v>10</v>
      </c>
      <c r="D15" s="1" t="s">
        <v>3</v>
      </c>
      <c r="E15" s="35"/>
      <c r="F15" s="88">
        <f>C15*E15</f>
        <v>0</v>
      </c>
    </row>
    <row r="16" spans="1:6" ht="12.75">
      <c r="A16" s="126"/>
      <c r="B16" s="142"/>
      <c r="C16" s="65"/>
      <c r="E16" s="143"/>
      <c r="F16" s="88"/>
    </row>
    <row r="17" spans="1:6" ht="12.75">
      <c r="A17" s="126">
        <f>COUNT($A$8:A16)+1</f>
        <v>3</v>
      </c>
      <c r="B17" s="147" t="s">
        <v>146</v>
      </c>
      <c r="C17" s="92"/>
      <c r="D17" s="148"/>
      <c r="E17" s="35"/>
      <c r="F17" s="94"/>
    </row>
    <row r="18" spans="1:6" ht="51">
      <c r="A18" s="28"/>
      <c r="B18" s="149" t="s">
        <v>147</v>
      </c>
      <c r="C18" s="98"/>
      <c r="D18" s="150"/>
      <c r="E18" s="151"/>
      <c r="F18" s="152"/>
    </row>
    <row r="19" spans="1:6" ht="12.75">
      <c r="A19" s="126"/>
      <c r="B19" s="153" t="s">
        <v>148</v>
      </c>
      <c r="C19" s="98">
        <v>15</v>
      </c>
      <c r="D19" s="150" t="s">
        <v>3</v>
      </c>
      <c r="E19" s="35"/>
      <c r="F19" s="88">
        <f>C19*E19</f>
        <v>0</v>
      </c>
    </row>
    <row r="20" spans="1:5" ht="12.75">
      <c r="A20" s="126"/>
      <c r="E20" s="143"/>
    </row>
    <row r="21" spans="1:6" ht="14.25">
      <c r="A21" s="27"/>
      <c r="B21" s="145" t="s">
        <v>119</v>
      </c>
      <c r="C21" s="65"/>
      <c r="E21" s="143"/>
      <c r="F21" s="88"/>
    </row>
    <row r="22" spans="1:5" ht="14.25">
      <c r="A22" s="126">
        <f>COUNT($A$8:A20)+1</f>
        <v>4</v>
      </c>
      <c r="B22" s="146" t="s">
        <v>120</v>
      </c>
      <c r="E22" s="143"/>
    </row>
    <row r="23" spans="1:6" ht="12.75">
      <c r="A23" s="27"/>
      <c r="B23" s="142" t="s">
        <v>149</v>
      </c>
      <c r="C23" s="65">
        <v>6</v>
      </c>
      <c r="D23" s="1" t="s">
        <v>3</v>
      </c>
      <c r="E23" s="35"/>
      <c r="F23" s="88">
        <f>C23*E23</f>
        <v>0</v>
      </c>
    </row>
    <row r="24" spans="1:5" ht="12.75">
      <c r="A24" s="27"/>
      <c r="E24" s="143"/>
    </row>
    <row r="25" spans="1:5" ht="14.25">
      <c r="A25" s="126">
        <f>COUNT($A$8:A24)+1</f>
        <v>5</v>
      </c>
      <c r="B25" s="145" t="s">
        <v>121</v>
      </c>
      <c r="E25" s="143"/>
    </row>
    <row r="26" spans="1:5" ht="14.25">
      <c r="A26" s="27"/>
      <c r="B26" s="146" t="s">
        <v>122</v>
      </c>
      <c r="E26" s="143"/>
    </row>
    <row r="27" spans="1:6" ht="12.75">
      <c r="A27" s="27"/>
      <c r="B27" s="142" t="s">
        <v>149</v>
      </c>
      <c r="C27" s="65">
        <v>8</v>
      </c>
      <c r="D27" s="1" t="s">
        <v>3</v>
      </c>
      <c r="E27" s="35"/>
      <c r="F27" s="88">
        <f>C27*E27</f>
        <v>0</v>
      </c>
    </row>
    <row r="28" spans="1:5" ht="12.75">
      <c r="A28" s="27"/>
      <c r="B28" s="133" t="s">
        <v>150</v>
      </c>
      <c r="E28" s="143"/>
    </row>
    <row r="29" spans="1:5" ht="12.75">
      <c r="A29" s="126">
        <f>COUNT($A$8:A28)+1</f>
        <v>6</v>
      </c>
      <c r="B29" s="145" t="s">
        <v>151</v>
      </c>
      <c r="E29" s="143"/>
    </row>
    <row r="30" spans="1:5" ht="12.75">
      <c r="A30" s="27"/>
      <c r="B30" s="146" t="s">
        <v>152</v>
      </c>
      <c r="E30" s="143"/>
    </row>
    <row r="31" spans="1:6" ht="12.75">
      <c r="A31" s="27"/>
      <c r="B31" s="142" t="s">
        <v>153</v>
      </c>
      <c r="C31" s="65">
        <v>2</v>
      </c>
      <c r="D31" s="1" t="s">
        <v>3</v>
      </c>
      <c r="E31" s="35"/>
      <c r="F31" s="88">
        <f>C31*E31</f>
        <v>0</v>
      </c>
    </row>
    <row r="32" spans="1:5" ht="12.75">
      <c r="A32" s="27"/>
      <c r="B32" s="133" t="s">
        <v>150</v>
      </c>
      <c r="E32" s="143"/>
    </row>
    <row r="33" spans="1:5" ht="12.75">
      <c r="A33" s="126">
        <f>COUNT($A$8:A32)+1</f>
        <v>7</v>
      </c>
      <c r="B33" s="145" t="s">
        <v>82</v>
      </c>
      <c r="E33" s="143"/>
    </row>
    <row r="34" spans="1:5" ht="25.5">
      <c r="A34" s="28"/>
      <c r="B34" s="146" t="s">
        <v>83</v>
      </c>
      <c r="E34" s="143"/>
    </row>
    <row r="35" spans="1:6" ht="12.75">
      <c r="A35" s="27"/>
      <c r="B35" s="142" t="s">
        <v>154</v>
      </c>
      <c r="C35" s="65">
        <v>68</v>
      </c>
      <c r="D35" s="1" t="s">
        <v>3</v>
      </c>
      <c r="E35" s="35"/>
      <c r="F35" s="88">
        <f>C35*E35</f>
        <v>0</v>
      </c>
    </row>
    <row r="36" spans="1:6" ht="12.75">
      <c r="A36" s="27"/>
      <c r="B36" s="142"/>
      <c r="C36" s="65"/>
      <c r="E36" s="143"/>
      <c r="F36" s="88"/>
    </row>
    <row r="37" spans="1:6" ht="12.75">
      <c r="A37" s="126">
        <f>COUNT($A$8:A36)+1</f>
        <v>8</v>
      </c>
      <c r="B37" s="145" t="s">
        <v>155</v>
      </c>
      <c r="E37" s="143"/>
      <c r="F37" s="88"/>
    </row>
    <row r="38" spans="1:6" ht="12.75">
      <c r="A38" s="28"/>
      <c r="B38" s="144" t="s">
        <v>156</v>
      </c>
      <c r="C38" s="1"/>
      <c r="E38" s="1"/>
      <c r="F38" s="1"/>
    </row>
    <row r="39" spans="1:6" ht="12.75">
      <c r="A39" s="27"/>
      <c r="B39" s="133" t="s">
        <v>157</v>
      </c>
      <c r="C39" s="1"/>
      <c r="E39" s="1"/>
      <c r="F39" s="1"/>
    </row>
    <row r="40" spans="1:6" ht="25.5">
      <c r="A40" s="27"/>
      <c r="B40" s="144" t="s">
        <v>158</v>
      </c>
      <c r="C40" s="1"/>
      <c r="E40" s="1"/>
      <c r="F40" s="1"/>
    </row>
    <row r="41" spans="1:6" ht="38.25">
      <c r="A41" s="27"/>
      <c r="B41" s="144" t="s">
        <v>173</v>
      </c>
      <c r="C41" s="1"/>
      <c r="E41" s="1"/>
      <c r="F41" s="1"/>
    </row>
    <row r="42" spans="1:6" ht="51">
      <c r="A42" s="27"/>
      <c r="B42" s="144" t="s">
        <v>174</v>
      </c>
      <c r="C42" s="1"/>
      <c r="E42" s="1"/>
      <c r="F42" s="1"/>
    </row>
    <row r="43" spans="1:6" ht="38.25">
      <c r="A43" s="27"/>
      <c r="B43" s="144" t="s">
        <v>159</v>
      </c>
      <c r="C43" s="1"/>
      <c r="E43" s="1"/>
      <c r="F43" s="1"/>
    </row>
    <row r="44" spans="1:6" ht="38.25">
      <c r="A44" s="27"/>
      <c r="B44" s="144" t="s">
        <v>160</v>
      </c>
      <c r="C44" s="1"/>
      <c r="E44" s="1"/>
      <c r="F44" s="1"/>
    </row>
    <row r="45" spans="1:6" ht="12.75">
      <c r="A45" s="27"/>
      <c r="B45" s="142" t="s">
        <v>161</v>
      </c>
      <c r="C45" s="1">
        <v>8</v>
      </c>
      <c r="D45" s="1" t="s">
        <v>3</v>
      </c>
      <c r="E45" s="35"/>
      <c r="F45" s="88">
        <f>C45*E45</f>
        <v>0</v>
      </c>
    </row>
    <row r="46" spans="1:6" ht="12.75">
      <c r="A46" s="27"/>
      <c r="C46" s="1"/>
      <c r="E46" s="1"/>
      <c r="F46" s="1"/>
    </row>
    <row r="47" spans="1:6" ht="12.75">
      <c r="A47" s="126">
        <f>COUNT($A$8:A46)+1</f>
        <v>9</v>
      </c>
      <c r="B47" s="145" t="s">
        <v>162</v>
      </c>
      <c r="C47" s="1"/>
      <c r="E47" s="143"/>
      <c r="F47" s="88"/>
    </row>
    <row r="48" spans="1:6" ht="12.75">
      <c r="A48" s="27"/>
      <c r="B48" s="144" t="s">
        <v>163</v>
      </c>
      <c r="C48" s="1"/>
      <c r="E48" s="1"/>
      <c r="F48" s="1"/>
    </row>
    <row r="49" spans="1:6" ht="12.75">
      <c r="A49" s="27"/>
      <c r="B49" s="133" t="s">
        <v>157</v>
      </c>
      <c r="C49" s="1"/>
      <c r="E49" s="1"/>
      <c r="F49" s="1"/>
    </row>
    <row r="50" spans="1:6" ht="25.5">
      <c r="A50" s="27"/>
      <c r="B50" s="144" t="s">
        <v>158</v>
      </c>
      <c r="C50" s="1"/>
      <c r="E50" s="1"/>
      <c r="F50" s="1"/>
    </row>
    <row r="51" spans="1:6" ht="38.25">
      <c r="A51" s="27"/>
      <c r="B51" s="144" t="s">
        <v>173</v>
      </c>
      <c r="C51" s="1"/>
      <c r="E51" s="1"/>
      <c r="F51" s="1"/>
    </row>
    <row r="52" spans="1:6" ht="51">
      <c r="A52" s="27"/>
      <c r="B52" s="144" t="s">
        <v>175</v>
      </c>
      <c r="C52" s="1"/>
      <c r="E52" s="1"/>
      <c r="F52" s="1"/>
    </row>
    <row r="53" spans="1:6" ht="25.5">
      <c r="A53" s="27"/>
      <c r="B53" s="144" t="s">
        <v>164</v>
      </c>
      <c r="C53" s="1"/>
      <c r="E53" s="1"/>
      <c r="F53" s="1"/>
    </row>
    <row r="54" spans="1:6" ht="38.25">
      <c r="A54" s="27"/>
      <c r="B54" s="144" t="s">
        <v>165</v>
      </c>
      <c r="C54" s="1"/>
      <c r="E54" s="1"/>
      <c r="F54" s="1"/>
    </row>
    <row r="55" spans="1:6" ht="12.75">
      <c r="A55" s="27"/>
      <c r="B55" s="142" t="s">
        <v>161</v>
      </c>
      <c r="C55" s="1">
        <v>9</v>
      </c>
      <c r="D55" s="1" t="s">
        <v>3</v>
      </c>
      <c r="E55" s="35"/>
      <c r="F55" s="88">
        <f>C55*E55</f>
        <v>0</v>
      </c>
    </row>
    <row r="56" spans="1:6" ht="12.75">
      <c r="A56" s="27"/>
      <c r="C56" s="1"/>
      <c r="E56" s="1"/>
      <c r="F56" s="1"/>
    </row>
    <row r="57" spans="1:6" ht="12.75">
      <c r="A57" s="126">
        <f>COUNT($A$8:A56)+1</f>
        <v>10</v>
      </c>
      <c r="B57" s="154" t="s">
        <v>78</v>
      </c>
      <c r="C57" s="98"/>
      <c r="D57" s="155"/>
      <c r="E57" s="151"/>
      <c r="F57" s="104"/>
    </row>
    <row r="58" spans="1:6" ht="12.75">
      <c r="A58" s="27"/>
      <c r="B58" s="146" t="s">
        <v>79</v>
      </c>
      <c r="C58" s="156"/>
      <c r="D58" s="155"/>
      <c r="E58" s="157"/>
      <c r="F58" s="158"/>
    </row>
    <row r="59" spans="1:6" ht="12.75">
      <c r="A59" s="27"/>
      <c r="B59" s="159" t="s">
        <v>154</v>
      </c>
      <c r="C59" s="98">
        <v>1</v>
      </c>
      <c r="D59" s="155" t="s">
        <v>3</v>
      </c>
      <c r="E59" s="35"/>
      <c r="F59" s="88">
        <f>C59*E59</f>
        <v>0</v>
      </c>
    </row>
    <row r="60" spans="1:6" ht="12.75">
      <c r="A60" s="27"/>
      <c r="B60" s="160"/>
      <c r="C60" s="98"/>
      <c r="D60" s="155"/>
      <c r="E60" s="151"/>
      <c r="F60" s="104"/>
    </row>
    <row r="61" spans="1:5" ht="12.75">
      <c r="A61" s="126">
        <f>COUNT($A$8:A60)+1</f>
        <v>11</v>
      </c>
      <c r="B61" s="145" t="s">
        <v>166</v>
      </c>
      <c r="E61" s="143"/>
    </row>
    <row r="62" spans="1:5" ht="63.75">
      <c r="A62" s="27"/>
      <c r="B62" s="144" t="s">
        <v>167</v>
      </c>
      <c r="E62" s="143"/>
    </row>
    <row r="63" spans="1:6" ht="12.75">
      <c r="A63" s="27"/>
      <c r="C63" s="37">
        <v>3</v>
      </c>
      <c r="D63" s="1" t="s">
        <v>168</v>
      </c>
      <c r="E63" s="35"/>
      <c r="F63" s="88">
        <f>C63*E63</f>
        <v>0</v>
      </c>
    </row>
    <row r="64" spans="1:6" ht="12.75">
      <c r="A64" s="27"/>
      <c r="E64" s="35"/>
      <c r="F64" s="88"/>
    </row>
    <row r="65" spans="1:2" ht="12.75">
      <c r="A65" s="126">
        <f>COUNT($A$8:A64)+1</f>
        <v>12</v>
      </c>
      <c r="B65" s="145" t="s">
        <v>169</v>
      </c>
    </row>
    <row r="66" spans="1:2" ht="38.25">
      <c r="A66" s="28"/>
      <c r="B66" s="144" t="s">
        <v>170</v>
      </c>
    </row>
    <row r="67" spans="1:6" ht="14.25">
      <c r="A67" s="27"/>
      <c r="C67" s="65">
        <f>C10</f>
        <v>416</v>
      </c>
      <c r="D67" s="50" t="s">
        <v>129</v>
      </c>
      <c r="E67" s="35"/>
      <c r="F67" s="88">
        <f>C67*E67</f>
        <v>0</v>
      </c>
    </row>
    <row r="68" ht="12.75">
      <c r="A68" s="27"/>
    </row>
    <row r="69" spans="1:2" ht="12.75">
      <c r="A69" s="126">
        <f>COUNT($A$8:A68)+1</f>
        <v>13</v>
      </c>
      <c r="B69" s="145" t="s">
        <v>171</v>
      </c>
    </row>
    <row r="70" spans="1:2" ht="38.25">
      <c r="A70" s="28"/>
      <c r="B70" s="144" t="s">
        <v>172</v>
      </c>
    </row>
    <row r="71" spans="1:6" ht="12.75">
      <c r="A71" s="27"/>
      <c r="C71" s="161"/>
      <c r="D71" s="106">
        <v>0.03</v>
      </c>
      <c r="F71" s="88">
        <f>SUM(F10:F67)*0.03</f>
        <v>0</v>
      </c>
    </row>
    <row r="72" ht="12.75">
      <c r="A72" s="27"/>
    </row>
    <row r="73" ht="12.75">
      <c r="A73" s="27"/>
    </row>
    <row r="74" spans="1:2" ht="12.75">
      <c r="A74" s="54">
        <f>COUNT($A$8:A72)+1</f>
        <v>14</v>
      </c>
      <c r="B74" s="145" t="s">
        <v>52</v>
      </c>
    </row>
    <row r="75" spans="1:6" ht="38.25">
      <c r="A75" s="28"/>
      <c r="B75" s="144" t="s">
        <v>51</v>
      </c>
      <c r="C75" s="65"/>
      <c r="F75" s="88"/>
    </row>
    <row r="76" spans="3:6" ht="12.75">
      <c r="C76" s="161"/>
      <c r="D76" s="106">
        <v>0.06</v>
      </c>
      <c r="F76" s="88">
        <f>SUM(F10:F67)*0.06</f>
        <v>0</v>
      </c>
    </row>
    <row r="77" ht="13.5" thickBot="1"/>
    <row r="78" spans="1:6" ht="17.25" thickBot="1" thickTop="1">
      <c r="A78" s="127"/>
      <c r="B78" s="244" t="s">
        <v>6</v>
      </c>
      <c r="C78" s="245"/>
      <c r="D78" s="246"/>
      <c r="E78" s="242"/>
      <c r="F78" s="247">
        <f>SUM(F10:F76)</f>
        <v>0</v>
      </c>
    </row>
    <row r="79" ht="13.5" thickTop="1"/>
  </sheetData>
  <sheetProtection/>
  <printOptions/>
  <pageMargins left="0.984251968503937" right="0.3937007874015748" top="0.984251968503937" bottom="0.7874015748031497" header="0.3937007874015748" footer="0.3937007874015748"/>
  <pageSetup horizontalDpi="600" verticalDpi="600" orientation="portrait" paperSize="55" r:id="rId1"/>
  <headerFooter alignWithMargins="0">
    <oddHeader>&amp;L&amp;"Arial,Navadno"                    ENERGETIKA LJUBLJANA d.o.o.
                    ODDELEK PROJEKTIVA
                    št. projekta: S1902/21182</oddHeader>
    <oddFooter>&amp;C&amp;"Arial,Navadno"&amp;P / &amp;N</oddFooter>
  </headerFooter>
  <rowBreaks count="2" manualBreakCount="2">
    <brk id="36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popisi plin 100mbar</dc:title>
  <dc:subject/>
  <dc:creator>gredelonghi</dc:creator>
  <cp:keywords/>
  <dc:description>izdelan: 31/08-2005</dc:description>
  <cp:lastModifiedBy> </cp:lastModifiedBy>
  <cp:lastPrinted>2009-09-09T12:01:38Z</cp:lastPrinted>
  <dcterms:created xsi:type="dcterms:W3CDTF">1999-05-03T05:58:28Z</dcterms:created>
  <dcterms:modified xsi:type="dcterms:W3CDTF">2009-09-09T12:31:25Z</dcterms:modified>
  <cp:category/>
  <cp:version/>
  <cp:contentType/>
  <cp:contentStatus/>
</cp:coreProperties>
</file>