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480" windowHeight="10350" activeTab="1"/>
  </bookViews>
  <sheets>
    <sheet name="rekap" sheetId="1" r:id="rId1"/>
    <sheet name="Ob Ljubljanici 42" sheetId="2" r:id="rId2"/>
    <sheet name="NN-DOVOD" sheetId="3" r:id="rId3"/>
    <sheet name="ELEKTRO" sheetId="4" r:id="rId4"/>
    <sheet name="1 INSTALACIJSKI MATERIAL" sheetId="5" r:id="rId5"/>
    <sheet name="2 SVETILKE" sheetId="6" r:id="rId6"/>
    <sheet name="3 RAZDELILNIKI" sheetId="7" r:id="rId7"/>
    <sheet name="4 STRELOVOD" sheetId="8" r:id="rId8"/>
    <sheet name="5 TELEFONIJA" sheetId="9" r:id="rId9"/>
    <sheet name="6 SAS" sheetId="10" r:id="rId10"/>
    <sheet name="7 DOMOFONI" sheetId="11" r:id="rId11"/>
    <sheet name="STROJNE" sheetId="12" r:id="rId12"/>
    <sheet name="SPLOŠNO" sheetId="13" r:id="rId13"/>
    <sheet name="OGREVANJE" sheetId="14" r:id="rId14"/>
    <sheet name="VODOVOD" sheetId="15" r:id="rId15"/>
    <sheet name="PLIN" sheetId="16" r:id="rId16"/>
    <sheet name="PREZRAČEVANJE" sheetId="17" r:id="rId17"/>
    <sheet name="KANALIZACIJA" sheetId="18" r:id="rId18"/>
  </sheets>
  <externalReferences>
    <externalReference r:id="rId21"/>
    <externalReference r:id="rId22"/>
    <externalReference r:id="rId23"/>
    <externalReference r:id="rId24"/>
    <externalReference r:id="rId25"/>
    <externalReference r:id="rId26"/>
    <externalReference r:id="rId27"/>
  </externalReferences>
  <definedNames>
    <definedName name="_0">#REF!</definedName>
    <definedName name="_0_1">#REF!</definedName>
    <definedName name="_0_10">#REF!</definedName>
    <definedName name="_0_11">#REF!</definedName>
    <definedName name="_0_2">#REF!</definedName>
    <definedName name="_0_3">#REF!</definedName>
    <definedName name="_0_4">#REF!</definedName>
    <definedName name="_0_5">#REF!</definedName>
    <definedName name="_0_500">#REF!</definedName>
    <definedName name="_0_7">#REF!</definedName>
    <definedName name="_0_8">#REF!</definedName>
    <definedName name="_0_9">#REF!</definedName>
    <definedName name="_Toc118266906" localSheetId="15">'PLIN'!#REF!</definedName>
    <definedName name="_Toc118266906" localSheetId="14">'VODOVOD'!#REF!</definedName>
    <definedName name="_Toc288064503" localSheetId="15">'PLIN'!#REF!</definedName>
    <definedName name="_Toc288064503" localSheetId="14">'VODOVOD'!#REF!</definedName>
    <definedName name="_Toc289939629">#REF!</definedName>
    <definedName name="_Toc36444360" localSheetId="15">'PLIN'!#REF!</definedName>
    <definedName name="_Toc36444360" localSheetId="14">'VODOVOD'!#REF!</definedName>
    <definedName name="_Toc378407465" localSheetId="15">'PLIN'!#REF!</definedName>
    <definedName name="_Toc378407465" localSheetId="14">'VODOVOD'!#REF!</definedName>
    <definedName name="_Toc38077199" localSheetId="13">'OGREVANJE'!#REF!</definedName>
    <definedName name="_Toc38077199" localSheetId="12">'SPLOŠNO'!#REF!</definedName>
    <definedName name="_Toc411039739" localSheetId="15">'PLIN'!#REF!</definedName>
    <definedName name="_Toc411039739" localSheetId="14">'VODOVOD'!#REF!</definedName>
    <definedName name="_Toc500839550" localSheetId="15">'PLIN'!#REF!</definedName>
    <definedName name="_Toc500839550" localSheetId="14">'VODOVOD'!#REF!</definedName>
    <definedName name="_Toc59433016" localSheetId="15">'PLIN'!#REF!</definedName>
    <definedName name="_Toc59433016" localSheetId="14">'VODOVOD'!#REF!</definedName>
    <definedName name="_Toc80001664" localSheetId="13">'OGREVANJE'!#REF!</definedName>
    <definedName name="_Toc97625447" localSheetId="15">'PLIN'!#REF!</definedName>
    <definedName name="_Toc97625447" localSheetId="14">'VODOVOD'!#REF!</definedName>
    <definedName name="_ZJSPE3PRN">#REF!</definedName>
    <definedName name="agregat" localSheetId="2">#REF!</definedName>
    <definedName name="agregat">#REF!</definedName>
    <definedName name="argvasef">#REF!</definedName>
    <definedName name="Excel_BuiltIn_Print_Area_3">#REF!</definedName>
    <definedName name="Excel_BuiltIn_Print_Area_4">#REF!</definedName>
    <definedName name="Excel_BuiltIn_Print_Area_5">#REF!</definedName>
    <definedName name="izves" localSheetId="2">#REF!</definedName>
    <definedName name="izves">#REF!</definedName>
    <definedName name="izvesek" localSheetId="2">#REF!</definedName>
    <definedName name="izvesek">#REF!</definedName>
    <definedName name="JEKLO_SD" localSheetId="2">#REF!</definedName>
    <definedName name="JEKLO_SD">#REF!</definedName>
    <definedName name="oddusek" localSheetId="2">#REF!</definedName>
    <definedName name="oddusek">#REF!</definedName>
    <definedName name="OLE_LINK1" localSheetId="13">'OGREVANJE'!#REF!</definedName>
    <definedName name="OLE_LINK1" localSheetId="15">'PLIN'!#REF!</definedName>
    <definedName name="OLE_LINK1" localSheetId="16">'PREZRAČEVANJE'!#REF!</definedName>
    <definedName name="OLE_LINK1" localSheetId="12">'SPLOŠNO'!#REF!</definedName>
    <definedName name="OLE_LINK1" localSheetId="14">'VODOVOD'!#REF!</definedName>
    <definedName name="OLE_LINK3" localSheetId="13">'OGREVANJE'!#REF!</definedName>
    <definedName name="OLE_LINK3" localSheetId="15">'PLIN'!#REF!</definedName>
    <definedName name="OLE_LINK3" localSheetId="16">'PREZRAČEVANJE'!#REF!</definedName>
    <definedName name="OLE_LINK3" localSheetId="12">'SPLOŠNO'!#REF!</definedName>
    <definedName name="OLE_LINK3" localSheetId="14">'VODOVOD'!#REF!</definedName>
    <definedName name="oprema" localSheetId="2">#REF!</definedName>
    <definedName name="oprema">#REF!</definedName>
    <definedName name="_xlnm.Print_Area" localSheetId="8">'5 TELEFONIJA'!$A$1:$F$33</definedName>
    <definedName name="_xlnm.Print_Area" localSheetId="3">'ELEKTRO'!$A$1:$G$19</definedName>
    <definedName name="_xlnm.Print_Area" localSheetId="17">'KANALIZACIJA'!$A$1:$F$97</definedName>
    <definedName name="_xlnm.Print_Area" localSheetId="2">'NN-DOVOD'!$A$1:$F$47</definedName>
    <definedName name="_xlnm.Print_Area" localSheetId="1">'Ob Ljubljanici 42'!$A$1:$J$635</definedName>
    <definedName name="_xlnm.Print_Area" localSheetId="13">'OGREVANJE'!$A$1:$F$330</definedName>
    <definedName name="_xlnm.Print_Area" localSheetId="15">'PLIN'!$A$1:$F$117</definedName>
    <definedName name="_xlnm.Print_Area" localSheetId="0">'rekap'!$A$1:$L$37</definedName>
    <definedName name="_xlnm.Print_Area" localSheetId="12">'SPLOŠNO'!$A$2:$B$41</definedName>
    <definedName name="_xlnm.Print_Area" localSheetId="11">'STROJNE'!$A$3:$D$24</definedName>
    <definedName name="_xlnm.Print_Area" localSheetId="14">'VODOVOD'!$A$1:$F$379</definedName>
    <definedName name="Print_Area_MI">#REF!</definedName>
    <definedName name="svetilka" localSheetId="2">#REF!</definedName>
    <definedName name="svetilka">#REF!</definedName>
    <definedName name="_xlnm.Print_Titles" localSheetId="2">'NN-DOVOD'!$1:$1</definedName>
    <definedName name="_xlnm.Print_Titles" localSheetId="1">'Ob Ljubljanici 42'!$44:$46</definedName>
    <definedName name="_xlnm.Print_Titles" localSheetId="13">'OGREVANJE'!$1:$3</definedName>
    <definedName name="_xlnm.Print_Titles" localSheetId="15">'PLIN'!$1:$4</definedName>
    <definedName name="_xlnm.Print_Titles" localSheetId="16">'PREZRAČEVANJE'!$1:$4</definedName>
    <definedName name="_xlnm.Print_Titles" localSheetId="14">'VODOVOD'!$1:$4</definedName>
    <definedName name="totem" localSheetId="2">#REF!</definedName>
    <definedName name="totem">#REF!</definedName>
    <definedName name="totm" localSheetId="2">#REF!</definedName>
    <definedName name="totm">#REF!</definedName>
    <definedName name="zastavka" localSheetId="2">#REF!</definedName>
    <definedName name="zastavka">#REF!</definedName>
    <definedName name="ZJSPE2PRN">#REF!</definedName>
    <definedName name="ZJSPE3PRN">#REF!</definedName>
  </definedNames>
  <calcPr fullCalcOnLoad="1"/>
</workbook>
</file>

<file path=xl/comments6.xml><?xml version="1.0" encoding="utf-8"?>
<comments xmlns="http://schemas.openxmlformats.org/spreadsheetml/2006/main">
  <authors>
    <author>Tomaž Komel</author>
  </authors>
  <commentList>
    <comment ref="B1" authorId="0">
      <text>
        <r>
          <rPr>
            <b/>
            <sz val="9"/>
            <rFont val="Segoe UI"/>
            <family val="2"/>
          </rPr>
          <t>Tomaž Komel:</t>
        </r>
        <r>
          <rPr>
            <sz val="9"/>
            <rFont val="Segoe UI"/>
            <family val="2"/>
          </rPr>
          <t xml:space="preserve">
</t>
        </r>
      </text>
    </comment>
  </commentList>
</comments>
</file>

<file path=xl/sharedStrings.xml><?xml version="1.0" encoding="utf-8"?>
<sst xmlns="http://schemas.openxmlformats.org/spreadsheetml/2006/main" count="2533" uniqueCount="1391">
  <si>
    <t>Ventil naj se dobavi in vgradi skupaj z meritvami in nastavitvami pretokov na vseh elementih, hidravlično ureguliranje in balansiranje cevnih razvodov ter razdelilnikov, pregled delovanja vseh sistemov, izdelava zapisnika ter poročila za tehnični pregled s strani pooblaščene organizacije.</t>
  </si>
  <si>
    <t>DN 20</t>
  </si>
  <si>
    <t>DANFOSS tip AB-QM 20,</t>
  </si>
  <si>
    <t>pogon AME 110 V NL</t>
  </si>
  <si>
    <t>Zaporni ventil z navojnima priključkoma z varovalom proti nepooblaščenemu zapiranju po DIN 4751/2, skupaj s tesnilnim materialom (servisni ventil)</t>
  </si>
  <si>
    <t>CALEFFI</t>
  </si>
  <si>
    <t>MS krogelna zaporna pipa z navojnima priključkoma, s podaljšano ročko za posluževanje, skupaj s tesnilnim in vijačnim materialom</t>
  </si>
  <si>
    <t>DN 15, PN10</t>
  </si>
  <si>
    <t>DN 20, PN 10</t>
  </si>
  <si>
    <t>DN 25, PN 10</t>
  </si>
  <si>
    <t>DN 32, PN 10</t>
  </si>
  <si>
    <t>Krogelna pipa za praznjenje z navojnima priključkoma, z zaporno kapo, tesnilom in verižico, vijačnim spojem za gibko cev, skupaj s tesnilnim in vijačnim materialom</t>
  </si>
  <si>
    <t>DN 15, PN 10</t>
  </si>
  <si>
    <t>Protipovratni ventil z navojnima priključkoma, skupaj z EPDM tesnili ter tesnilnim in vijačnim materialom</t>
  </si>
  <si>
    <t>DN 20, PN 6</t>
  </si>
  <si>
    <t>DN 32, PN 6</t>
  </si>
  <si>
    <t>Lovilec nesnage s navojnimima priključkoma, s sitom, magnetnim vložkom, skupaj s tesnilnim in pritrdilnim materialom.</t>
  </si>
  <si>
    <t>DN 25, PN 6</t>
  </si>
  <si>
    <t>Manometer v okroglem ohišju f80 mm z merilnim območjem do 6 bar z varilnim kolčakom, navojnim priključkom DN 15, manometrsko navojno pipico DN 15, komplet z montažnim in tesnilnim materialom</t>
  </si>
  <si>
    <t>Termometer v okroglem ohišju f80, z navojnim priključkom R 1/2", komplet z montažnim in tesnilnim materialom</t>
  </si>
  <si>
    <t>- z merilnim območjem od +0 do +120 °C</t>
  </si>
  <si>
    <t>Cev iz neplemenitega jekla, material 1.0308 (E235) po EN 10305-3 (PRESS sistem) skupaj z vsemi fitingi za zatiskanje (kolena, T-kosi, navojni priključki, prehodni kosi), tesnili (FPM rdeči) in pritrdilnim materialom</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</si>
  <si>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</si>
  <si>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18x1,2  (DN 15)</t>
  </si>
  <si>
    <t>28x1,5 (DN 25)</t>
  </si>
  <si>
    <t>35x1,5  (DN 32)</t>
  </si>
  <si>
    <t>VIEGA tip PRESTABO</t>
  </si>
  <si>
    <t xml:space="preserve">Čiščenje in miniziranje vseh cevi iz neplemenitega jekla, ter obešalnik konzoll </t>
  </si>
  <si>
    <t xml:space="preserve">Toplotna izolacija razvoda ogrevne vode (do omaric talnega ogrevanja) s cevno izolacijo iz sintetičnega kavčuka z zaprto celično strukturo, zpolnjuje pogoje za preprečevanje toplotnih izgub, korozije, rosenja in kondenzacije, prenosa hrupa na gradbeno konstrukcijo, elastična in odporna od -50°C do +105 °C, </t>
  </si>
  <si>
    <t>z visoko odpornostjo proti prehodu vodne pare (η&gt;7.000) skladno z EN 12086 in EN 13469 in nizko toplotno prevodnostjo (λd(0°C)=0,035 W/mK) skladno z EN 8497, skupaj z lepilom ter obdelavo fazonskih kosov ter armatur</t>
  </si>
  <si>
    <t>debeline 9 mm</t>
  </si>
  <si>
    <t>debeline 25 mm</t>
  </si>
  <si>
    <t>ARMACELL tip ARMAFLEX XG</t>
  </si>
  <si>
    <t>Zaščita toplotne izolacije v kotlovnici, izoliranih z izolacijo iz sintetičnega kavčuka, proti mehanskim poškodbam z Al pločevino in spet s kniping vijaki</t>
  </si>
  <si>
    <t>Avtomatski odzračevalnik mikro zračnih mehurčkov z navojnima priključkoma ter krogelno pipico DN25, skupaj s tesnilnim in montažnim materialom</t>
  </si>
  <si>
    <t>DN25, PN6</t>
  </si>
  <si>
    <t>Pneumatex tip ZEPARO ZUT 25</t>
  </si>
  <si>
    <t>Odzračevalni lonček, skupaj s povezovalno cevko f10 dolžine cca 10 m, krogelnim ventilom DN 10 ter tesnilnim in pritrdilnim materialom</t>
  </si>
  <si>
    <t>V = 1 l</t>
  </si>
  <si>
    <t>Lijak iz jeklene pločevine skupaj z izpustno cevjo dolžine 5m, l=400mm</t>
  </si>
  <si>
    <t xml:space="preserve">MS avtomatski odzračevalni ventil z navojem R 3/8" skupaj z varilnim črnim kolčakom in tesnilnim  materialom </t>
  </si>
  <si>
    <t>Pneumatex tip ZEPARO ZUP 10</t>
  </si>
  <si>
    <t>Vgradnja potopnih tulk za vstavitev temperaturnih tipal, skupaj z vijačnim in tesnilnim materialom</t>
  </si>
  <si>
    <t>Izdelava požarno odpornih prebojev na prehodih cevi skozi meje požarnih celic in sektorjev po SZPV 408 skupaj z označbo prebojev ter izdelavo tehnične dokumentacije z dokumentiranjem vseh prebojev</t>
  </si>
  <si>
    <t>za izolirane cevi 50x20 cm</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</si>
  <si>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 po navodilih proizvajalca ogrevalnega sistema.</t>
  </si>
  <si>
    <t>cca 550l</t>
  </si>
  <si>
    <t>RADIATORSKO OGREVANJE</t>
  </si>
  <si>
    <t>Jeklen panelni radiator s spodnjimi sredinskimi priključki, vgrajenim termostatskim ventilom, spodnjim kotnim priključnim kosom za dvocevni sistem z regulacijo količine, s priključki za večplastne cevi (Pexal) cevi, izdelan za delovni tlak PN6 in temperaturo do 110°C skupaj s pokrovom, radiatorskimi čepi, reducirkami, odzračnikom, konzolami za montažo na steno, konzolo za montažo priključnega kosa, tesnilnim in pritrdilnim materialom</t>
  </si>
  <si>
    <t>21/600/800</t>
  </si>
  <si>
    <t>21/600/900</t>
  </si>
  <si>
    <t>21/600/1000</t>
  </si>
  <si>
    <t>21/600/1100</t>
  </si>
  <si>
    <t>21/600/1200</t>
  </si>
  <si>
    <t>21/900/400</t>
  </si>
  <si>
    <t>21/900/500</t>
  </si>
  <si>
    <t>21/900/600</t>
  </si>
  <si>
    <t>22/900/500</t>
  </si>
  <si>
    <t>22/900/800</t>
  </si>
  <si>
    <t>Projektirana rešitev: DELONGHI tip Radel R6</t>
  </si>
  <si>
    <t>Termostatska glava z možnostjo blokiranja in omejevanja temperature, skladno z EN 215-1 z vgrajenim tipalom, s protizmrzovalno zaščito, opremljena z zaskočnim priključkom primeren za montažo na termostatski ventil. Območje delovanja od 0 do 26°C.</t>
  </si>
  <si>
    <t>Danfoss tip RA 2940</t>
  </si>
  <si>
    <t>Termostatska glava za radiatore v skupnih prostorih, možnostjo blokiranja (omejevalnik hoda glave) in omejevanja temperature, s plinskim polnenjem, skladno z EN 215-1 z vgrajenim tipalom, s protizmrzovalno zaščito, primeren za montažo na termostatski ventil. Montaža z imbus ključem 2mm. Območje delovanja od 5 do 26°C.</t>
  </si>
  <si>
    <t>Ventil naj se dobavi skupaj s varovalko in pokrovček skale.</t>
  </si>
  <si>
    <t>Danfoss tip RA 2920</t>
  </si>
  <si>
    <t>Cevni radiatorji s sredinskim priključkom, izdelani za delovni tlak NP 6bar in temperaturo 110°C, skupaj s čepi, reducirkami, konzolami za pritrditev na steno in pritrdilnim materialom.</t>
  </si>
  <si>
    <t>1488/500</t>
  </si>
  <si>
    <t>1488/600</t>
  </si>
  <si>
    <t>1713/600</t>
  </si>
  <si>
    <t>DELONGHI DolceVita Linea</t>
  </si>
  <si>
    <t>Radiatorski priključni in korekcijski set s termostatskim kotnim ventilom (z razmakom med priključkoma 50mm), termostatsko glavo, z omejevalnikom temperature povratka, za dvocevni sistem ogrevanja izdelan za delovni tlak NP6 in temperaturo 120°C, skupaj s ter vsem z montažnim in tesnilnim materialom</t>
  </si>
  <si>
    <t>DN 10 (bele barve) - kotni</t>
  </si>
  <si>
    <t>set Danfoss tip VHX - Duo + RTX, kotni RAL 9016 bela</t>
  </si>
  <si>
    <t>Kompleten  razdelilec za radiatorsko ogrevanje iz nerjavečega jekla - INOX 1.4301, z ločenim dovodom in povratkom z vgrajenimi naslednjimi elementi:</t>
  </si>
  <si>
    <t>- termostatskimi ventili M30x1,5 na povratku vsake zanke,</t>
  </si>
  <si>
    <t>- nastavljivim regulatorji pretoka na dovodu vsake zanke,</t>
  </si>
  <si>
    <t>- avtomatskima odzračevalnima lončkoma,</t>
  </si>
  <si>
    <t>- polnilno izpustnima pipicama,</t>
  </si>
  <si>
    <t>pritrdilno konzolo, skupaj s tesnilnim in montažnim ter elektro materialom</t>
  </si>
  <si>
    <t>- 5 zank / DN25 / dolžina 342 mm (vsaka druga zanka v uporabi zaradi kalorimetrov)</t>
  </si>
  <si>
    <t>MS krogelna zaporna pipa z ročko za posluževanje (metulček), navojnima priključkoma ter tesnilnim materialom</t>
  </si>
  <si>
    <t>(za montažo na razdelilnik radiatorskega ogrevanja)</t>
  </si>
  <si>
    <t>DN 15</t>
  </si>
  <si>
    <t>Regulacijski ventil za hidravlično uravnoteženje z navojnima priključkoma, z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</si>
  <si>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</si>
  <si>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</si>
  <si>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</si>
  <si>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</si>
  <si>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</si>
  <si>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</si>
  <si>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</si>
  <si>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</si>
  <si>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</si>
  <si>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</si>
  <si>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</si>
  <si>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</si>
  <si>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</si>
  <si>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Opomba: Pretoki za nastavitev ventilov so razvidni v shemi</t>
  </si>
  <si>
    <t>DANFOSS tip MSV-BD</t>
  </si>
  <si>
    <t>Ultrazvočni toplotni števec (kalorimeter) za merjenje porabe toplote ali hladu s sistemom merilnega vložka, ki je sestavljen iz:</t>
  </si>
  <si>
    <t>- merilnika pretoka (Qn= 1,5 m3/h) za temperaturno območje uporabe (1-90ºC)</t>
  </si>
  <si>
    <t>- mikroprocesorske računske enote z 0,5m povezovalnega kabla,</t>
  </si>
  <si>
    <t>- LCD prikazovalnikom, signalom ob napaki z Litijevo baterijo za 10 letno obratovanje</t>
  </si>
  <si>
    <t>- temperaturnimi tipali tip Pt 500 za potopno tulko, ter tip Ps50/Ø6mm za na dovod in povratek povezovalnih kablov, ki sta dolžine 1,2 m</t>
  </si>
  <si>
    <t>- EAT ohišja</t>
  </si>
  <si>
    <t>- konektor za vezavo voomerov istega stanovanja</t>
  </si>
  <si>
    <t>Števec omogoča odčitavanje porabe toplote, povezovanje s sistemom za daljinsko odčitavanje, ki temelji na M-Bus protokolu.</t>
  </si>
  <si>
    <t>Pri dobavi in montaži naj se še upošteva zagon sistema, navodila za uporabo v slovenskem jeziku ter poučevanjem upravljavca</t>
  </si>
  <si>
    <t>Qp= 1,5 m3/h</t>
  </si>
  <si>
    <t>ALLMESS</t>
  </si>
  <si>
    <t>tip MK UltraMaXX QP1,5 TH6-1,2M</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</si>
  <si>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t>
  </si>
  <si>
    <t>Obstojnost na temperaturo:</t>
  </si>
  <si>
    <t>Maksimalne trajne obratovalne temperature so med 0°C in 70°C pri maksimalnem trajnem obratovalnem tlaku 10 barov. Kratkotrajna temperatura, pri kateri bo prišlo do poškodb je 95°C (maksimalno 100 ur v obratovalni življenjski dobi).</t>
  </si>
  <si>
    <t>( + 5 % za razrez)</t>
  </si>
  <si>
    <t>16 x 2,0 mm (DN 10)</t>
  </si>
  <si>
    <t>20 x 2,25 mm (DN 15)</t>
  </si>
  <si>
    <t>Wawin tip Future K1</t>
  </si>
  <si>
    <t xml:space="preserve">Toplotna izolacija razvoda ogrevne vode v tlaku (od omaric radiatorskega ogrevanja do radiatorjev) s cevno izolacijo iz sintetičnega kavčuka z zaprto celično strukturo, zpolnjuje pogoje za preprečevanje toplotnih izgub, korozije, rosenja in kondenzacije, prenosa hrupa na gradbeno konstrukcijo, elastična in odporna od -50°C do +105 °C, </t>
  </si>
  <si>
    <t>18x1,2  (DN 20)</t>
  </si>
  <si>
    <t>28x1,2  (DN 25)</t>
  </si>
  <si>
    <t xml:space="preserve">Toplotna izolacija razvoda ogrevne vode (do omaric radiatorskega ogrevanja) s cevno izolacijo iz sintetičnega kavčuka z zaprto celično strukturo, zpolnjuje pogoje za preprečevanje toplotnih izgub, korozije, rosenja in kondenzacije, prenosa hrupa na gradbeno konstrukcijo, elastična in odporna od -50°C do +105 °C, </t>
  </si>
  <si>
    <t>debeline 13 mm</t>
  </si>
  <si>
    <t>debeline 19 mm</t>
  </si>
  <si>
    <t>Zaščita toplotne izolacije (razodi po hodniku)v kotlovnici, izoliranih z izolacijo iz sintetičnega kavčuka, proti mehanskim poškodbam z Al pločevino in spet s kniping vijaki</t>
  </si>
  <si>
    <t>Montažna konzola izdelavo radiatorskega priključka pred montažo radiatorjev (radiatorji s sredinjskimi priključki in montažo na steno), skupaj s  bay-pass čepom, zaščitnimi čepi, letev za montažo radiatorskih konzol, montažnim in pritrdilnim materialom</t>
  </si>
  <si>
    <t xml:space="preserve">Projektirana rešitev: </t>
  </si>
  <si>
    <t>DELONGHI</t>
  </si>
  <si>
    <t>Montažna konzola za vgradnjo termostatskega ventila pred montažo cevnih radiatorjev (kopalniški radiatorji s sredinjskimi priključki), skupaj s  bay-pass čepom, zaščitnimi čepi, montažnim in pritrdilnim materialom</t>
  </si>
  <si>
    <t>PP odtočna cev skupaj z gumi tesnili in vsemi ostalimi fazonskimi kosi</t>
  </si>
  <si>
    <t>Valsir tip PP ali enakovredni</t>
  </si>
  <si>
    <t>Ø50</t>
  </si>
  <si>
    <t>VODOVODNI PRIKLJUČEK</t>
  </si>
  <si>
    <t>Zakoličba osi cevovoda z zavarovanjem osi, oznako horizontalnih in vertikalnih lomov, oznako vozlišč, odcepov in zakoličba mesta prevezave na obstoječi cevovod ter vris v kataster  in izdelava geodetskega posnetka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</si>
  <si>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</si>
  <si>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</si>
  <si>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(del trase, ki poteka po javnih površinah)</t>
  </si>
  <si>
    <t>Zakoličba obstoječih komunalnih vodov ter stroški nadzora predstavnikov prizadetih komunalnih organizacij v času gradnje</t>
  </si>
  <si>
    <t>2</t>
  </si>
  <si>
    <t>Postavitev provizornih dostopov do objektov preko izkopanih jarkov iz plohov 5 cm širine 1,00 m</t>
  </si>
  <si>
    <t>(prenosljivi)</t>
  </si>
  <si>
    <t>1</t>
  </si>
  <si>
    <t>Postavljanje gradbenih profilov na vzpostavljeno os trase cevovoda ter določitev nivoja za merjenje globine izkopa in polaganje cevovoda (2 zakoličbeni točki)</t>
  </si>
  <si>
    <t>Rezanje, odstranjevanje ter ponovna izdelava asfaltnega cestišča debeline 12 cm, z izdelavo tamponskega in nosilnega ustroja</t>
  </si>
  <si>
    <t>Strojni izkop jarka v suhem terenu širine do 2 m, globine do 2 m, s pravilnim odsekavanjem vertikal oz. poševnih stranic in odmetom materiala 1,0 m od roba jarka</t>
  </si>
  <si>
    <t>(90% celotnega izkopa)</t>
  </si>
  <si>
    <t>vse v terenu III - IV. kategorije</t>
  </si>
  <si>
    <t>Ročni izkop jarka v suhem terenu širine do 2 m, globine do 2 m, s pravilnim odsekavanjem vertikal oz. poševnih stranic in odmetom materiala 1,0 m od roba jarka</t>
  </si>
  <si>
    <t>(10% celotnega izkopa)</t>
  </si>
  <si>
    <t xml:space="preserve">Ureditev obstoječega vodomernega jaška po priloženem detajlu. Vgrditi je potrebno vstopno varnostno lestevijo ter pomožni vstopni element, izdelano in preizkušena v skladu z DIN 3620, DVGW 351, UVV, VBG 74, glede obremenitve pa po DIN 1879 (1 del). Varnostna lestev je zvarjena v zaščitni atmosferi ter pasivirana v kopeli. Nosilci so iz specialnega profila visoke togosti (dim. 56 x 24 x 2 mm), prečke oziroma klini iz U-profila z rebrasto stopalno površino (dim. 25mm po UVV), razdalje med klini 280 mm. Svetla širina lestve je 300 mm. Na steno jaška je pritrjena z 150 mm dolgimi, višinsko nastavljivimi zidnimi pritrdilnimi ročaji za pritrditev z mozniki. Vgrezljiv vstopni element je sestavljen iz držala ter vodila. Držalo je iz vzvojne stabilne cevi dimenzije 33,7 x 3,25 mm, zgoraj upognjene pod kotom 90°, na obeh straneh zaprte z PVC kapami. Celotna dolžina držala v izvlečenem stanju je 1100 mm. Vodilo, z možnostjo blokade držala je opremljeno s štirimi luknjami, premera 12 mm, za pritrditev na steno jaška. </t>
  </si>
  <si>
    <t>Razpiranje izkopanega jarka na mestih, kjer nastopa možnost zasipanja</t>
  </si>
  <si>
    <t>(predvidoma 2% od skupne dolžine trase)</t>
  </si>
  <si>
    <t>Planiranje dna jarka v ravnini ali vzdolžnih naklonih pri normalnih pogojih v vseh kategorijah</t>
  </si>
  <si>
    <t>Izdelava peščenega nasipa za izravnavo dna jarka debeline 10 cm z 2 x sejanim peskom</t>
  </si>
  <si>
    <t>Nabava in transport materiala za izdelavo nasipa nad položeno cevjo. Na nasip za izravnavo jarka se izvede 3 - 5 cm debel nasip za poravnavo tal v katerega si cev izdela ležišče. Obsip cevi se izvaja v slojih po 15 - 20 cm istočasno na obeh straneh cevi.</t>
  </si>
  <si>
    <t>Planiranje in čiščenje terena vzdolž trase po zasutju cevovoda v širini 2,5 m</t>
  </si>
  <si>
    <t>10</t>
  </si>
  <si>
    <t>MATERIAL</t>
  </si>
  <si>
    <t>PE cev po SIST EN 12201 (SDR 11) skupaj z vsem tesnilnim in montažnim materialom</t>
  </si>
  <si>
    <t>PE 100 d 40 x 3,7</t>
  </si>
  <si>
    <t>PE 80 d 90 x 5,4</t>
  </si>
  <si>
    <t>Navrtalni zasun sestavljen iz:</t>
  </si>
  <si>
    <t>Dobava in polaganje finalnega poda  - lamelni parket na ravno pripravljeno podlago;  kompletno z vsemi pomožnimi deli, izravnalno maso, lepljenjem ter tipsko trikotno letvijo.</t>
  </si>
  <si>
    <r>
      <t xml:space="preserve">O5: okno v beli barvi, </t>
    </r>
    <r>
      <rPr>
        <sz val="10"/>
        <rFont val="Arial CE"/>
        <family val="0"/>
      </rPr>
      <t>RAL vgradnja:
~svetla dimenzija:
~zidarska mera/deb.zidu: 136x163 cm
~okvir/obdelava PVC, 5 komorni
~krilo obdelavaPVC, 5 komorni, dvoslojni termopan, toplotna prevodnost:  Ug= 1,1W/m2K, Uw=1,3 W/m2K, g=0,15. 
~okovje: kromirano
~odpiranje: klasično
~senčilo: podometne,nadokenske izolativne rolete
~police: zunanja prešana pločevina, notranja polica PVC
~opomba: ustrezen tesnilni material</t>
    </r>
  </si>
  <si>
    <t>2.6</t>
  </si>
  <si>
    <r>
      <t xml:space="preserve">O6: okno v beli barvi, </t>
    </r>
    <r>
      <rPr>
        <sz val="10"/>
        <rFont val="Arial CE"/>
        <family val="0"/>
      </rPr>
      <t>RAL vgradnja:
~svetla dimenzija:
~zidarska mera/deb.zidu: 135x155 cm
~okvir/obdelava PVC, 5 komorni
~krilo obdelavaPVC, 5 komorni, dvoslojni termopan, toplotna prevodnost:  Ug= 1,1W/m2K, Uw=1,3 W/m2K, g=0,15. 
~okovje: kromirano
~odpiranje: klasično
~senčilo: podometne,nadokenske izolativne rolete
~police: zunanja prešana pločevina, notranja polica PVC
~opomba: ustrezen tesnilni material</t>
    </r>
  </si>
  <si>
    <t>2.7</t>
  </si>
  <si>
    <t>2.8</t>
  </si>
  <si>
    <r>
      <t xml:space="preserve">O7: okno v beli barvi, </t>
    </r>
    <r>
      <rPr>
        <sz val="10"/>
        <rFont val="Arial CE"/>
        <family val="0"/>
      </rPr>
      <t>RAL vgradnja:
~svetla dimenzija:
~zidarska mera/deb.zidu: 155x175 cm
~okvir/obdelava PVC, 5 komorni
~krilo obdelavaPVC, 5 komorni, dvoslojni termopan, toplotna prevodnost:  Ug= 1,1W/m2K, Uw=1,3 W/m2K, g=0,15. 
~okovje: kromirano
~odpiranje: klasično
~senčilo: 
~police: zunanja prešana pločevina
~opomba: ustrezen tesnilni material</t>
    </r>
  </si>
  <si>
    <r>
      <t xml:space="preserve">O8: okno v beli barvi, </t>
    </r>
    <r>
      <rPr>
        <sz val="10"/>
        <rFont val="Arial CE"/>
        <family val="0"/>
      </rPr>
      <t>RAL vgradnja:
~svetla dimenzija:
~zidarska mera/deb.zidu: 158x640 cm
~okvir/obdelava PVC, 5 komorni
~krilo obdelavaPVC, 5 komorni, dvoslojni termopan, toplotna prevodnost:  Ug= 1,1W/m2K, Uw=1,3 W/m2K, g=0,15. 
~okovje: kromirano
~odpiranje: fiksno, razen najvišjega segmenta, ki se odpira s pomočjo ročnega prožila - odvod dima in toplote ali s pomočjo navojne palice, geometrčna površina odpiranja min.1m2
~senčilo: podometne,nadokenske izolativne rolete
~police: zunanja prešana pločevina, notranja polica PVC
~opomba: ustrezen tesnilni material</t>
    </r>
  </si>
  <si>
    <t>Obloga sten v kopalnicah do stropa in v kuhinjah do zgornjih omaric s keramičnimi ploščicami, standardne kvalitete. Obloga z lepljenjem na pripravljeno podlago. Upoštevati vogalne tipske zaključke.</t>
  </si>
  <si>
    <t>~nabavna cena; (hodniki, vhod)</t>
  </si>
  <si>
    <t>Obloga tal z mrazoodporno granitokeramiko, vključno z mrazoodpornim stičenjem in cementno akrilatnim lepilom.</t>
  </si>
  <si>
    <t>~mrazoodporno lepilo, pomožni material in polaganje</t>
  </si>
  <si>
    <t>~nabavna cena keramike: za balkone</t>
  </si>
  <si>
    <t>Priprava vseh površin za slikanje z brušenjem, ter kitanje in glajenje, tako da je površina pripravljena za slikanje.</t>
  </si>
  <si>
    <t>Slikanje notranjih površin hodnikov in stopnišč s pralnim opleskom s predhodno pripravo površine. 
~pralni oplesk (dvakratni premaz z barvo, ki je primerna za po izboru arhitekta. Priprava podlage in izdelava po navodilu izbranega proizvajalca.</t>
  </si>
  <si>
    <t>Očiščenje in protiprašni premaz kletnih prostorov: premaz na epoksidni osnovi.</t>
  </si>
  <si>
    <t>Obnova teraco tlaka in stopnic: očiščenje, popravilo poškodovanih mest in zaščitni premaz.</t>
  </si>
  <si>
    <t>15.3</t>
  </si>
  <si>
    <t>HI bond (upoštevano v betonskih delih)</t>
  </si>
  <si>
    <t>15.4</t>
  </si>
  <si>
    <t>~obloga stropa: HPL plošče</t>
  </si>
  <si>
    <t>Keramika standardne kvalitete! Vzorec po izboru investitorja!</t>
  </si>
  <si>
    <t>Obloga tal s keramičnimi ploščicami standardne kvalitete, vključno s stičenjem in cementno akrilatnim lepilom.</t>
  </si>
  <si>
    <t>Slikanje notranjih ometanih, glajenih ali mavčnih površin s poldisperzijsko barvo (Jupol); (po navodilu izbranega proizvajalca barve). 2x glajenje, 2x slikanje</t>
  </si>
  <si>
    <t>1.4</t>
  </si>
  <si>
    <t>Kompletna izdelava, dobava in vgraditev mavčnih pregradnih sten in oblog:</t>
  </si>
  <si>
    <t>3.1</t>
  </si>
  <si>
    <t>3.2</t>
  </si>
  <si>
    <t>Ustrezne tesnitve inštalacijskih prehodov morajo biti upoštevane v popisu inštalacij!</t>
  </si>
  <si>
    <t>V.</t>
  </si>
  <si>
    <t>S K U P A J   ZIDARSKA DELA</t>
  </si>
  <si>
    <t>VI.</t>
  </si>
  <si>
    <t>VII.</t>
  </si>
  <si>
    <t>S K U P A J   TLAKARSKA DELA</t>
  </si>
  <si>
    <t>GRADBENA DELA</t>
  </si>
  <si>
    <t>SKUPAJ:</t>
  </si>
  <si>
    <t>ZIDARSKA DELA</t>
  </si>
  <si>
    <t>TLAKARSKA DELA</t>
  </si>
  <si>
    <t>SKUPAJ predračun:</t>
  </si>
  <si>
    <t>UVOD</t>
  </si>
  <si>
    <t>kos</t>
  </si>
  <si>
    <t>m2</t>
  </si>
  <si>
    <t>m</t>
  </si>
  <si>
    <t>Poz.</t>
  </si>
  <si>
    <t>Opis</t>
  </si>
  <si>
    <t>Enota</t>
  </si>
  <si>
    <t>Količina</t>
  </si>
  <si>
    <t>Cena</t>
  </si>
  <si>
    <t>Vrednost</t>
  </si>
  <si>
    <t>I.</t>
  </si>
  <si>
    <t>II.</t>
  </si>
  <si>
    <t>1.</t>
  </si>
  <si>
    <t>III.</t>
  </si>
  <si>
    <t>2.</t>
  </si>
  <si>
    <t>3.</t>
  </si>
  <si>
    <t>4.</t>
  </si>
  <si>
    <t>5.</t>
  </si>
  <si>
    <t>IV.</t>
  </si>
  <si>
    <t>ur</t>
  </si>
  <si>
    <t>RUŠITVENA DELA</t>
  </si>
  <si>
    <t>S K U P A J   RUŠITVENA DELA</t>
  </si>
  <si>
    <t>m3</t>
  </si>
  <si>
    <t>6.</t>
  </si>
  <si>
    <t>7.</t>
  </si>
  <si>
    <t>8.</t>
  </si>
  <si>
    <t>9.</t>
  </si>
  <si>
    <t>10.</t>
  </si>
  <si>
    <t>VIII.</t>
  </si>
  <si>
    <t>Investitor: JSS MOL, Zarnikova 3, Ljubljana</t>
  </si>
  <si>
    <t>SKUPAJ   GRADBENA DELA:</t>
  </si>
  <si>
    <t>OBRTNIŠKA DELA</t>
  </si>
  <si>
    <t>VRATA IN OKNA</t>
  </si>
  <si>
    <t>KERAMIČARSKA DELA</t>
  </si>
  <si>
    <t>SLIKARSKO-PLESKARSKA DELA</t>
  </si>
  <si>
    <t>Vsa dela morajo biti izvedena kvalitetno iz materialov z zahtevanimi lastnostmi in atesti, ob upoštevanju vseh stroškov organizacije gradbišča, zavarovanja, zaščitnih mer za zagotavljanje varnosti pri delu, ukrepov za zmanjšanje vplivov na okolico...
Vsako opisano delo vsebuje osnovni in pomožni material, prevoz materiala in orodja na objekt, notranje transporte, vse delo, zaključno čiščenje in odstranitev odpadkov po dovršenem delu.
Dela je potrebno izvajati po predloženi projektni dokumentaciji, detajlih, shemah, navodilih arhitekta in statika.</t>
  </si>
  <si>
    <t>Dobava in vgraditev linijske kanalete š=100 mm, dolžine 2,50 m za odvodnjavanje balkonov z RF rešetko in odtok s strehe PVC cev fi 50 mm; 9 balkonov x 2,5m</t>
  </si>
  <si>
    <t>REKAPITULACIJA STROJNIH INŠTALACIJ</t>
  </si>
  <si>
    <t>€ skupaj</t>
  </si>
  <si>
    <t>VODOVOD IN VERTIKALNA KANALIZACIJA</t>
  </si>
  <si>
    <t>PLINOVOD</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</si>
  <si>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</si>
  <si>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</si>
  <si>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</si>
  <si>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SKUPAJ   OBRTNIŠKA DELA:</t>
  </si>
  <si>
    <t>5  POPIS MATERIALA IN DEL</t>
  </si>
  <si>
    <t>REKAPITULACIJA ELEKTRO INSATALACIJE</t>
  </si>
  <si>
    <t>INSTALACIJSKI MATERIAL</t>
  </si>
  <si>
    <t>RAZDELILNIKI</t>
  </si>
  <si>
    <t>STRELOVOD</t>
  </si>
  <si>
    <t>TELEFONIJA</t>
  </si>
  <si>
    <t>DOMOFONI</t>
  </si>
  <si>
    <t>SKUPAJ</t>
  </si>
  <si>
    <t>Z oddajo ponudbe vsak ponudnik izjavlja, da je skrbno preučil vse sestavne dele PZI projekta in da je v skupno vrednost vključil vsa dodatna, nepredvidena in presežna dela ter material, ki zagotavljajo popolno, zaključeno in celostno izvedbo objekta, ki ga obravnava , kot tudi vsa dela, ki niso neposredno opisana ali našteta v tekstualnem delu popisa, a so kljub temu razvidna iz grafičnih prilog in ostalih prej naštetih sestavnih delov PZI projekta. Vsak ponudnik z oddajo ponudbe prav tako izjavlja, da je PZI dokumantacija popolna in da je sposoben v popolnosti kvalitetno izvesti predmetni objekt.</t>
  </si>
  <si>
    <t>3.3.4.2.</t>
  </si>
  <si>
    <t>POPIS DEL S PREDIZMERAMI</t>
  </si>
  <si>
    <t>opombe:</t>
  </si>
  <si>
    <t>temeljenje cevi in jaškov mora na licu mesta potrditi geomehanik</t>
  </si>
  <si>
    <t>pred izvedbo ponikovalnice je potrebno obvezni narediti ponikovalni preizkus</t>
  </si>
  <si>
    <t>REKAPITULACIJA</t>
  </si>
  <si>
    <t>A.</t>
  </si>
  <si>
    <t xml:space="preserve">KANALIZACIJA </t>
  </si>
  <si>
    <t>A.1</t>
  </si>
  <si>
    <t>DDV ni upoštevan!</t>
  </si>
  <si>
    <t>Zakoličenje osi kanalizacije z oznako revizijskih jaškov, geodetskim posnetkom, ter vrisom v kataster</t>
  </si>
  <si>
    <t>m1</t>
  </si>
  <si>
    <t>Postavitev gradbenih profilov na vzpostavljeno os trase kanala, ter določitev nivoja za merjenje globine izkopa in polaganja kanala</t>
  </si>
  <si>
    <t>kom</t>
  </si>
  <si>
    <t>3</t>
  </si>
  <si>
    <t>Priprava gradbišča : odstranitev eventuelnih ovir, prometnih znakov in ureditev delovnega platoja. Po končanih delih gradbišče pospraviti in vzpostaviti v prvotno stanje. Upoštevano za celotno izvedbo kanalizacije</t>
  </si>
  <si>
    <t xml:space="preserve">A. Priprava                          </t>
  </si>
  <si>
    <t xml:space="preserve">B. Vzpostavitev                 </t>
  </si>
  <si>
    <t>4</t>
  </si>
  <si>
    <t>Strojno rezanje in rušenje obstoječega asfalta z nakladanjem na kamion in odvozom na stalno gradbeno deponijo</t>
  </si>
  <si>
    <t>5</t>
  </si>
  <si>
    <t>Vzpostavitev asfaltnih površin (pločnika) v prvotno stanje oz. po navodilih upravljalca.</t>
  </si>
  <si>
    <t>6</t>
  </si>
  <si>
    <t>Strojni izkop kanalizacijskega jarka globine 0,0 - 2,0  m1, v terenu III-IV. ktg, z nakladanjem materiala na kamion in odvoz materiala na deponijo oddaljeno do 10km, vključno s stroški deponije. Zunaj objekta</t>
  </si>
  <si>
    <t>7</t>
  </si>
  <si>
    <t>Ročni izkop kanalizacijskega jarka v terenu III. ktg z premetavanjem izkopanega materiala ob robu gradbenega jarka V objektu</t>
  </si>
  <si>
    <t>8</t>
  </si>
  <si>
    <t>Dodatni strojni izkop kanalizacijskega jarka za vgradnjo ponikovalnice globine 0,0 - 3,2  m1, v terenu III. ktg, z nakladanjem materiala na kamion in odvoz materiala na deponijo oddaljeno do 10km, vključno s stroški deponije</t>
  </si>
  <si>
    <t>9</t>
  </si>
  <si>
    <t>Ročno planiranje dna jarka s točnostjo +/- 3 cm po projektiranem padcu</t>
  </si>
  <si>
    <t>Nabava in dobava in vgradnja betona C16/20. Izdelava betonske posteljice in polno obbetoniranje cevi.</t>
  </si>
  <si>
    <t>Nabava in dobava peska 0-11mm ter izdelava posteljice in obsipa cevi</t>
  </si>
  <si>
    <t>12</t>
  </si>
  <si>
    <t>Nabava, dobava in montaža cevi PVC 125 SN 4, stiki so tesnjeni s spojkami z gumi tesnili - v objektu</t>
  </si>
  <si>
    <t>13</t>
  </si>
  <si>
    <t>Nabava, dobava in montaža cevi PVC 160 SN 4, stiki so tesnjeni s spojkami z gumi tesnili - v objektu</t>
  </si>
  <si>
    <t>14</t>
  </si>
  <si>
    <t>Nabava, dobava in montaža cevi PVC 160 SN 8, stiki so tesnjeni s spojkami z gumi tesnili -zunaj objekta</t>
  </si>
  <si>
    <t>15</t>
  </si>
  <si>
    <t xml:space="preserve">Zasip gradbenega jarka z novim zasipnim materialom z utrjevanjem v slojih do 95 % trdnosti po standardnem Proktorjevem postopku. </t>
  </si>
  <si>
    <t>jaški</t>
  </si>
  <si>
    <t xml:space="preserve">celoten izkop :        </t>
  </si>
  <si>
    <t>odbiti vgrajeni material:</t>
  </si>
  <si>
    <t xml:space="preserve">kanalizacijske cevi </t>
  </si>
  <si>
    <t>betonska posteljica in obbetoniranje</t>
  </si>
  <si>
    <t>obsip in posteljico</t>
  </si>
  <si>
    <t>ponikovalnica</t>
  </si>
  <si>
    <t xml:space="preserve">revizijski jaški </t>
  </si>
  <si>
    <t>skupaj</t>
  </si>
  <si>
    <t>16</t>
  </si>
  <si>
    <t>Čiščenje in planiranje terena po končani gradnji</t>
  </si>
  <si>
    <t>17</t>
  </si>
  <si>
    <r>
      <t xml:space="preserve">Nabava, dobava in izdelava revizijskega poliestrskega jaska fi 60cm v notranjosti objekta z ALU pokrovom </t>
    </r>
    <r>
      <rPr>
        <sz val="10"/>
        <rFont val="Arial"/>
        <family val="2"/>
      </rPr>
      <t>600/</t>
    </r>
    <r>
      <rPr>
        <sz val="10"/>
        <rFont val="Arial CE"/>
        <family val="2"/>
      </rPr>
      <t xml:space="preserve">600mm po standardu SIST EN124, s polnilom iz tlaka in smradno zaporo, betoniranjem pete jaska z vodotesnim betonom C16/20 ; gl. do 1,00. Cevi morajo biti vgrajene vertikalno, minimalna debelina stene revizijskega jaška je 8 mm. </t>
    </r>
  </si>
  <si>
    <t>29</t>
  </si>
  <si>
    <r>
      <t xml:space="preserve">Nabava, dobava in izdelava revizijskega poliestrskegaa jaska fi 80cm s kanalskim pokrovom </t>
    </r>
    <r>
      <rPr>
        <sz val="10"/>
        <rFont val="Arial"/>
        <family val="2"/>
      </rPr>
      <t>600/</t>
    </r>
    <r>
      <rPr>
        <sz val="10"/>
        <rFont val="Arial CE"/>
        <family val="2"/>
      </rPr>
      <t xml:space="preserve">600mm po standardu SIST EN124, 250kN, betoniranjem pete jaska z vodotesnim betonom C16/20 in izdelavo betonske koritnice v dnu jaska; gl. do 1,30. Cevi morajo biti vgrajene vertikalno, minimalna debelina stene revizijskega jaška je 8 mm. </t>
    </r>
  </si>
  <si>
    <t>30</t>
  </si>
  <si>
    <r>
      <t xml:space="preserve">Nabava, dobava in izdelava revizijskega poliestrskegaa jaska fi 100cm s kanalskim pokrovom </t>
    </r>
    <r>
      <rPr>
        <sz val="10"/>
        <rFont val="Arial"/>
        <family val="2"/>
      </rPr>
      <t>600/</t>
    </r>
    <r>
      <rPr>
        <sz val="10"/>
        <rFont val="Arial CE"/>
        <family val="2"/>
      </rPr>
      <t xml:space="preserve">600mm po standardu SIST EN124, 250kN, betoniranjem pete jaska z vodotesnim betonom C16/20 in izdelavo betonske koritnice v dnu jaska; gl. do 2,00. Cevi morajo biti vgrajene vertikalno, minimalna debelina stene revizijskega jaška je 8 mm. </t>
    </r>
  </si>
  <si>
    <t>31</t>
  </si>
  <si>
    <t>Nabava, dobava in montaža protipovratne zaklopke HL 715.2, zaprtega tipa</t>
  </si>
  <si>
    <t>32</t>
  </si>
  <si>
    <t>Nabava, dobava in vgradnja gravitacijskega lovilca olja fi600mm iz poliestskih cevi</t>
  </si>
  <si>
    <t>33</t>
  </si>
  <si>
    <r>
      <t xml:space="preserve">Nabava, dobava in izdelava betonskega peskolova </t>
    </r>
    <r>
      <rPr>
        <sz val="10"/>
        <rFont val="Arial"/>
        <family val="2"/>
      </rPr>
      <t>Ø</t>
    </r>
    <r>
      <rPr>
        <sz val="10"/>
        <rFont val="Arial CE"/>
        <family val="2"/>
      </rPr>
      <t xml:space="preserve"> 40cm, globine 1,2m s kanalskim pokrovom LTZ 40/40cm po standardu SIST EN124, razreda A15, z betoniranjem pete jaska z betonom; Cevi morajo biti vgrajene vertikalno.</t>
    </r>
  </si>
  <si>
    <t>34</t>
  </si>
  <si>
    <t>Nabava, dobava in vgradnja betonske ponikovalnice fi1000mm globine 3,2m. Po detajlu</t>
  </si>
  <si>
    <t>35</t>
  </si>
  <si>
    <t>Rušenje obstoječe kanalizacije BC200 z nakaladanjem materala na kamion in odvozom na stalno gradbeno deponijo</t>
  </si>
  <si>
    <t>36</t>
  </si>
  <si>
    <t>Nabava, dobava in montaža fazonskih PVC kosov</t>
  </si>
  <si>
    <t>Odcep PVC 160/160-45°</t>
  </si>
  <si>
    <t>Lok PVC 160 - 45° kos</t>
  </si>
  <si>
    <t>Lok PVC 125 - 45° kos</t>
  </si>
  <si>
    <t>Lok PVC 70 - 45° kos</t>
  </si>
  <si>
    <t>Reducirni kos R70/160</t>
  </si>
  <si>
    <t>Reducirni kos R100/160</t>
  </si>
  <si>
    <t>37</t>
  </si>
  <si>
    <t>Pregled kanala z TV kamero in čiščenje po končanih delih</t>
  </si>
  <si>
    <t>38</t>
  </si>
  <si>
    <t>Tlačni preizkus vodotesnosti položenih kanalizacijskih cevi  po EN SIST 1610</t>
  </si>
  <si>
    <t>39</t>
  </si>
  <si>
    <t>Prečno zavarovanje obstoječih komunalnih vodov v času izvajanja del in vzpostavitev v prvotno stanje, obračun po dejanskih stroških</t>
  </si>
  <si>
    <t>41</t>
  </si>
  <si>
    <t>Geomehanski nadzor na gradbišču</t>
  </si>
  <si>
    <t>5.8 POPIS MATERIALA IN DEL</t>
  </si>
  <si>
    <t xml:space="preserve">Dobava in montaža </t>
  </si>
  <si>
    <t>Zakoličenje trase, jaškov in ostalih obstoječih komunalnih vodov na področju gradnje</t>
  </si>
  <si>
    <t>kmpl</t>
  </si>
  <si>
    <t>Izkopa jarka ter delni zasip z dobavo tampona,obetoniranje cevi z MB20,  utrjevanje in planiranje ter vspostavitev v prvotno stanje globina 100cm širina 55 cm, pretežno ročni izkop</t>
  </si>
  <si>
    <t>PVC cev Ø 110mm</t>
  </si>
  <si>
    <t>Izdelava posteljice za kable</t>
  </si>
  <si>
    <t xml:space="preserve">Kabel E-AY2Y 4x70+1,5 mm2 </t>
  </si>
  <si>
    <t xml:space="preserve">Dobava in montaža kabelskih končnikov za kabel  E-AY2Y 4x70+1,5 mm2 </t>
  </si>
  <si>
    <t>gar</t>
  </si>
  <si>
    <t xml:space="preserve">Dobava in montaža kabelskih končnikov za kabel  NY2Y 4x95 mm2 </t>
  </si>
  <si>
    <t>Pocinkan jekleni trak FeZn 25 x 4 mm</t>
  </si>
  <si>
    <t xml:space="preserve">Opozorilni trak </t>
  </si>
  <si>
    <t>Izvedba meritev na kablih, izvedba meritev ozemljitvene upornosti</t>
  </si>
  <si>
    <t>Označevanje kablov</t>
  </si>
  <si>
    <t>Priklopi kablov v elektro omarah</t>
  </si>
  <si>
    <t>PRIKLJUČNO MERILNA OMARA PMO</t>
  </si>
  <si>
    <t>Prostostoječi razdelilnik SCHRACK, zaščite IP 53 s podstavkom višine 100mm, dimenzij (1200x2000x400mm), narejen iz pločevine, s ključavnico s trotočkovnim zaklepanjem, pobarvan z antistatično barvo - komplet s pritrdilnim in veznim materialom ter vgrajeno opremo:</t>
  </si>
  <si>
    <t>-glavno stikalo 3p, 160A</t>
  </si>
  <si>
    <t>-prenapetostni odvodnik PROTECT B2SR 12.5/320</t>
  </si>
  <si>
    <t>-horizontalni varovalčni ločilnik</t>
  </si>
  <si>
    <t>NVL 0</t>
  </si>
  <si>
    <t>-varovalni vložek</t>
  </si>
  <si>
    <t>HV160</t>
  </si>
  <si>
    <t>-trifazni dvotarifni števec delavne energije   ZMF 120ACD4+PLC komunikaror AD-FP90B140</t>
  </si>
  <si>
    <t>-varovalni elementi , komplet s podnožjem in varovalnimi vložki</t>
  </si>
  <si>
    <t>GR.00, 25A</t>
  </si>
  <si>
    <t>GR.00, ...A</t>
  </si>
  <si>
    <t>GR.00, 63A</t>
  </si>
  <si>
    <t>-zbiralke</t>
  </si>
  <si>
    <t>-drobni in vezni material</t>
  </si>
  <si>
    <t>kompl</t>
  </si>
  <si>
    <t xml:space="preserve">skupaj </t>
  </si>
  <si>
    <t>Podometna razdelilna omara iz inoxa  dimenzije: 750x860x250mm  komplet zbiralkami, pritrdilnim in veznim materialom ter vgrajeno opremo:</t>
  </si>
  <si>
    <t>-prenapetostni odvodnik PROTECT BS(R) 12,5/320</t>
  </si>
  <si>
    <t>NVL 1</t>
  </si>
  <si>
    <t>HV125</t>
  </si>
  <si>
    <t>-drobni material ( napisne ploščice, enopolna shema…)</t>
  </si>
  <si>
    <t xml:space="preserve">SKUPAJ NN DOVOD </t>
  </si>
  <si>
    <t>EUR</t>
  </si>
  <si>
    <t>ZNESEK BREZ DDV</t>
  </si>
  <si>
    <t>ZNESEK Z DDV</t>
  </si>
  <si>
    <t>DDV %</t>
  </si>
  <si>
    <t>DDV EUR</t>
  </si>
  <si>
    <t>PID DOKUMENTACIJA</t>
  </si>
  <si>
    <t>ENERGETSKA IZKAZNICA</t>
  </si>
  <si>
    <t>ZAPISNIK O UGOTOVITVI VREDNOSTI STANOVANJA - 10 KOMADOV</t>
  </si>
  <si>
    <t>VSA DELA BREZ DDV</t>
  </si>
  <si>
    <t>VSA DELA Z DDV</t>
  </si>
  <si>
    <t>POZ.</t>
  </si>
  <si>
    <t>OPIS</t>
  </si>
  <si>
    <t>KOLIČINA</t>
  </si>
  <si>
    <t>CENA/KOM</t>
  </si>
  <si>
    <t>1. INSTALACIJSKI MATERIAL</t>
  </si>
  <si>
    <t xml:space="preserve"> </t>
  </si>
  <si>
    <t>Dobava in montaža</t>
  </si>
  <si>
    <t xml:space="preserve">Kablasti vodnik s PVC izolacijo in plaščem, položen na kabelske police ali distančnike ali uvlečen v cevi: </t>
  </si>
  <si>
    <t>NYM-2x1,5mm2</t>
  </si>
  <si>
    <t>NYM-J-3x1,5mm2</t>
  </si>
  <si>
    <t>NYM-J 5x2,5mm2</t>
  </si>
  <si>
    <t xml:space="preserve">NYM-J-3x2,5mm2 </t>
  </si>
  <si>
    <t xml:space="preserve">E-Y2Y-J 4x10mm2 </t>
  </si>
  <si>
    <t xml:space="preserve">NMY-J-5x2.5mm2 </t>
  </si>
  <si>
    <t>HOV-K 1,5</t>
  </si>
  <si>
    <t>HOV-J 1,5</t>
  </si>
  <si>
    <t>HOV-K 2,5</t>
  </si>
  <si>
    <t>HOV-J 2,5</t>
  </si>
  <si>
    <t>LiYY 3x0.75</t>
  </si>
  <si>
    <t>Instalacijske samougasljive PVC cevi položene na distančnike - komplet z dozami:</t>
  </si>
  <si>
    <t>13mm</t>
  </si>
  <si>
    <t>16mm</t>
  </si>
  <si>
    <t>23mm</t>
  </si>
  <si>
    <t>32mm</t>
  </si>
  <si>
    <t>Nadometna vtičnica z zaščitnim kontaktom:</t>
  </si>
  <si>
    <t>enofazna 230V, 16A</t>
  </si>
  <si>
    <t>trifazna 400V, 16A</t>
  </si>
  <si>
    <t>Podometna vtičnica  z zaščitnim kontaktom:</t>
  </si>
  <si>
    <t>Izdelava priključkov električnih aparatov</t>
  </si>
  <si>
    <t>-enofazni</t>
  </si>
  <si>
    <t>-lunos regulator</t>
  </si>
  <si>
    <t>-lunos notranja enpota E2</t>
  </si>
  <si>
    <t>- trifazni</t>
  </si>
  <si>
    <t>-izdelava izpusta za priklop luči</t>
  </si>
  <si>
    <t>Podometno :</t>
  </si>
  <si>
    <t>tipkalo 250V, 10A</t>
  </si>
  <si>
    <t>enopolno stikalo 250V, 10A</t>
  </si>
  <si>
    <t>menjalno stikalo 250V, 10A</t>
  </si>
  <si>
    <t>IR senzor za montažo na strop, radij pokrivanja 10m</t>
  </si>
  <si>
    <t>Pocinkane perforirane kabelske police  - komplet, s pritrdilnim materialom in fazonskimi kosi:</t>
  </si>
  <si>
    <t>100mm</t>
  </si>
  <si>
    <t>200mm</t>
  </si>
  <si>
    <t>300mm</t>
  </si>
  <si>
    <t>Omarica za  izenačevanje kovinskih mas GIP</t>
  </si>
  <si>
    <t>Doza za potencialno izenačevanje kovinskih mas:</t>
  </si>
  <si>
    <t>PI doza</t>
  </si>
  <si>
    <t>P/FY- 4mm2</t>
  </si>
  <si>
    <t>P/FY- 16mm2</t>
  </si>
  <si>
    <t>P/FY- 25mm2</t>
  </si>
  <si>
    <t>Konstrukcijsko železo in HOP profili</t>
  </si>
  <si>
    <t>Protipožarna masa</t>
  </si>
  <si>
    <t xml:space="preserve">Bojler za centralno pripravo tople sanitarne vode v vertikalni izvedbi z možnostjo vgradnje dodatnega prenosnika toplote ali električnega grelnika na prirobnico ter z možnostjo vgradnje dodatnega električnega grelnika na mufo 6/4". Bojler je zaščiten proti koroziji po DIN 4753-3 z integrirano magnezijevo anodo. Bojler je toplotno izoliran s trdo PU izolacijo 50 mm. </t>
  </si>
  <si>
    <t>- grelni register DN 32 – dovod in povratek</t>
  </si>
  <si>
    <t>A izmenjevalec  = 2,25 m2</t>
  </si>
  <si>
    <t>Priključki:</t>
  </si>
  <si>
    <t>- 2 x DN 25 – topla in hladna voda (PN 10)</t>
  </si>
  <si>
    <t>- DN 20 – cirkulacija PN 10</t>
  </si>
  <si>
    <t>– 3 x potopna tuljka notranji premer DN 15 za potopno tipalo,varnostni termostat ali tetmometer,skupaj s potopnim temperaturnim tipalom</t>
  </si>
  <si>
    <t>- električni grelec s termostatom, varnostnim termostatom ter kontaktorsko omarico (prigraditev na prirobnico),</t>
  </si>
  <si>
    <t>Ne = 6,0 kW</t>
  </si>
  <si>
    <t>U = 400 V / 3ph. / 50 Hz</t>
  </si>
  <si>
    <t>BOSCH tip AH 500 UNO ali enakovredni</t>
  </si>
  <si>
    <t>V= 500 l</t>
  </si>
  <si>
    <t>Ekspanzijska posoda za sanitarno vodo po DIN 4807 T5, za preizkusni tlak 10 bar obratovalni tlak 8 bar, skupaj T-kosom ter flow-jet ventilom, vključno ves tesnilni in montažni material</t>
  </si>
  <si>
    <t>Reflex DD 33 ali enakovredni</t>
  </si>
  <si>
    <t>Vcel = 33 l</t>
  </si>
  <si>
    <t>Filter po DIN 1988 s povratnim pranjem z navojnimi priključki skupaj z manometroma pred in za filtrnim vložkom v sklopu filtra, filtrnim vložkom 100 mm, ročnim vklopom povratnega pranja, skupaj z vijačnim in tesnilnim ter montažnim materialom</t>
  </si>
  <si>
    <t>GRÜNBECK tip MX  ali enakovredni</t>
  </si>
  <si>
    <t>DN 25 PN 10</t>
  </si>
  <si>
    <t>Qn = 8,5 m3/h</t>
  </si>
  <si>
    <t>Elektronska sesalno tlačna dozirna črpalka po DIN 1988, skupaj z merilnikom pretoka za krmiljenje membranske črpalke z nazivnim priključnim premerom 1 ¼" s pretokom 10 m3/h pri Dp = 0,8 bara, dozirnim ventilom, sesalno garnituro z nivojskim stikalom, dozirno posodo 60 l z mineralno razstopino Exados zeleni (20 l kanister), skupaj s tesnilnim in montažnim materialom ter električnim napajanjem</t>
  </si>
  <si>
    <t>GRÜNBECK tip EXADOS ES 12 DN 25  ali enakovredni</t>
  </si>
  <si>
    <t>Qn = 0,03 – 10,0 m3/h</t>
  </si>
  <si>
    <t>Ne= 20 W</t>
  </si>
  <si>
    <t>Visoko učinkovita cirkulacijska črpalka za sanitarno vodo z navojnima priključkoma energijski razred A, serijsko s toplotno izolacijo, avtomatsko reducirano obratovanje, po izbiri nastavitev želene vrednosti ali števila vrtljajev s pomočjo "rdečega gumba", po izbiri variabilno ali konstantno krmiljenje tlačne razlike, skupno sporočilo o motnji kot brezpotencialni kontakt, krmilni vhod, eksterno izklop, krmilni vhod 0-10V, skupaj s tesnilnim in vijačnim materialom</t>
  </si>
  <si>
    <t>Wilo Stratos Eco – Z 25/1-5  ali enakovredni</t>
  </si>
  <si>
    <t xml:space="preserve">Ne= 59 W, U= 230 V </t>
  </si>
  <si>
    <t>Vodomer z impulznim izhodom, opremljen z impulznim izhodom na vodomeru z izhodom za daljinski prikaz, skupaj s tesnilnim in vijačnim materialom</t>
  </si>
  <si>
    <t>Z vodomerom se dobavi zbiralnik impulzov IS-WZ za priključitev največ dveh vodomerov pripravljenih za daljinsko prikazovanje</t>
  </si>
  <si>
    <t>HYDROMETER   ali enakovredni</t>
  </si>
  <si>
    <t>DN 25, Qn =6,0 m3/h, PN16</t>
  </si>
  <si>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Postavka vključuje nastavitev pretoka s pomočjo merilnega instrumenta in izdelavo zapisnika o doseženih pretokih,</t>
  </si>
  <si>
    <t>DANFOSS MSV-BD  ali enakovredni</t>
  </si>
  <si>
    <t>Vzmetni varnostni ventil z navojnima priključkoma, skupaj s tesnilnim materialom</t>
  </si>
  <si>
    <t>pizp = 8 bar</t>
  </si>
  <si>
    <t>MS navojna krogelna pipa z ročko za posluževanje, skupaj s tesnilnim materialom</t>
  </si>
  <si>
    <t>KOVINA tip KV 60..  ali enakovredni</t>
  </si>
  <si>
    <t>MS krogelna pipa za praznjenje z navojnima priključkoma, z zaporno kapo, tesnilom in verižico, vijačnim spojem za gibko cev, skupaj s tesnilnim in vijačnim materialom</t>
  </si>
  <si>
    <t>KOVINA tip KP 51  ali enakovredni</t>
  </si>
  <si>
    <t>MS protipovratni ventil z navojnimi priključki, skupaj s tesnilnim in vijačnim materialom.</t>
  </si>
  <si>
    <t>KOVINA tip VP 64  ali enakovredni</t>
  </si>
  <si>
    <t>Manometer v okroglem ohišju z merilnim območjem do 10 bar z navojnim priključkom DN 15, manometrsko navojno pipico DN 15, komplet z montažnim in tesnilnim materialom</t>
  </si>
  <si>
    <t>CALEFFI tip 557  ali enakovredni</t>
  </si>
  <si>
    <t>Termometer v okroglem ohišju, z navojnim priključkom R 1/2" ter merilnim območjem do 40°C komplet z montažnim in tesnilnim materialom</t>
  </si>
  <si>
    <t>CALEFFI tip 688  ali enakovredni</t>
  </si>
  <si>
    <t>Termometer v okroglem ohišju, z navojnim priključkom R 1/2" ter merilnim območjem do 120°C komplet z montažnim in tesnilnim materialom</t>
  </si>
  <si>
    <t>27</t>
  </si>
  <si>
    <t xml:space="preserve">Postavljanje gradbenih profilov na vzpostavljeno os trase cevovoda ter določitev nivoja za merjenje globine izkopa in polaganje cevovoda </t>
  </si>
  <si>
    <t>68</t>
  </si>
  <si>
    <t>ZUNANJI RAZVOD</t>
  </si>
  <si>
    <t>Cev PE po SIST EN 12007-2 skupaj z dodatkom za razrez</t>
  </si>
  <si>
    <t>SDR 11</t>
  </si>
  <si>
    <t>PE d 32 x 3,0</t>
  </si>
  <si>
    <t>Fazonski kosi za PE cevi</t>
  </si>
  <si>
    <t>- PE elektovarilna obojka</t>
  </si>
  <si>
    <t>(SDR 11)</t>
  </si>
  <si>
    <t>PE 32</t>
  </si>
  <si>
    <t>- PE elektovarilni T kos</t>
  </si>
  <si>
    <t>PE 32/32</t>
  </si>
  <si>
    <t>- PE elektovarilni lok</t>
  </si>
  <si>
    <t>Plinska omarica iz RF pločevine za glavno plinsko požarno pipo, skupaj z montažnim in pritrdilnim materialom</t>
  </si>
  <si>
    <t>dimenzije 250 x300x 200</t>
  </si>
  <si>
    <t>Krogelna pipa – glavna plinska zaporna pipa z navojnimi priključki skupaj z vgrajenim izolirnim kosom, tlačne stopnje PN 16, standardne dolžine, atestirana za zemeljski plin, z ročko za posluževanje, skupaj s tesnilnim materialom.</t>
  </si>
  <si>
    <t>DN 25</t>
  </si>
  <si>
    <t>Prehodni kos PE / jeklo</t>
  </si>
  <si>
    <t>PE 32/DN 25</t>
  </si>
  <si>
    <t>Jeklena brezšivna srednje težka cev po SIST EN 10255 iz materiala po SIST EN 10216-1 skupaj z loki, prehodnimi kosi, reducirnimi kosi, T-kosi, montažo in varilnim tesnilnim materialom in pritrdilnim in obešalnim materialom ustrezno zaščitena proti vlagi</t>
  </si>
  <si>
    <t>Ø33,7 x 3,25</t>
  </si>
  <si>
    <t>Protikorozijska in mehanska zaščita po SIST EN 12068</t>
  </si>
  <si>
    <t>plinovoda in elementov plinovoda sestoječa iz</t>
  </si>
  <si>
    <t>- odstranjevanja nečistoč in rje</t>
  </si>
  <si>
    <t xml:space="preserve">- premaza  </t>
  </si>
  <si>
    <t>- ovijanje cevi s polietilenskimi trakovi tipa C</t>
  </si>
  <si>
    <t>s 100 %  prekrivanjem</t>
  </si>
  <si>
    <t>- pregled izolacije z detektorjem z napetostjo 20 kV</t>
  </si>
  <si>
    <t>PVC trak za označevanje plinovoda</t>
  </si>
  <si>
    <t>rumene barve z napisom “POZOR PLIN”.</t>
  </si>
  <si>
    <t>Pozicijska tablica za označevanje plinovoda in njegovih elementov skupaj s pritrdilnim materialom.</t>
  </si>
  <si>
    <t>NOTRANJA PLINSKA INŠTALACIJA</t>
  </si>
  <si>
    <t>Mehovni plinomer z navojnimi priključki s konzolo za pritrditev mehovnega plinomera skupaj s zaporno krogelno pipo pred plinomerom (konzola mora biti od istega proizvajalca kot cev iz nerjavečega materiala – press 22 x (4,0 Sm3/h) vključno s tesnili in vijaki ter montažnim materialom</t>
  </si>
  <si>
    <t>G 4 DN 20</t>
  </si>
  <si>
    <t>Števčni regulator tlaka plina (100 mbar / 23 mbar) z navojnimi priključki, skupaj s tesnilnim in vijačnim materialom</t>
  </si>
  <si>
    <t>ZR DN 20</t>
  </si>
  <si>
    <t>Zaporni element s termičnim varovalom, tlačne stopnje NP 16, standardne dolžine, atestiran za zemeljski plin, z ročko za posluževanje, skupaj s tesnilnim materialom</t>
  </si>
  <si>
    <t>DN 15 (dobavljen v sklopu kotla - samo montaža).</t>
  </si>
  <si>
    <t>Cev iz nerjavečega materiala 1.4401 za plinsko inštalacijo po DVGW G 600 za dimenzije od DN 15 do DN 100, po SIST EN 10088 – nerjavna jekla ter DVGW GW 541. (press sistem) skupaj z vsemi fitingi in tesnilnim materialom VIEGA Sanpress Inox G ali enakovredni</t>
  </si>
  <si>
    <t>Ø28 x 1,2 mm</t>
  </si>
  <si>
    <t>Prehodni kos za prehod plinske cevi skozi steno izdelan po detajlu</t>
  </si>
  <si>
    <t>za cev</t>
  </si>
  <si>
    <t>DN 25 (DN 40)</t>
  </si>
  <si>
    <t>Priključitev plinskih trošil</t>
  </si>
  <si>
    <t>Tlačni preizkus omrežja s strani distributerja plina, spuščanje plina v napeljavo, odzračevanje, izdaja atestov, poskusni zagon, ureguliranje vseh elementov</t>
  </si>
  <si>
    <t>Vrtanje, dolbenje, izdelava utorov ter ostala gradbena dela povezana z izdelavo plinske inštalacije</t>
  </si>
  <si>
    <t>PREZRAČEVANJE</t>
  </si>
  <si>
    <t>Radialni ventilator v lastnem ohišju za prezračevanje kopalnic in sanitarij, s setom za podometno montažo v steno, protipovratno loputo, požarno loputo, termičnim varovalom proti preobremenitvi, modulom za zakasnitev izklopa, modulom s senzorjem za vlago, filtrskim vložkom, skupaj s pritrdilnim in montažnim materialom</t>
  </si>
  <si>
    <t>V = 60 m3/h</t>
  </si>
  <si>
    <t>H = 100 Pa</t>
  </si>
  <si>
    <t>Ne = 36,5 W</t>
  </si>
  <si>
    <t>U = 230 V / 50 Hz</t>
  </si>
  <si>
    <t>LUNOS tip V 30/60 ali enakovredni</t>
  </si>
  <si>
    <t xml:space="preserve">Decentralna prezračevalna naprava za montažo na steno, sestavljena iz ohišja, keramičnega rekuperatorja z visokim izkoristkom do 90,6%, ventilatorja z varčnim motorjem z zvočno izlolacijskim ovojem, maksimalnega pretoka 38 m3/h, notranji pokrov s pralnim filtrom razreda G3 ali filtrom proti cvetnemu prahu, zunanja rešetka z mrežo proti insektom </t>
  </si>
  <si>
    <t>Tehnični podatki:</t>
  </si>
  <si>
    <t>Dovod in odvod zraka: 17-38 m3/h</t>
  </si>
  <si>
    <t>Izkoristek rekuperatorja: do 90,6 %</t>
  </si>
  <si>
    <t>Električna poraba moči: 1,4-3,3 W</t>
  </si>
  <si>
    <t>Napajanje: 230V/50Hz/1f</t>
  </si>
  <si>
    <t>Zvočni tlak: 16,5-26 dB(A)</t>
  </si>
  <si>
    <t>LUNOS E2 ali enakovredni</t>
  </si>
  <si>
    <t>Regulacija za neposredno upravljanje do štirih e2 prezračevalnih naprav, z displejem skupaj z:</t>
  </si>
  <si>
    <t>- Zaslonom</t>
  </si>
  <si>
    <t>- integriranim senzorjem za vlažnost/temperaturni senzor</t>
  </si>
  <si>
    <t>- modul CO2 5/SCO</t>
  </si>
  <si>
    <t>- komfort funkcijo, kot so nočno znižanje in poleti prezračevanje</t>
  </si>
  <si>
    <t>- funkcijo za preprečevanje vlage</t>
  </si>
  <si>
    <t>- USB vmesnik za izvoz evidentiranih podatkov za prezračevanje,</t>
  </si>
  <si>
    <t>- posodobitve programske opreme in jezikovne možnosti</t>
  </si>
  <si>
    <t>Dimenzije (ŠxVxG) 97 mm x 155 mm x 20 mm (montaža na steno)</t>
  </si>
  <si>
    <t>vključno s podometno dozo za horizontalno montažo</t>
  </si>
  <si>
    <t>Dimenzije: (ŠxVxG) 143 mm x 70 mm x 75 mm</t>
  </si>
  <si>
    <t>Lunos Touch Air Comfort ali enakovredni</t>
  </si>
  <si>
    <t>Kanalski ventilator za odvod zraka, skupaj s pritrdilnim in montažnim materialom, z ožičenjem ter servisnim stikalom s časovno nastavitvijo ter nadtlačno žaluzijo</t>
  </si>
  <si>
    <t>Vod = 210 m3/h</t>
  </si>
  <si>
    <t>Hex = 60 Pa</t>
  </si>
  <si>
    <t>P = 54 W</t>
  </si>
  <si>
    <t>U = 230 V/50 Hz</t>
  </si>
  <si>
    <t>Systemair tip K 150 M Sileo ali enakovredni</t>
  </si>
  <si>
    <t>Krožnikasti prezračevalni ventil za odvod zraka iz sanitarij, prostorov s povišano relativno vlažnostjo, skupaj z montažnim in pritrdilnim materialom;</t>
  </si>
  <si>
    <t>DEC INTERNATIONAL tip DVS ali enakovredni</t>
  </si>
  <si>
    <t>velikost 100</t>
  </si>
  <si>
    <t>velikost 150</t>
  </si>
  <si>
    <t>Aluminijasta rešetka z okvirjem in protiokvirjem, 
prirejena za montažo v vrata, skupaj s pritrdilnim materialom;</t>
  </si>
  <si>
    <t>Systemair, d.o.o. tip PZ AL</t>
  </si>
  <si>
    <t>315 x 200</t>
  </si>
  <si>
    <t>Fiksna zaščitna aluminijasta zračna rešetka, skupaj z zaščitno mrežo in montažnim materialom, prirejena za montažo na zid, skupaj z okvirjem;</t>
  </si>
  <si>
    <t>400 x 200</t>
  </si>
  <si>
    <t>500 x 200</t>
  </si>
  <si>
    <t>Priključek za napo Ø125 mm skupaj z zaključno rozeto</t>
  </si>
  <si>
    <t>(napo in priključno cev dobavi investitor skupaj s kuhinjo)</t>
  </si>
  <si>
    <t>Okrogla požarna loputa za ločitev požarnih sektorjev
v prezračevalnih in klimatskih sistemih, odporna na
ogenj in hladen dim, požarne odpornosti EI60S, EI90S ali EI120S, testirana po EN 1366-2, klasificirana po EN 13501-3 in certificirana po EN 15650.</t>
  </si>
  <si>
    <t>Konstrukcijske značilnosti: požarna loputa vsebuje uležajeno lamelo iz kalcijevega silikata, intumescentno požarno tesnilo in termoelektrični prožilni mehanizem s temperaturo proženja 72°C. Ohišje iz pocinkane pločevine je toplotno ločeno z okvirjem iz kalcijevega silikata. Silikonski tesnilni profil med ohišjem in lamelo omogoča tudi tesnjenje za hladen dim. Vgradnja po navodilih proizvajalca v trdno in lahko steno minimalne debeline 100 mm ali trdno stropno ploščo minimalne debeline 150 mm. Loputa ima testni prožilni gumb. Položaj lamele lopute se lahko odčita na mehanskem prikazovalniku.</t>
  </si>
  <si>
    <t>Systemair, d.o.o. tip PK-I-C-EI120S-DV-1 ali enakovredni</t>
  </si>
  <si>
    <t>vel. 150</t>
  </si>
  <si>
    <t>Zračni kanali okroglega preseka po SIST EN 1506 kompletno z loputami, fazonskimi in oblikovnimi kosi, pritrdilnim in montažnim materialom;</t>
  </si>
  <si>
    <t>Ø 80</t>
  </si>
  <si>
    <t>Ø 100</t>
  </si>
  <si>
    <t>Ø 125</t>
  </si>
  <si>
    <t>Ø 160</t>
  </si>
  <si>
    <t>PVC rešetka z okvirjem in protiokvirjem, prirejena za montažo v vrata, skupaj s pritrdilnim materialom;</t>
  </si>
  <si>
    <t>barva po izbiri arhitekta;</t>
  </si>
  <si>
    <t>400 x 75</t>
  </si>
  <si>
    <t>Izolacija vseh kanalov, ki niso izolirani pri prehodu skozi gradbeno konstrukcijo z zaradi preprečevanja prenosa hrupa in vibracij ter izolacija na podstrešju s ploščami iz sintetičnega kavčuka ter kanalov na podstrešju. Učinek zvočne izolativnosti 30 dB(A)  po DIN EN ISO 3822, težko gorljiva in samougasljiva, ki ne kaplja in širi ognja – vrste B1 (po DIN 4102, 1. del (05.98)), s toplotno prevodnostjo λ &lt; 0,033 W/mK pri 0 °C (po DIN EN 12667), primerna za temperaturno območje -50 do + 85°C;</t>
  </si>
  <si>
    <t>Armacell AF Armaflex ali enakovredni</t>
  </si>
  <si>
    <t>debelina 19 mm</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</si>
  <si>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</si>
  <si>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 xml:space="preserve">Meritve mikroklime za letno in zimsko obratovanje ter izdaja potrdila o izpolnjevanju projektnih zahtev s strani pooblaščene organizacije. </t>
  </si>
  <si>
    <t>Vrtanje lukenj, izdelava različnih utorov in druga gradbena dela za nemoteno izvedbo prezračevanja</t>
  </si>
  <si>
    <t>~toplotna izolacija: kamena volna kot npr.KNAUF INSULATION DP-3, d=24 cm</t>
  </si>
  <si>
    <r>
      <t>Ograja:</t>
    </r>
    <r>
      <rPr>
        <sz val="10"/>
        <rFont val="Arial CE"/>
        <family val="0"/>
      </rPr>
      <t xml:space="preserve">
Dobava in montaža kovinske mrežne  panelne ograje z vrati za osebni prehod, ter kovinskimi stopnicami za dostop na nižji nivo, montaža na obstoječe temelje.</t>
    </r>
  </si>
  <si>
    <t>Dobava in montaža kovinskega ročaja iz profila 50/50/3mm, AKZ (15 let), sidrana v tla in v kovinsko konstrukcijo balkonov</t>
  </si>
  <si>
    <t>Dobava in vgraditev tipske linijske rešetke š=150 mm, dolžine 2,50 m za odvodnjavanje klančine z RF rešetko</t>
  </si>
  <si>
    <t>19.1</t>
  </si>
  <si>
    <t xml:space="preserve">Popravilo obstoječih ometov, sosedne garaže in prilagoditev obstoječim površinam. </t>
  </si>
  <si>
    <t>Fasada sosedne garaže:               ~zaključni fasadni sloj: tankoslojna kontaktna praskana fasada</t>
  </si>
  <si>
    <t>6.11</t>
  </si>
  <si>
    <t xml:space="preserve">Dobava in montaža fasadne obloge   </t>
  </si>
  <si>
    <t>vključno s podkonstrukcijo</t>
  </si>
  <si>
    <t xml:space="preserve">Obroba vhodnega nadstreška: z vsemi zaključki in stikovanjem                    ~alu pločevina o,6 mm
</t>
  </si>
  <si>
    <t xml:space="preserve">~HPL plošče, deb. 8mm (kot npr. Trespa) </t>
  </si>
  <si>
    <t>- zunanjim temperaturnim tipalom z zaščito proti direktnemu vplivu sonca,</t>
  </si>
  <si>
    <t>- 1 x potopnimi temperaturnimi tipali s tuljkami</t>
  </si>
  <si>
    <t>- potopnimi temperaturnim tipalom za bojler</t>
  </si>
  <si>
    <t xml:space="preserve">- kabelskimi povezavami, zagonom sistema, navodili za uporabo v slovenskem jeziku ter poučevanjem upravljalca </t>
  </si>
  <si>
    <t>BUDERUS tip R 4121 z MEC2</t>
  </si>
  <si>
    <t>Zaprta membranska raztezna posoda z navojnim priključkom, skupaj s tesnilnim in montažnim materialom</t>
  </si>
  <si>
    <t>Vcel = 100 l</t>
  </si>
  <si>
    <t>Vsis = 550 l</t>
  </si>
  <si>
    <t xml:space="preserve">pi = 1,5 bar </t>
  </si>
  <si>
    <t>REFLEX tip N100/6</t>
  </si>
  <si>
    <t>Hidravlični kretnica za ločitev primarnega in sekundarnega kroga ogrevne vode z navojnimi priključki ter holandci, avtomatskim odzračevalnim ločkom, priključkom za temperaturno tipalo s potopno tuljko, izpustno pipico DN20, skupaj z nosilnim podstavkom, EPS izolacijskim ohišjem z oplaščenjem, tesnilnim in montažnim materialom</t>
  </si>
  <si>
    <t>Vmax=5,0 m3/h</t>
  </si>
  <si>
    <t>BUDERUS tip WHY 120/80</t>
  </si>
  <si>
    <t>Razdelilnik - zbiralnik pravokotnega preseka (dvojni), s sledečimi navojnimi priključki, pritrdilnim in tesnilnim materialom:</t>
  </si>
  <si>
    <t>- DN 32 2x navojni (spodaj)</t>
  </si>
  <si>
    <t>- DN 25 2x navojni</t>
  </si>
  <si>
    <t>- DN 32 2x navojni</t>
  </si>
  <si>
    <t>- DN 15 1x navojni (izpust)</t>
  </si>
  <si>
    <t>- 1 x navojnim kolčakom f15 za termometer, zaščiten s temeljno barvo, izoliran z izolacijo iz mineralne volne 5cm zaščitena z Al pločevino, tesnilnim, pritrdilnim in vijačnim materialom ter konzolami za postavitev</t>
  </si>
  <si>
    <t xml:space="preserve">85/85 mm (dolžine 700 mm) </t>
  </si>
  <si>
    <t>V =7,0 m3/h</t>
  </si>
  <si>
    <t>Magra tip 85/85</t>
  </si>
  <si>
    <t>Obtočna črpalka z elektronsko regulacijo, mokrim rotorjem, skupaj z navojnimi priključki, tesnilnim in vijačnim materialom Z vgrajenim elektronskim regulatorjem zvezne regulacije števila vrtljajev v odvisnosti od konstantnega/variabilnega dif. tlaka. Energetski razred: A Delovanje črpalke pri temperaturi medija od (–10°C do +110°C). Črpalka naj se dobavi skupaj z IF-modulom za zunanji nadzor in poročanu delovanja črpalke in za varnostno usmerjene-zaustavitev.</t>
  </si>
  <si>
    <t>V =1,0 m3/h</t>
  </si>
  <si>
    <t>Dp = 36kPa</t>
  </si>
  <si>
    <t>P= 40 W</t>
  </si>
  <si>
    <t>U=230 V</t>
  </si>
  <si>
    <t>Projektirana rešitev:</t>
  </si>
  <si>
    <t>WILO tip Yonos Pico 25/1-6</t>
  </si>
  <si>
    <t>V = 1,2 m3/h</t>
  </si>
  <si>
    <t>Dp = 56kPa</t>
  </si>
  <si>
    <t>P= 85 W</t>
  </si>
  <si>
    <t>WILO tip Stratos 25/1-6</t>
  </si>
  <si>
    <t>Tripotni regulacijski ventil z navojnimi priključki s priključnimi holandci, skupaj z elektromotornim pogonom, tesnilnim in pritrdilnim materialom</t>
  </si>
  <si>
    <t>DN 15; PN 6</t>
  </si>
  <si>
    <t>kvs=4,0 m3/h</t>
  </si>
  <si>
    <t xml:space="preserve">U=230 V / 50 Hz </t>
  </si>
  <si>
    <t>Projektiranana rešitev:</t>
  </si>
  <si>
    <t xml:space="preserve">ventil DANFOSS tip VRG3 </t>
  </si>
  <si>
    <t>pogon DANFOSS tip AMV 435  (trotočkovni)</t>
  </si>
  <si>
    <t>Kombiniran avtomatski omejevalnik pretoka z navojnimi priključki s priključnimi holandci, skupaj s tesnilnim materialom ter z regulacijskim ventilom ter merilnimi priključki. Regulator diferenčnega tlaka vzdržuje konstanten tlak preko regulacijskega ventila neodvisno od spremenljivih pogojev v napeljavi. Zaradi same konstrukcijske izvedbe je pretok avtomatsko omejen na želeno vrednost in ventil ima avtoriteto 100%, skupaj z pritrdilnim in vijačnim materialom. Ventil je opremljen z elektromotornim pogonom.</t>
  </si>
  <si>
    <t>Rušitve se izvedejo v čim manjšem možnem obsegu. Posebno pozornost posvetiti varovanju obstoječih konstrukcij, po potrebi varnostno podpiranje..</t>
  </si>
  <si>
    <r>
      <t xml:space="preserve">Ruševine morajo biti sortirane po vrstah materialov.
Obračun po dejnsko izvedenih količinah! </t>
    </r>
    <r>
      <rPr>
        <b/>
        <sz val="10"/>
        <rFont val="Arial CE"/>
        <family val="0"/>
      </rPr>
      <t>V vsaki ceni za enoto mora biti upoštevan tudi odvoz ruševin.</t>
    </r>
  </si>
  <si>
    <t>Kompletno rušenje garaže:</t>
  </si>
  <si>
    <t>~odstranitev hidroizolacijske ravne strehe s posipom:</t>
  </si>
  <si>
    <t>3.3</t>
  </si>
  <si>
    <t>~izbijanje dvokrilnih lesenih vrat: vel.230x220 cm .</t>
  </si>
  <si>
    <t>~izbijanje lesenega okna vel. 180x120 cm</t>
  </si>
  <si>
    <t>3.4</t>
  </si>
  <si>
    <t>~rušenje ab. strehe garaže</t>
  </si>
  <si>
    <t>3.5</t>
  </si>
  <si>
    <t>~rušenje opečnih obodnih zodov garaže</t>
  </si>
  <si>
    <t>Kompletno rušenje strehe dvokapnice objekta:</t>
  </si>
  <si>
    <t>~odstranitev salonitne kritine; upoštevati predpise o odstranjevanju salonota in ovijanje odpada v PVC folijo (deponiranje - posebni odpadki)</t>
  </si>
  <si>
    <t>~odstranitev pločevinastih žlebov in odtočnih cevi</t>
  </si>
  <si>
    <t>~kompletna odstranotev lesenega ostrešja: letve špirovci in lege (do 0,05 m3 /m2) inves spojni in pritrdilni material</t>
  </si>
  <si>
    <t>4.1</t>
  </si>
  <si>
    <t>4.2</t>
  </si>
  <si>
    <t>4.3</t>
  </si>
  <si>
    <t>Kompletno rušenje opečnih  kolenčnih in čelnih zidov podstrešja, vključno s fasadnim ometom.</t>
  </si>
  <si>
    <t>Rušenje nosilnih opečnih zidov vključno s prekladami in vezmi za nove odprtine in razširitve odprtin, delno z rezanjem.</t>
  </si>
  <si>
    <t>Rušenje AB plošče za izvedbo jaška dvigala (delno z rezanjem in varnistnim podpiranjem).</t>
  </si>
  <si>
    <t>Rušenje vhodnih stopnic in odstraitev kovinske ograje:</t>
  </si>
  <si>
    <t>8.1</t>
  </si>
  <si>
    <t>8.2</t>
  </si>
  <si>
    <t>~betonski zidovi in stopnice</t>
  </si>
  <si>
    <t>~kovinska ograja</t>
  </si>
  <si>
    <t>Izbijanje lesenih vrat brez nadsvetlobe:</t>
  </si>
  <si>
    <t>9.1</t>
  </si>
  <si>
    <t>~dvokrilna vrata</t>
  </si>
  <si>
    <t>9.2</t>
  </si>
  <si>
    <t>~enokrilna vrata</t>
  </si>
  <si>
    <t>10.1</t>
  </si>
  <si>
    <t>10.2</t>
  </si>
  <si>
    <t>10.3</t>
  </si>
  <si>
    <t>~vel.do 2 m2</t>
  </si>
  <si>
    <t>Izbijanje lesenih oken, vključno zunanje rolete in dvojna zasteklitev:</t>
  </si>
  <si>
    <t>~vel 2-4 m2</t>
  </si>
  <si>
    <t>~stopniščno okno vel.160x630 cm</t>
  </si>
  <si>
    <t>Rušenje rušenje pregradnih opečnih sten deb, do 20 cm, vključno z betonskimi prekladami. Obračun po m2.</t>
  </si>
  <si>
    <t>Rušenje mavčne predelne stene deb.13 cm.</t>
  </si>
  <si>
    <t>12,1</t>
  </si>
  <si>
    <t>Rušenje nadsvetlobe nad mavčno steno (termopan).</t>
  </si>
  <si>
    <t>Odstranitev finalnih tlakov, vključno z očiščenjem podlage:</t>
  </si>
  <si>
    <t>~klasični parket</t>
  </si>
  <si>
    <t>13.1</t>
  </si>
  <si>
    <t>13.2</t>
  </si>
  <si>
    <t>~linolej</t>
  </si>
  <si>
    <t>~odstranitev teraca deb.4 vm.</t>
  </si>
  <si>
    <t>13.3</t>
  </si>
  <si>
    <t>13.4</t>
  </si>
  <si>
    <t>~talna keramika na cementnem estrihu</t>
  </si>
  <si>
    <t>14.</t>
  </si>
  <si>
    <t>Odstranitev spodnje sestave tlakov v celoti: 
~foča plošča deb.1-1,5 cm
~cementni estrih deb. 4 cm</t>
  </si>
  <si>
    <t>15.</t>
  </si>
  <si>
    <t>Rušenje betonskega tlaka v pritličju v celoti: za nov pasovni temelj in ostale poglobitve:
~podložni beton deb.10 cm, HI, betonski tlak ca 5 cm</t>
  </si>
  <si>
    <t>16.</t>
  </si>
  <si>
    <t>Rušenje zunanjega ab parapeta višine 60 cm, s temeljem.</t>
  </si>
  <si>
    <t>17.</t>
  </si>
  <si>
    <t>Rušenje preklad nad vrati, ki pozicijsko ostanejo; varnostno podpiranje.</t>
  </si>
  <si>
    <t>18.</t>
  </si>
  <si>
    <t>Rušenje poškodovanih ometov on očiščenje podlage.</t>
  </si>
  <si>
    <t>19.</t>
  </si>
  <si>
    <t>Dolbenje ležišč v betonskih konstrukcijah za nosilce 20x35 cm v vzdolžnih opečnih stenah.</t>
  </si>
  <si>
    <t>20.</t>
  </si>
  <si>
    <t>Odstranitev sanitarnih elementov:</t>
  </si>
  <si>
    <t>20.1</t>
  </si>
  <si>
    <t>~WC školjke</t>
  </si>
  <si>
    <t>20.2</t>
  </si>
  <si>
    <t>umivalniki</t>
  </si>
  <si>
    <t>21.1</t>
  </si>
  <si>
    <t>~vel.20x20 cm skozi konstrukcijo deb.20 cm</t>
  </si>
  <si>
    <t>21.</t>
  </si>
  <si>
    <t>21.2</t>
  </si>
  <si>
    <t>~vel.20x20 cm skozi konstrukcijo deb.30 cm</t>
  </si>
  <si>
    <t>21.3</t>
  </si>
  <si>
    <t>~vel.20x20 cm skozi konstrukcijo deb.30-50 cm</t>
  </si>
  <si>
    <t>~vel.30x30 cm skozi konstrukcijo deb.20 cm</t>
  </si>
  <si>
    <t>~vel.30x30 cm skozi konstrukcijo deb.30 cm</t>
  </si>
  <si>
    <t>~vel.30x30 cm skozi konstrukcijo deb.30-50 cm</t>
  </si>
  <si>
    <t>Izdelava prebojev skozi betonske ali opečne zidove.</t>
  </si>
  <si>
    <t>21.4</t>
  </si>
  <si>
    <t>21.5</t>
  </si>
  <si>
    <t>21.6</t>
  </si>
  <si>
    <t>22.</t>
  </si>
  <si>
    <t>22.1</t>
  </si>
  <si>
    <t>22.2</t>
  </si>
  <si>
    <t>22.3</t>
  </si>
  <si>
    <t>22.4</t>
  </si>
  <si>
    <t>23.</t>
  </si>
  <si>
    <t>Odstranitev humusa v koritu ob parcelni meji.</t>
  </si>
  <si>
    <t>24.</t>
  </si>
  <si>
    <t>Sekanje drevesa fi 20-30 cm in izkop panja.</t>
  </si>
  <si>
    <t>25.</t>
  </si>
  <si>
    <t>Demontaža zunanjih vrat na uvozni klančini: dvokrilna vrata š=5,85 m,</t>
  </si>
  <si>
    <t>26.</t>
  </si>
  <si>
    <t>Odstranitev pranih plošč na dvorišču in ob objektu.</t>
  </si>
  <si>
    <t>27.</t>
  </si>
  <si>
    <t>ZEMELJSKA DELA</t>
  </si>
  <si>
    <t>S K U P A J   ZEMELJSKA DELA</t>
  </si>
  <si>
    <t>Izkop gradbene jame za temelje balkonov, z odlaganjem materiala na stran ali nkladanjam na prevoza sredstva.</t>
  </si>
  <si>
    <t>Izkop gradbene jame za jašek dvigala (ročni izkop v objektu), z direktnim nakladanjem na prevozna sredstva.</t>
  </si>
  <si>
    <t>Izkop gradbene jame za temelje zidov v vhodnem predprostoru (ročni izkop v objektu), z direktnim nakladanjem na prevozna sredstva.</t>
  </si>
  <si>
    <t>Opomba: pri obračunu zemeljskih del upoštevati material v raščenem oz.zbitem vgrajenem stanju.</t>
  </si>
  <si>
    <t>Planiranje in utrjevanje tal po izkopu do zbitosti 40 Mpa.</t>
  </si>
  <si>
    <t>Zasip za temelji z izkopanim materialom, z dovozom iz gradbiščne deponije, z utrjevanjem v plasteh po 20 cm.</t>
  </si>
  <si>
    <t>Odvoz odvečnega izkopanega materiala na deponijo do 5 km daleč, z vsemi deli in stroški na deponiji.</t>
  </si>
  <si>
    <t>Izdelava tamponske podloge iz gramoznega materiala z dobavo, razstiranjem nabijanjem in planiranjem do točnosti +-1.0 cm.
~med temelji, utrjevanje do 60 Mpa.</t>
  </si>
  <si>
    <t>Izkop ob obodu objekta za izdelavo nove hidro in toplotne izolacije.Material deponirati ob izkopu in zasip po končanih delih, utrditev v plasteh po 20 cm do 60 Mpa.</t>
  </si>
  <si>
    <t>Dobava, izdelava in ročna montaža srednje zahtevne armature iz betonskega jekla
B 500 B po SIST EN 10080, upoštevati dodatek za varjenje za priključitev na ozemljitve:
~armatura premera različnih premerov in mreže. Količina po armaturnem načrtu.</t>
  </si>
  <si>
    <r>
      <t>Dobava in vgrajevanje betona v nearmirane konstrukcije preseka do 0.10 m3/m2/m;
~podložni beton C 12/15, XC2: pod  temelji in tlakom debeline</t>
    </r>
    <r>
      <rPr>
        <sz val="10"/>
        <rFont val="Arial CE"/>
        <family val="0"/>
      </rPr>
      <t xml:space="preserve"> 10 cm.</t>
    </r>
  </si>
  <si>
    <t>~izravnava površin podložnega betona in zgornjih površin temeljev - priprava za izdelavo hidroizolacije.</t>
  </si>
  <si>
    <t>Dobava in vgrajevanje betona v armirane konstrukcije preseka nad 0,20-0.30 m3/m2-m; z vsemi pomožnimi deli in prenosi do mesta vgraditve:
~beton C 25/30 XC2, PV-II, D32, a=4 cm: pasovni temelji</t>
  </si>
  <si>
    <t>Dobava in vgrajevanje betona v armirane konstrukcije preseka nad 0,20-0.30 m3/m2-m; z vsemi pomožnimi deli in prenosi do mesta vgraditve:
~beton C 25/30 XC2, PV-II, D32, a=4 cm: dno, stene in plošča nad dvigalom</t>
  </si>
  <si>
    <t>Dobava in vgrajevanje betona v armirane konstrukcije preseka do 0.10 m3/m2-m; z vsemi pomožnimi deli in prenosi do mesta vgraditve.
~beton C 25/30 XC1, D16, a=2,5 cm:zaključni stršni venec, vezi venca in stebrički.</t>
  </si>
  <si>
    <t>Dobava in vgrajevanje betona v armirane konstrukcije preseka do 0.10 m3/m2-m; z vsemi pomožnimi deli in prenosi do mesta vgraditve.
~beton C 25/30 XC1, D16, a=2,5 cm:nadvratne preklade</t>
  </si>
  <si>
    <t>Dobava in vgrajevanje betona v armirane konstrukcije preseka nad 0,20-0.30 m3/m2-m; z vsemi pomožnimi deli in prenosi do mesta vgraditve:
~beton C 25/30 XC2, PV-II, D32, a=4 cm: temelji in temeljna plošča balkonov</t>
  </si>
  <si>
    <t>Dobava in vgrajevanje betona v armirane konstrukcije preseka do 0.10 m3/m2-m; z vsemi pomožnimi deli in prenosi do mesta vgraditve.
~beton C 25/30 XC1, D16, a=2,5 cm:nnosilci 30x35 cm</t>
  </si>
  <si>
    <t>Kompletna izvedba HI BOND plšče:
~HI BOND pločevina višine 5,5 cm
~beton C 25/30 XC1, D16 deb.5,5 cm</t>
  </si>
  <si>
    <t>Beton za razna zalivanja in podlivanja.</t>
  </si>
  <si>
    <t xml:space="preserve">Beton mora biti izdelan, dobavljen, vgrajen in negovan v skladu s SIST EN 206, SIST 1026, SIST EN 1992-1-1 in SIST EN 13670 </t>
  </si>
  <si>
    <t>Armatura: B500B po SIST EN 1992-1-1- in SIST EN 10080</t>
  </si>
  <si>
    <t>Opaž robov podložnega betona; opaženje, razopaženje in čiščenje.</t>
  </si>
  <si>
    <t>Opaž strešne plošče jaška nad dvigalom, vključno z robovi in ustreznim podpiranjem, vidne površine.</t>
  </si>
  <si>
    <r>
      <t xml:space="preserve">Opaž ravnih zidov z opaženjem, razopaženjem in čiščenjem.
~dvostranski opaž za vidne betonske površine: stene in robovi </t>
    </r>
    <r>
      <rPr>
        <b/>
        <sz val="10"/>
        <rFont val="Arial CE"/>
        <family val="0"/>
      </rPr>
      <t>spodnjega</t>
    </r>
    <r>
      <rPr>
        <sz val="10"/>
        <rFont val="Arial CE"/>
        <family val="0"/>
      </rPr>
      <t xml:space="preserve"> dela jaška dvigala</t>
    </r>
  </si>
  <si>
    <t>Dvostranski opaž zaključnih strešnih vencev in vertikalnih vezi.</t>
  </si>
  <si>
    <t>Opaž raznih manjših odprtin in elementov, 100% uporaba lesa.</t>
  </si>
  <si>
    <t>Kompletna izdelava in montaža štaketnih stan v kleti, iz letev 5x5 cm. Priprava vratnih odprtin.</t>
  </si>
  <si>
    <t>Izdelava fasadnih odrov višine do 10.00 m z napravo podstavkov, vsemi transporti ter odstranitvijo in čiščenjem po končanju del (fasadni oder se obračuna 1x, za vse faze dela, vsi ostali odri za izdelavo se ne obračunajo ločeno!!).</t>
  </si>
  <si>
    <t>Opaž nadvratnih preklad in nosilcev 20x35 cm, s podporami do 3,0m, z izdelavo opaža, razopaženjem in čiščenjem lesa.</t>
  </si>
  <si>
    <t>Kompletna izdelava lesene strešne konstrukcije dvokapnice nad objektom, iz rezanega lesa, z vsem veznim in sidrnim materialom, vključno z zahtevanimi zaščitnimi premazi. Izdelava konstrukcije po projektu. Obračun po m2 tlorisa strešine. Dimenzije nosilnih elementov po statičnem računu (slemenka lega 20x24 cm, špirovci 14/16 cm)! Poraba lesa do 0,04 m3/m2.</t>
  </si>
  <si>
    <t>Kompletna izdelava hidroizolacije in toplone izolacije zasutega dela objekta:</t>
  </si>
  <si>
    <t>~hidroizolacija: polimer bitumenska aPP, enoslojna</t>
  </si>
  <si>
    <t>~toplotna izolacija : ekstrudiran polistiren XPS deb. 12 cm</t>
  </si>
  <si>
    <t>Zidanje inštalacijskih jaškov in dimnika z opeko deb,12 cm, v podaljšani malti 1.3.9.</t>
  </si>
  <si>
    <t>Zidanje opečne predelne z opeko deb,15 cm, v podaljšani malti 1.3.9. Obračun po m2.</t>
  </si>
  <si>
    <t>Toplotna izolacija vertikalnih ventilacijskih jaškov in dimika: kamena volna deb.15 cm.</t>
  </si>
  <si>
    <t>Nova talna hidroizolacija in stikovanje z obstoječo hidroizolacijo; hidroizolacija: polimer bitumenska aPP, enoslojna</t>
  </si>
  <si>
    <t>Popravilo zidov sosednjih objektov: izravnava podlage in zaključni sloj fasade.</t>
  </si>
  <si>
    <t>Strop nad zadnjo etažo:</t>
  </si>
  <si>
    <t>~parna zapora:npr. KNAUF INSULATION LDS 100</t>
  </si>
  <si>
    <t>Medetažna konstrukcija (bivalni prostori, kihinja hodnik:</t>
  </si>
  <si>
    <t>~betonski estrih C20/25, deb.4 cm</t>
  </si>
  <si>
    <t>~ločilni sloj: PE folija</t>
  </si>
  <si>
    <t>~toplotna in akustična izolacija: kamena volna, kot npr. KNAUF INSULATION TP, d=2 cm</t>
  </si>
  <si>
    <t>Medetažna konstrukcija (kopalnica):</t>
  </si>
  <si>
    <t>~hladni bitumenski premaz 0,3 kg/m2</t>
  </si>
  <si>
    <t>Toplotna izolaccija stropa in sten kleti: (kamena volna, heraklit), deb.10 cm.KNAUF INSULATION Tekatalan A2.E31</t>
  </si>
  <si>
    <t>Strop nad kletjo (neogrevani peostori):</t>
  </si>
  <si>
    <t>Tla na terenu (stanovanje):</t>
  </si>
  <si>
    <t>13.5</t>
  </si>
  <si>
    <t>~betonski estrih C20/25, deb.7,5 cm</t>
  </si>
  <si>
    <t>Standardi in kakovost hidroizolacijskih in toplotnoizolacijskih materialov je navedena v poglavju "Sestave konstrukcij". Vse toplotne izolacije morajo biti dilatirane z dilatacijskim trakom.</t>
  </si>
  <si>
    <t>Tla na terenu (hodnik).</t>
  </si>
  <si>
    <t>~betonski estrih C20/25, deb.7,cm</t>
  </si>
  <si>
    <t>~toplotna in akustična izolacija: kamena volna, kot npr. KNAUF INSULATION Polyfoam C-350 LJ, d=10 cm</t>
  </si>
  <si>
    <t>Konstrukcija balkonov:</t>
  </si>
  <si>
    <t>15.1</t>
  </si>
  <si>
    <t xml:space="preserve">~hidroizolacija: dvokomponentna fleksibilna fidroizolacijska malta npr. Mapelastic </t>
  </si>
  <si>
    <t>15.2</t>
  </si>
  <si>
    <t>Zidanje notranjih zidov zaradi prilagoditev vratnih odprtin in zazidava opuščenih odprtin in zidanje strešnega venca z modularno opeko, v podaljšani malti 1.3.9, vključno sidranje dozidanih delov v obstoječi zid in zidanje strešnega venca deb.20 cm.</t>
  </si>
  <si>
    <t>Streha zgornjih balkonov:</t>
  </si>
  <si>
    <t>16.1</t>
  </si>
  <si>
    <t>~hidroizolacija - dvoslojna, npr. Scudoplast</t>
  </si>
  <si>
    <t>16.2</t>
  </si>
  <si>
    <t>~cementni estrih C20/25, deb.4,5-6,0 cm, v naklonu</t>
  </si>
  <si>
    <t>16.3</t>
  </si>
  <si>
    <t>16.4</t>
  </si>
  <si>
    <t>Grobi podaljšani in fini apneni omet na obstoječih ometanih površinah, (kjer je omet odstranjem), vključno izdelava cementnega obrizga ter prilagoditev obstoječim površinam. Količina je ocenjena!</t>
  </si>
  <si>
    <t>Popravilo obstoječih ometov, ki so površinsko poškodovani s fino cementno malto in prilagoditev obstoječim površinam. Količina je ocenjena!</t>
  </si>
  <si>
    <t>Zidarska zadelava inštalacijskh prehodov:</t>
  </si>
  <si>
    <r>
      <t xml:space="preserve">Opaž ravnih zidov in vratnih odprtin z opaženjem, razopaženjem in čiščenjem.
~dvostranski opaž za vidne betonske površine: stene </t>
    </r>
    <r>
      <rPr>
        <b/>
        <sz val="10"/>
        <rFont val="Arial CE"/>
        <family val="0"/>
      </rPr>
      <t>zgornjega</t>
    </r>
    <r>
      <rPr>
        <sz val="10"/>
        <rFont val="Arial CE"/>
        <family val="0"/>
      </rPr>
      <t xml:space="preserve"> dela jaška dvigala</t>
    </r>
  </si>
  <si>
    <t>Opaž horizontalnih in vertikalmih vezi strešnega venca.</t>
  </si>
  <si>
    <t>Opaž pasovnih temeljev objektu in temeljev balkonov,  z opaženjem, razopaženjem in čiščenjem.
~dvostranski opaž za nevidne betonske površine</t>
  </si>
  <si>
    <t>ZUNANJA UREDITEV</t>
  </si>
  <si>
    <t>FASADERSKA DELA</t>
  </si>
  <si>
    <t>~dobava in utrditev tamponskega materiala, utrditev 80 Mpa.</t>
  </si>
  <si>
    <t>~betoniranje tlaka C30/37, zmrzlinsko odpornega, deb.10 cm, dilatacijska polja 5x5 m, metličena površina.</t>
  </si>
  <si>
    <t>~armaturne mreže</t>
  </si>
  <si>
    <t>Betoniranje zelenega korita:</t>
  </si>
  <si>
    <t>~odkop in oblikovanje profila podlage betonske površine ter odvoz materiala</t>
  </si>
  <si>
    <t>~odkop jarka ter odvoz materiala</t>
  </si>
  <si>
    <t>~dno in stene C30/37, iz zmrzlinsko odpornega betona, deb.15 cm.</t>
  </si>
  <si>
    <t>~zapolnitev korita s humusom in zazelenitev</t>
  </si>
  <si>
    <t>Betoniranje opornega zida d=20 cm:</t>
  </si>
  <si>
    <t>~podložni beton C12/15</t>
  </si>
  <si>
    <t>~opaž ab elementov</t>
  </si>
  <si>
    <t>~oporni zid C30/37, iz zmrzlinsko odpornega betona, deb.15 cm.</t>
  </si>
  <si>
    <t>armatura</t>
  </si>
  <si>
    <t>Kompletna izvedba metličene betonske površine:</t>
  </si>
  <si>
    <t>Kompletna izvedba polaganja pranih plošč:</t>
  </si>
  <si>
    <t>~odkop in oblikovanje profila podlage plošč ter odvoz materiala</t>
  </si>
  <si>
    <t>~dobava in polaganje betonskih pranih plošč vel. 50x50x5 cm na peščeno podlago - pesek 0-4 mm, deb.5 cm.</t>
  </si>
  <si>
    <t>Betoniranje prostora za smeti:</t>
  </si>
  <si>
    <t>~odkop ter odvoz materiala</t>
  </si>
  <si>
    <t>~temelj, zid in plošča C30/37, iz zmrzlinsko odpornega betona.</t>
  </si>
  <si>
    <t>Kolesarnica</t>
  </si>
  <si>
    <t>5.4</t>
  </si>
  <si>
    <t>~pasovni temelji C30/37, iz zmrzlinsko odpornega betona.</t>
  </si>
  <si>
    <t>5.5</t>
  </si>
  <si>
    <t>~ab plošča deb.10 cm - metličen beton</t>
  </si>
  <si>
    <t>Vrtanje sidrnih lukenj fi 16 mm, globine do 25 cm.</t>
  </si>
  <si>
    <t>28.</t>
  </si>
  <si>
    <t>Vrtanje sidrnih lukenj za prezračevalne cevi fi 15 cm, skozi obodne zidove deb.48 cm.</t>
  </si>
  <si>
    <t>29.</t>
  </si>
  <si>
    <t>~armatura</t>
  </si>
  <si>
    <t>~jeklena konstrukcija + AKZ</t>
  </si>
  <si>
    <t>Dobava in posaditev treh listnatih dreves s obsegom debla 18 cm: izkop sadilnih jam primrne velikosti, pognojitev, mrežica za ovoj korenin, posaditev in zalivanje.</t>
  </si>
  <si>
    <t>~tipske kljuke za obešanje koles</t>
  </si>
  <si>
    <t>~streha: profilirana pocinkana pločevina,vroče prašno barvana, z žlebovi in vsemi zaključki; s spodnje strani je protikondenčni obrizg</t>
  </si>
  <si>
    <t>6.1</t>
  </si>
  <si>
    <t>6.2</t>
  </si>
  <si>
    <t>6.3</t>
  </si>
  <si>
    <t>6.4</t>
  </si>
  <si>
    <t>6.5</t>
  </si>
  <si>
    <t>6.6</t>
  </si>
  <si>
    <t>6.7</t>
  </si>
  <si>
    <t>6.8</t>
  </si>
  <si>
    <t>6.9</t>
  </si>
  <si>
    <t>6.10</t>
  </si>
  <si>
    <t>Balkoni na terenu:</t>
  </si>
  <si>
    <t>7.1</t>
  </si>
  <si>
    <t>~cemntni estrih deb.3 cm</t>
  </si>
  <si>
    <t>7.2</t>
  </si>
  <si>
    <t>~prane plošče 50x50x5 cm</t>
  </si>
  <si>
    <t>Izdelava otroškega igrišča:</t>
  </si>
  <si>
    <t>~oblikovanje zemeljskega profila in utrditev.</t>
  </si>
  <si>
    <t>~dobava in nasip humusa v deb.15 cm, s posejanjem trave in dobrim uvaljanjem</t>
  </si>
  <si>
    <t>S K U P A J   ZUNANJA UREDITEV</t>
  </si>
  <si>
    <t>Vgradnja sider fi 16 mm, dolžine do 25 cm in zalivanje z epoksijem.</t>
  </si>
  <si>
    <t>Oprema igrišča: dobava in montaža igral po izboru.</t>
  </si>
  <si>
    <t>Obračun količin po pravilu za fasadne površine!</t>
  </si>
  <si>
    <t>Fasada objekta - cokel:
~zaključni fasadni sloj: betonske prefabricirane plošče, lepljene in sidrane
~toplotna izolacija: kamena volna, kot npr KNAUF INSULATION FKD-S deb.16 cm, lepljeno na obstoječo podlago.</t>
  </si>
  <si>
    <t>S K U P A J   FASADERSKA DELA</t>
  </si>
  <si>
    <t>~očiščenje in izravnava podlage</t>
  </si>
  <si>
    <t>MAVČNA DELA</t>
  </si>
  <si>
    <t>KROVSKO KLEPARSKA DELA</t>
  </si>
  <si>
    <t>KLJUČAVNIČARSKA DELA</t>
  </si>
  <si>
    <t>Fasada objekta in nad dvigalom, z izvedbo vsh zaključkov in detajlov:
~zaključni fasadni sloj: tankoslojna kontaktna praskana fasada
~toplotna izolacija: kamena volna, kot npr KNAUF INSULATION FKD-S deb.16 cm, lepljeno in sidrano v obstoječo podlago.</t>
  </si>
  <si>
    <t>Streha nad balkonom je v zidarskih delih.</t>
  </si>
  <si>
    <t xml:space="preserve">4. </t>
  </si>
  <si>
    <t>Revizijski kotlički za odtočno cev fi 100 in prehod skozi atiko.</t>
  </si>
  <si>
    <t>Vertikalne odtočne cevi iz pocinkane barvane pločevine fi 80 mm, pritjene z objemkami.</t>
  </si>
  <si>
    <t>XVI.</t>
  </si>
  <si>
    <t>DVIGALO</t>
  </si>
  <si>
    <t>Električno osebno dvigalo (TABELA se lahko uporabi kot popis del za dvigalo)</t>
  </si>
  <si>
    <t>Tip:
brez strojnice, uveljavljene blagovne znamke s sistemskim certifikatom, kot npr. Kone MonoSpace, Thyssen ipd.</t>
  </si>
  <si>
    <t>Nosilnost:
9 oseb ali 680 kg</t>
  </si>
  <si>
    <t>Hitrost vožnje:
1,00 m/s</t>
  </si>
  <si>
    <t>Višina dviga:
8,64 m</t>
  </si>
  <si>
    <t>- univerzalnega navrtalnega zasuna (oklepi) za cevi iz PE oziroma NL (izbor glede na sekundarno omrežje) z integriranim ploščatim zapornim ventilom, za pitno vodo, PN10, z zgornjim bajonetnim priključkom za vrtljivo koleno (možen obrat 360°- brez vijačenja), iz nodularne litine (GGG-40), notranja in zunanja epoxi zaščita, prašno barvano,</t>
  </si>
  <si>
    <t>- vrtljivo koleno (možen obrat 360°), z bajonetnim priključkom za spajanje z navrtalnim oklepom (brez vijačenja) kot hitra spojka za spajanje s PE cevjo, za pitno vodo, PN10, notranja epoxi zaščita, prašno barvano</t>
  </si>
  <si>
    <t>- teleskopska vgradna garnitura, spajanje z oklepom na bajonet ali navoj (brez dodatnega fiksiranja z vtičem), omogoča kompakten spoj za potrebe posluževanja v zemljo vgrajene armature,</t>
  </si>
  <si>
    <t>- cestna kapa – mala (dimenzije pokrova ø95), ohišje kape in pokrov iz nodularne litine, bitumensko in dodatno protikorozijsko epoxi prašno zaščiten. Naleganje pokrova konusno z podaljšanim zobom. Pokrov v celoti odstranljiv. Možnost prilagajanja glede na teren s pripadajočimi distančnimi obroči,</t>
  </si>
  <si>
    <t>- nosilna podložna plošča iz umetnega materiala se namesti pod cestno kapo in ustreza tipu vgradne garniture,</t>
  </si>
  <si>
    <t>skupaj z montažnim in tesnilnim materialom</t>
  </si>
  <si>
    <t>HAWLE ZAK 46 DN 32 ali enakovredni</t>
  </si>
  <si>
    <t>Vodomer z impulznim izhodom, opremljen z impulznim izhodom na vodomeru, brezpotencialni senzor »DISK REED« za vodomer impulz 1/100 skupaj z montažno konzolo z nastavljivimi spojnicami ter tesnilnim in vijačnim materialom</t>
  </si>
  <si>
    <t>DN 25, Qn =6 m3/h, PN16</t>
  </si>
  <si>
    <t>MS navojna krogelna pipa, skupaj z navojnima priključkoma, ročko za posluževanje ter tesnilnim materialom</t>
  </si>
  <si>
    <t>DN 32</t>
  </si>
  <si>
    <t>DN 32 z izpustom</t>
  </si>
  <si>
    <t>Zaščitna cev iz cementa dolžine 300 mm skupaj s tesnilnim vložkom s prirobnico iz nerjavečega materiala debeline 60 mm za cevi, dvojno zapiranje, tesnjenje pred pritiskom vode  do 5 bar</t>
  </si>
  <si>
    <t>s fiksnimi in ohlapno prirobnico izdelani iz jekla po DIN 18195. Lahko se uporablja za vodo pod pritiskom. Prirobnica je pritrjena z vijaki z navojem.</t>
  </si>
  <si>
    <t>Hauff Technik P LINER 2 FZR/HDR ali enakovredni</t>
  </si>
  <si>
    <t>Zaščitna cev P-LINER 2 FZR 100/x</t>
  </si>
  <si>
    <t>tesnilni vložek HDR 100-2-1/d</t>
  </si>
  <si>
    <t xml:space="preserve">za cevi Ø0-63 mm </t>
  </si>
  <si>
    <t>Drobni inštalacijski material za izvedbo vodovoda</t>
  </si>
  <si>
    <t>- spojka za PE cevi z navojnim priključkom Ø 40/DN 32</t>
  </si>
  <si>
    <t>-reducirni kos DN 32/DN 25 pocinkani</t>
  </si>
  <si>
    <t>Dobava in polaganje signalno opozorilnega traku</t>
  </si>
  <si>
    <t>Tlačni preizkus hišnih priključkov po standardu SIST EN 805 ter  navodilih upravljalca vodovoda</t>
  </si>
  <si>
    <t>- dolžina priključka 4 m</t>
  </si>
  <si>
    <t>Dezinfekcija položenega cevovoda po standardu SIST EN 805, navodilih DVGW W 291 ter navodilih IVZ</t>
  </si>
  <si>
    <t>Nadzor s strani upravnika javnega vodovoda</t>
  </si>
  <si>
    <t>NOTRANJA VODOVODNA INŠTALACIJA</t>
  </si>
  <si>
    <t>Stranišče iz sanitarne keramike, bele barve sestoječe se iz WC školjke z zadnjim iztokom, konzolne izvedbe, skupaj z masivno sedežno desko, kompletno z montažnim in tesnilnim materialom</t>
  </si>
  <si>
    <t>(Dolomite Clodia ali enakovredni)</t>
  </si>
  <si>
    <t>Stranišče za invalide iz sanitarne keramike, sestoječe se iz WC školjke z zadnjim iztokom, konzolne izvedbe, skupaj z masivno sedežno desko za invalide, držali za invalide, kompletno z montažnim in tesnilnim materialom</t>
  </si>
  <si>
    <t>(Dolomite Atlantis ali enakovredni)</t>
  </si>
  <si>
    <t>Samostoječi vgradni splakovalnik za stranišče konzolne izvedbe z zadnjim iztokom, za suho gradnjo skupaj s</t>
  </si>
  <si>
    <t>- podometnim vgrajenim izplakovalnim kotličkom V=6/3l z aktiviranjem od spredaj,</t>
  </si>
  <si>
    <t>- komplet elementov za pritrditev na steno in v tla,</t>
  </si>
  <si>
    <t>- odtočnim kolenom,</t>
  </si>
  <si>
    <t>- komplet elementov za priključitev splakovalnika na vodovodno omrežje komplet za montažo WC školjke,</t>
  </si>
  <si>
    <t>- WC priključno garnituro,</t>
  </si>
  <si>
    <t>- setom za zvočno izolacijo,</t>
  </si>
  <si>
    <t>- dvodelno varčno tipko,</t>
  </si>
  <si>
    <t>(posluževanje od spredaj)</t>
  </si>
  <si>
    <t>(Geberit Duofix ali enakovredni)</t>
  </si>
  <si>
    <t>- podometnim vgrajenim izplakovalnim kotličkom V=6/3 l z aktiviranjem od spredaj,</t>
  </si>
  <si>
    <t>- dodatek za ročno pnevmatsko daljinsko proženje izplakovalnega kotlička, za podometno montažo, skupaj s povezavo ter montažnim materialom</t>
  </si>
  <si>
    <t>Kompleten vgradni umivalnik bele barve z odprtino za mešalno baterijo ø 35, odprtino za odtočno garnituro ø45, pritrdilnimi vijaki, enoročno stoječo mešalno armaturo, skupaj z dvema armiranima cevema R 3/8" ø10 x 400 mm, kotnima regulirnima ventiloma DN15, odtočnim ventilom s čepom na poteg in pokromanim odtočnim S sifonom, kompletno z montažnim in tesnilnim materialom</t>
  </si>
  <si>
    <t>(Dolomite Novela ali enakovredni)</t>
  </si>
  <si>
    <t>velikosti 450x350 mm</t>
  </si>
  <si>
    <t>velikosti 600x510 mm</t>
  </si>
  <si>
    <t>Kompleten umivalnik za invalide bele barve skupaj s stenskima pritrdilnima vijakoma, enoročno stoječo mešalno baterijo s komolčnim posluževanjem skupaj z dvema armiranima cevema R 3/8" ø 10 x 400 mm, kotnima regulirnima ventiloma DN15, fleksibilno odtočno cevjo s podometnim odtočnim sifonom, kompletno z montažnim in tesnilnim materialom</t>
  </si>
  <si>
    <t>(Dolomite Maia ali enakovredni)</t>
  </si>
  <si>
    <t xml:space="preserve">velikosti 670 x 600 mm </t>
  </si>
  <si>
    <t>Samostoječi vgradni element za umivalnik, za suho gradnjo za vgradno globino 80 – 140 mm in nastavljivo konzolo za pritrditev umivalnika 150 – 300 mm skupaj s</t>
  </si>
  <si>
    <t>- komplet elementi za pritrditev na steno,</t>
  </si>
  <si>
    <t>- nastavljivimi kovinskimi priključki za vodovodno omrežje,</t>
  </si>
  <si>
    <t>- elementi za montažo in priključitev umivalnika,</t>
  </si>
  <si>
    <t>(Geberit Duofix)</t>
  </si>
  <si>
    <t>Priključitev pomivalnega korita komplet z enoročno mešalno baterijo (dobava in montaža), kotnima regulirnima ventiloma (eden s priključkom za pomivalni stroj), odtočnim ventilom s čepom na verižici, odtočnim sifonom, priključkom za pomivalni stroj, vključno ves montažni in tesnilni material</t>
  </si>
  <si>
    <t>Oprema pršne kadi:</t>
  </si>
  <si>
    <t>-pršna mešalna baterija s komolčnim posluževanjem, z ročno prho z zapiralom vode na konzoli</t>
  </si>
  <si>
    <t xml:space="preserve"> Kvadratni element za prhe v nivoju tal dimenzije 90 x 90 cm skupaj s:</t>
  </si>
  <si>
    <t>kabina s polmat zasteklitvijo skupaj s pritrdilnim in montažnim materialom</t>
  </si>
  <si>
    <t>- talno rešetko elementom z  odtokom v sredini</t>
  </si>
  <si>
    <t>- odtok z zapiralom (vodoravni) dolžine 800 mm</t>
  </si>
  <si>
    <t>- rešetka iz nerjavečega jekla z okvirjem iz umetne mase dolžine 800 mm</t>
  </si>
  <si>
    <t>- dvižni element</t>
  </si>
  <si>
    <t>gradbeni zaščitni pokrov</t>
  </si>
  <si>
    <t>skupaj s pritrdilnim in montažnim materialom</t>
  </si>
  <si>
    <t>(Wedi Fondo Riolito)</t>
  </si>
  <si>
    <t>velikost 900x900 mm</t>
  </si>
  <si>
    <t>-pršna mešalna baterija s komolčnim posluževanjem, z ročno prho z zapiralom vode na konzoli, skupaj s sedežem ter držali za invalide</t>
  </si>
  <si>
    <t>(Dolomite Atlantis)</t>
  </si>
  <si>
    <t>-L kabina sestavljeno iz dveh zložljivih stranic na vsaki strani višine 90cm skupaj s pritrdilnim in montažnim materialom</t>
  </si>
  <si>
    <t>- odtok z zapiralom (vodoravni)</t>
  </si>
  <si>
    <t>Trokadero - izlivnik konzolne izvedbe iz sanitarne keramike komplet z:</t>
  </si>
  <si>
    <t>- izpiralnim ventilom DN 20,</t>
  </si>
  <si>
    <t xml:space="preserve">- zidno mešalno baterijo z dolgim premičnim iztokom s tuš ročko </t>
  </si>
  <si>
    <t>- pokromano dvižno mrežo,</t>
  </si>
  <si>
    <t xml:space="preserve">  vključno s tesnilnim in pritrdilnim materialom</t>
  </si>
  <si>
    <t>(Dolomite Brenta ali enakovredni)</t>
  </si>
  <si>
    <t>Samostoječi vgradni element za trokadero za suho gradnjo za vgradno globino 80 – 140 mm in nastavljivo konzolo skupaj s</t>
  </si>
  <si>
    <t>- elementi za montažo in priključitev trokadera,</t>
  </si>
  <si>
    <t>(Geberit ali enakovredni)</t>
  </si>
  <si>
    <t>Večfunkcijski termostatski ventil za zagotovitev takojšnje dobave tople sanitarne vode na cirkulacijskih vertikalah, z navojnim priključkom PN10, adapterjem za elektrotermični pogon TWA – A in adapterjem za kabelsko tipalo. Nastavitveno območje temperature znaša 40 do 60°C.</t>
  </si>
  <si>
    <t>DANFOSS MTCV verzija B ali enakovredni</t>
  </si>
  <si>
    <t>MS navojna krogelna pipa, skupaj z ročko za posluževanje, skupaj s tesnilnim materialom</t>
  </si>
  <si>
    <t>KOVINA tip KV 40.. ali enakovredni</t>
  </si>
  <si>
    <t>DN 15 z izpustom</t>
  </si>
  <si>
    <t>DN 25 z izpustom</t>
  </si>
  <si>
    <t>Vzidna omarica za vgradnjo dveh vodomerov skupaj z</t>
  </si>
  <si>
    <t>- krogelnimi pipami,</t>
  </si>
  <si>
    <t>- enocevnim priključnim elementom za vodomer EAT ¾” (110mm)</t>
  </si>
  <si>
    <t>- izmenljivim merilnim vložkom AMES 3-K/W+m (impulzni izhod) (Qn=1,5m3/h)</t>
  </si>
  <si>
    <t>skupaj s tesnilnim ter drobnim montažnim materialom, tacami za vzidavo ter vratci, popleskanimi s temeljno in zaščitno belo barvo</t>
  </si>
  <si>
    <t>vgradne dimenzije</t>
  </si>
  <si>
    <t>višina: 380 mm</t>
  </si>
  <si>
    <t>širina: 380 mm</t>
  </si>
  <si>
    <t>globina: 90 - 140 mm</t>
  </si>
  <si>
    <t>projektna rešitev:</t>
  </si>
  <si>
    <t>ALLMESS tip MS-2WZ 110 ali enakovredni</t>
  </si>
  <si>
    <t>Mikroprocesorska centralna enota za zajem podatkov v M-Bus sistemu opremljena in dobavljena z:</t>
  </si>
  <si>
    <t>- RS232 vmesnik</t>
  </si>
  <si>
    <t>- hitrost prenosa podatkov 300 in 2400 Bit/s</t>
  </si>
  <si>
    <t>- maksimalno število priključenih naprav je 32</t>
  </si>
  <si>
    <t>- maksimalna dolžina kabla je 1000 m</t>
  </si>
  <si>
    <t>- nominalna napetost 28 VDC</t>
  </si>
  <si>
    <t>- maksimalni tok 55 mA</t>
  </si>
  <si>
    <t>- maksimalna poraba 3 W</t>
  </si>
  <si>
    <t>- maksimalna obremenilna kapacitivnost 1.5 uF</t>
  </si>
  <si>
    <t>- obratovalna temperatura -30 do +55 ˚C</t>
  </si>
  <si>
    <t>- temperatura skladiščenja -40 do +85 °C</t>
  </si>
  <si>
    <t>- dimenzija 90 x 65 x 108 mm</t>
  </si>
  <si>
    <t>- teža 220 g</t>
  </si>
  <si>
    <t>- IP20 zaščita</t>
  </si>
  <si>
    <t>- Programska oprema EnerBus</t>
  </si>
  <si>
    <t>Programski paket EnerBus je namenjen centraliziranemu spremljanju števcev z M-Bus izhodom (toplotni števci, vodomeri, elektro števci, plinski števci, …), shranjevanju odčitanih podatkov v podatkovno bazo in nadaljnji obdelavi podatkov. Namenjen je podjetjem, katerih storitve zajemajo tudi centralizirano odčitavanje M-Bus števcev v večstanovanjskih objektih, poslovnih objektih in industrijskih objektih. Program je primeren tudi za uporabnike, ki lahko s pomočjo programa in ustrezne strojne opreme nadzirajo porabo toplote, vode, plina, …, v časovnem obdobju in s pomočjo rezultatov optimizirajo energetsko učinkovitost. Program med drugim nudi tudi pripravo obračunskih podatkov. Program je neposredno povezljiv s programom EnerDel in s tem omogoča uporabniku paketno rešitev odčitavanja števcev, izvedbe delitve in prenosa podatkov v obračunski program. Prav tako je mogoč izvoz podatkov (odčitkov) v uporabnikove že obstoječe programske aplikacije za delitev in/ali obračun stroškov. Izvozni format (odvisen od uporabnikove aplikacije</t>
  </si>
  <si>
    <t>- Spletni portal EnerWEB</t>
  </si>
  <si>
    <t>Spletna aplikacija EnerWEB je namenjena enostavnemu tabelaričnemu in grafičnemu prikazu podatkov uporabniku, kot so informacije delilnikov stroškov ogrevanja, informacije toplotnih / klima / kombi števcev, informacije vodomerov. EnerWEB je povezljiv z vsemi Enerkon sistemi (EnerBus, EnerDel, EnerPisT), uporabniku pa omogoča izvoze v lastne programe preko predefiniranih izvoznih datotek, kot npr.: podporne poslovne programe za obračun, planiranje, optimizacijo omrežja, napovedi</t>
  </si>
  <si>
    <t>- napajanje 240 V</t>
  </si>
  <si>
    <t>- priključna moč 3 W</t>
  </si>
  <si>
    <t>- Zagon sistema:</t>
  </si>
  <si>
    <t>- priklop vodomerov na opcijski konektor kalorimetra</t>
  </si>
  <si>
    <t>- priklop opcijskega konektorja M-BUS/4WZ na M-BUS omrežje</t>
  </si>
  <si>
    <t>- popis toplotnih števcev in vodomerov s popisom trenutnih stanj</t>
  </si>
  <si>
    <t>- vprogramiranje števila in stanj vodomerov v toplotni števec</t>
  </si>
  <si>
    <t>- montaža opcijskih kartic in plombiranje</t>
  </si>
  <si>
    <t xml:space="preserve">- montaža centralne enote </t>
  </si>
  <si>
    <t>ELVACO tip CmeX10 ali enakovredni</t>
  </si>
  <si>
    <t>Vzidna omarica iz RF pločevine skupaj s tacami za vzidavo, vratci</t>
  </si>
  <si>
    <t>300 x 300 x 150 mm</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</si>
  <si>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</si>
  <si>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20 x 2,25</t>
  </si>
  <si>
    <t>25 x 2,5</t>
  </si>
  <si>
    <t>Cev iz nerjavečega materiala 1.4401 po DVGW W 534 (press sistem) skupaj z vsemi fitingi, tesnilnim, in pritrdilnim materialom ter dodatkom na odrez</t>
  </si>
  <si>
    <t>VIEGA Sanpress Inox ali enakovredni</t>
  </si>
  <si>
    <t>Ø18 x 1</t>
  </si>
  <si>
    <t>Ø22 x 1,2</t>
  </si>
  <si>
    <t>Ø28 x 1,2</t>
  </si>
  <si>
    <t>Ø35 x 1,5</t>
  </si>
  <si>
    <t>Izolacija tople in hladne vode s fleksibilnimi cevaki za cevi položene vidno pod stropom ali v jašku. Elastična in odporna od -50°C do +105 °C.</t>
  </si>
  <si>
    <t>- koeficient toplotne prevodnosti λ0ºC  ≤ 0,036 W/mK (EN 8497)</t>
  </si>
  <si>
    <t>- koeficient odpora difuzije vodne pare μ ≥ 7.000 (EN 12086, EN 13469) za cevi 25 – 40 mm in plošče 32 – 40 mm - koeficient odpora difuzije vodne pare μ ≥ 10.000 (EN 12086, EN 13469) za cevi 6 – 19 mm in plošče 6 – 25 mm</t>
  </si>
  <si>
    <t>Armacell Armaflex XG ali enakovredni</t>
  </si>
  <si>
    <t>debelina 13 mm (hladna in topla voda v tlaku)</t>
  </si>
  <si>
    <t>Ø 20 x 2,8</t>
  </si>
  <si>
    <t>Ø 25 x 3,5</t>
  </si>
  <si>
    <t>debelina 13 mm (hladna voda pod stropom)</t>
  </si>
  <si>
    <t>debelina 19 mm (topla voda pod stropom)</t>
  </si>
  <si>
    <t>debelina 25 mm (topla voda pod stropom)</t>
  </si>
  <si>
    <t>debelina 32 mm (topla voda pod stropom)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</si>
  <si>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</si>
  <si>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</si>
  <si>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</si>
  <si>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Vgradni sifon za pralni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</si>
  <si>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 ali enakovredni</t>
  </si>
  <si>
    <t>Odtočne cevi SML – Ductil dolžine 3 m po ISO 6594 oziroma DIN 19522 (nodularna litina), skupaj s fazonskimi kosi, z vijačnimi tesnilnimi spojkami za izvedbo kanalizacije pod stropom ali v jašku, obešali, vključno ves montažni material</t>
  </si>
  <si>
    <t>Ø100</t>
  </si>
  <si>
    <t>Ø32</t>
  </si>
  <si>
    <t>Ø40</t>
  </si>
  <si>
    <t>Ø110</t>
  </si>
  <si>
    <t>Pocinkana mreža, skupaj s tacami za vzidavo, vključno ves montažni material</t>
  </si>
  <si>
    <t>Ø 110 mm, velikost lukenj 2x2mm, Aef=min 50%</t>
  </si>
  <si>
    <t>Izolacija oddušnih cevikanalizacije s ploščami. Izolacija je elastična in odporna od -50°C do +105 °C.</t>
  </si>
  <si>
    <t>debelina 13 mm</t>
  </si>
  <si>
    <t xml:space="preserve">Izdelava požarno odpornih prebojev na prehodih cevi skozi meje požarnih celic in sektorjev po SZPV 408 </t>
  </si>
  <si>
    <t>dolžina oboda cevi do 0,5 m (Ø15 -Ø125)</t>
  </si>
  <si>
    <t>Vrtanje lukenj, izdelava različnih utorov in druga gradbena dela za nemoteno izvedbo instalacije vodovoda</t>
  </si>
  <si>
    <t>PRIPRAVA TOPLE SANITARNE VODE</t>
  </si>
  <si>
    <r>
      <t xml:space="preserve">VS: vrata shrambnih omar na balkonu:
</t>
    </r>
    <r>
      <rPr>
        <sz val="10"/>
        <rFont val="Arial CE"/>
        <family val="0"/>
      </rPr>
      <t>~svetla dimenzija: 170x271 cm
~krilo obdelava: HPL plošče za exterier
~okovje: zgornje in spodnje drsno vodilo</t>
    </r>
  </si>
  <si>
    <t>Izdelava, dobava in montaža oken iz 5 komornih PVC profilov, okovjem in tesnili in drugimi zahtevami. Suhomontažna izvedba! Toplotna prevodnost:  Ug= 1,1W/m2K, Uw=1,3 W/m2K, g=0,15.</t>
  </si>
  <si>
    <t>Izdelava, dobava in montaža vrat z nasadili, z izbranim materialom okovjem in tesnili in drugimi zahtevami. Suhomontažna izvedba! Zunanja vrata Ug= 1,1W/m2K, Uw=1,3 W/m2K</t>
  </si>
  <si>
    <r>
      <t xml:space="preserve">O1: balkonska vrata v beli barvi, </t>
    </r>
    <r>
      <rPr>
        <sz val="10"/>
        <rFont val="Arial CE"/>
        <family val="0"/>
      </rPr>
      <t>RAL vgradnja:
~svetla dimenzija:
~zidarska mera/deb.zidu: 135x267 cm
~okvir/obdelava PVC, 5 komorni
~krilo obdelavaPVC, 5 komorni, dvoslojni termopan, toplotna prevodnost:  Ug= 1,1W/m2K, Uw=1,3 W/m2K, g=0,15. 
~okovje: kromirano
~odpiranje: klasični
~senčilo: podometne,nadokenske izolativne rolete
~police: zunanja prešana pločevina
~opomba: ustrezen tesnilni material, znižani spodnji prag</t>
    </r>
  </si>
  <si>
    <r>
      <t xml:space="preserve">O2: okno v beli barvi, </t>
    </r>
    <r>
      <rPr>
        <sz val="10"/>
        <rFont val="Arial CE"/>
        <family val="0"/>
      </rPr>
      <t>RAL vgradnja:
~svetla dimenzija:
~zidarska mera/deb.zidu: 135x175 cm
~okvir/obdelava PVC, 5 komorni
~krilo obdelavaPVC, 5 komorni, dvoslojni termopan, toplotna prevodnost:  Ug= 1,1W/m2K, Uw=1,3 W/m2K, g=0,15. 
~okovje: kromirano
~odpiranje: klasično
~senčilo: podometne,nadokenske izolativne rolete
~police: zunanja prešana pločevina, notranja polica PVC
~opomba: ustrezen tesnilni material</t>
    </r>
  </si>
  <si>
    <r>
      <t xml:space="preserve">O3: okno v beli barvi, </t>
    </r>
    <r>
      <rPr>
        <sz val="10"/>
        <rFont val="Arial CE"/>
        <family val="0"/>
      </rPr>
      <t>RAL vgradnja:
~svetla dimenzija:
~zidarska mera/deb.zidu: 70x175 cm
~okvir/obdelava PVC, 5 komorni
~krilo obdelavaPVC, 5 komorni, dvoslojni termopan, toplotna prevodnost:  Ug= 1,1W/m2K, Uw=1,3 W/m2K, g=0,15. 
~okovje: kromirano
~odpiranje: klasično
~senčilo: podometne,nadokenske izolativne rolete
~police: zunanja prešana pločevina, notranja polica PVC
~opomba: ustrezen tesnilni material</t>
    </r>
  </si>
  <si>
    <r>
      <t xml:space="preserve">O4: okno v beli barvi, </t>
    </r>
    <r>
      <rPr>
        <sz val="10"/>
        <rFont val="Arial CE"/>
        <family val="0"/>
      </rPr>
      <t>RAL vgradnja:
~svetla dimenzija:
~zidarska mera/deb.zidu: 175x175 cm
~okvir/obdelava PVC, 5 komorni
~krilo obdelavaPVC, 5 komorni, dvoslojni termopan, toplotna prevodnost:  Ug= 1,1W/m2K, Uw=1,3 W/m2K, g=0,15. 
~okovje: kromirano
~odpiranje: klasično
~senčilo: podometne,nadokenske izolativne rolete
~police: zunanja prešana pločevina, notranja polica PVC
~opomba: ustrezen tesnilni material</t>
    </r>
  </si>
  <si>
    <t>2.5</t>
  </si>
  <si>
    <t>Število postaj:
 4</t>
  </si>
  <si>
    <t>Število dostopov
4, na isti strani - neprehodna kabina</t>
  </si>
  <si>
    <t>Namestitev dvigala:
v samostojnem betonskem jašku (ni predmet popisa)</t>
  </si>
  <si>
    <t>Velikost jaška:
širina: 1,90 m; globina: 1,80 m</t>
  </si>
  <si>
    <t>Višina glave jaška:
3,50 m</t>
  </si>
  <si>
    <t>Globina jame jaška:
1,10 m</t>
  </si>
  <si>
    <t>Dostopni prostor pod jaškom:
NE</t>
  </si>
  <si>
    <t>Vrsta pogona:
Frekvenčno in napetostno krmiljeni regenerativni pogon s trifaznim tokom s sinhronskim motorjem - npr. EcoDisc - z izvedbo brez reduktorja in samodejnonastavljivim zavornim sistemom za varno, udobno in tiho obratovanje</t>
  </si>
  <si>
    <t>Namestitev pogona:
Sinhronski motor brez reduktorja z integriranim pogonskim diskom je pritrjen v glavi jaška na jeklenih vodilih kabine. Brez strojnice!</t>
  </si>
  <si>
    <t>Pogonska moč:
3,7 kW, energetsko učinkovita razred »A« po standardu VDI 4707</t>
  </si>
  <si>
    <t xml:space="preserve">Število voženj na uro:
do 180 </t>
  </si>
  <si>
    <t>Priključna napetost:
3 x 400 V, 50 Hz</t>
  </si>
  <si>
    <t>Notranje mere kabine:
širina: 1,20 m; globina: 1,40 m; višina: 2,20 m</t>
  </si>
  <si>
    <t>Kabina (po izboru naročnika):
izbor iz predloženih katalogov, stene iz brušene nerjaveče pločevine Austurias Satin, tla pripravljena za lokalno oblogo po izboru arhitekta - položi naročnik, strop iz bele opalne pločevine in varčnimi LED okroglimi svetilkami, inox okroglo oprijemalo z zaobljenimi zaključki na stranski steni, ogledalo na zadnji steni nad oprijemalom, zasilna avtomatska razsvetljava, avtomatski programirljiv ventilator, prostoročna telefonska naprava za povezavo med kabino in klicnim centrom za primer reševanja ujetih oseb iz kabine dvigala (omogoča klic na 4 predhodno programirane številke)</t>
  </si>
  <si>
    <t>Vrata kabine:
avtomatska dvodelna teleskopska vrata s krili in okvirji iz brušene nerjaveče pločevine Asturias Satin, širina: 1100 mm; višina: 2100 mm, frekvenčno regulirani regenerativni pogon, varovanje z infrardečo svetlobno zaveso in omejilnikom zaporne sile</t>
  </si>
  <si>
    <t>Vrata jaška:
avtomatska dvodelna teleskopska vrata s krili in okvirji iz brušene nerjaveče pločevine Asturias Satin, širina: 1100 mm; višina: 2100 mm, brez požarne odpornosti</t>
  </si>
  <si>
    <t>Mikroprocesorsko krmiljenje:
zbirno krmiljenje simplex, požarno krmiljenje oz. evakuacijska vožnja v glavno postajo ob alarmu za požar, sinhrono električno in mehansko reševanje v primeru ujetih oseb v kabini, avtomatsko natančno pristajanje in niveliranje kabine, predčasno odpiranje vrat pri vožnji v postajo, filter proti radijskim motnjam, možnost priklopa na hišni agregat, servisni panel za vzdrževalca v najvišji postaji nameščen v vratnem okvirju, regenerativni sistem s pripadujočo opremo za vračanje odvečne električne energije nazaj v omrežje, napredne funkcije ko dvigalo ni v uporabi (stand-by, avtomatski izklop razsvetljave, avtomatski izklop ventilatorja, sporočilni pokazatelji se zatemnijo)</t>
  </si>
  <si>
    <t>v ostalih postajah: inox pozivna tipka kvadratne oblike  cca 50/50mm, izobčene s poudarjenimi (reliefnimi) oznakami  prilagojena za enostavno uporabo gibalno oviranih oseb, nad vrati digitalni LCD kazalnik položaja kabine in puščice smeri vožnje v tipski barvi na črnem ozadju ter gong
Signalizacija montirana v okvir jaškovnih vrat</t>
  </si>
  <si>
    <t xml:space="preserve">Signalizacija:
v kabini: intergrirano vertikalno kabinsko tipkalo v iz brušene nerjaveče pločevine, tipke za vsako postajo kvadratne oblike dimenzije, izobčene s poudarjenimi (reliefnimi) številkami za slabovidne, na vsaki tipki integrirana braillova reliefna pisava, tipka za odpiranje vrat, tipka za zapiranje vrat, tipka za alarm, digitalni LCD kazalnik preobremenitve, položaja kabine in puščice smeri vožnje v tipski barvi na črnem ozadju, stikalo na ključ za prednostno vožnjo in za rezervacijo kabine
v glavni postaji: inox pozivna tipka kvadratne oblike dimenzije cca 50/50mm, izobčene s poudarjenimi (reliefnimi) oznakami prilagojena  za enostavno uporabo gibalno oviranih oseb, nad vrati digitalni LCD kazalnik položaja kabine in puščice smeri vožnje v tipski barvi na črnem ozadnju ter gong
</t>
  </si>
  <si>
    <t xml:space="preserve">Dodatna oprema:
razsvetljava jaška, lestev za dostop v jamo jaška, vtičnica na strehi kabine in elektrifikacija jaška, montaža brez delovnega odra v jašku
Izvedba naprave v skladu s standardom SIST EN 81-1
</t>
  </si>
  <si>
    <t>Dvigalo mora biti načrtovano in izdelano skladno s standardom SIST EN81-1 in skladno s Pravilnikom o varnosti dvigal (Ur.list RS št. 83/07). Po končani montaži dvigala priglašeni organ opravi končni pregled in izda certifikat.</t>
  </si>
  <si>
    <t xml:space="preserve">V obsegu dobave dvigala so zajete naslednje postavke:
 Servisno tipkalo na strehi kabine.
 Pakiranje in transport do gradbišča.
 Dokumentacija. (delavniška dokumentacija, PID, POV navodila)
 Šolanje skrbnika dvigala.
 Ploščice in napisi, ki pripadajo neposredno dvigalu, v skladu z SIST EN81-1.
 Stroški za prisotnost montažnega osebja pri prevzemu dvigal in tehničnem pregledu objekta. 
 Montaža dvigala brez postavljanja odrov ob uporabi predhodno vgrajenih montažnih obešal. 
</t>
  </si>
  <si>
    <t xml:space="preserve"> Lestev za pomoč pri vstopanju v jamo jaška, ki  ustreza SIST EN 81-1 predpisom.
 Odstranitev pakirnega materiala.
 Dobava montažnih obešal za dviganje v jašku.
 Osvetlitev in elektrifikacija jaška v skladu z SIST EN 81-1 predpisom.
 Stroški tehničnega pregleda dvigala in pridobitev certifikata.
 Raztovarjanje in prenašanje težkih delov dvigala na gradbišču.
 Enkratno naknadno čiščenje naprave po zaključku montaže.
 Dostava uteži pri prevzemu s strani izvedencev.
</t>
  </si>
  <si>
    <t> Osvetlitev dostopov do jaška (pred jaškovnimi vrati min. 50 lux v vseh etažah, 200 lux v najvišji).</t>
  </si>
  <si>
    <t xml:space="preserve"> Zagotovitev suhega prostora, ki ga je mogoče zakleniti, za skladiščenje dobavljenih delov dvigala. </t>
  </si>
  <si>
    <t> Označitev obvezujoče metrske črte v notranjosti jaška pri vsaki odprtini za vrata (nakladalno mesto)</t>
  </si>
  <si>
    <t> Vgradnja montažnih obešal.</t>
  </si>
  <si>
    <t> Končni premaz jaškovnih vrat (če je potreben)</t>
  </si>
  <si>
    <t xml:space="preserve">Potrebne storitve s strani naročnika oz. graditelja:
 Postavitev jaška za dvigalo po predloženih načrtih. Jašek mora biti pravilno dimenzioniran in mora ustrezati zahtevani natančnosti, zagotovljena temperatura v jašku (od +5oC do +40oC), obenem mora ustrezati predpisom v gradbeništvu.
 Protiprašni premaz sten in dna jaška.
 Vsa gradbena, rušitvena in zaključna dela (n.pr. zaključki okrog jaškovnih vrat).
 Dovod trifaznega toka in  toka za razsvetljavo do elektro omare poleg vrat v najvišji postaji v skladu z navodili monterja dvigala. Upoštevati je potrebno SIST EN81-1 in predpise dobavitelja električnega toka.
 Priključitev vodil na strelovodno napravo.
 Definitivni priključek toka (ali provizorični z zadostno zmogljivim priključkom) mora biti pripravljen vsaj do pričetka montaže.
 Zagotovitev električnega priključka za montažo v jašku dvigala oziroma v neposredni bližini. 
 Zagotovitev telefonskega priključka v jašku dvigala.
 Poraba toka na gradbišču med montažo.
</t>
  </si>
  <si>
    <t>Cena brez DDV!</t>
  </si>
  <si>
    <t>S K U P A J   DVIGALO</t>
  </si>
  <si>
    <t>Kompletna izdelava strehe:
~hidroizolacijska folija kot npr. SIKA PLAN 18 G ali enakovredno
~podloga, toplotna izolacija deb.3cm: kamena volna, sidrana v podkonstrukcijo, kot npr.KNAUF INSULATION DDP ali enakovredno
~podkonstrkcija OSB plošče, deb.22 mm
~nosilna stršna konstrukcija: upoštevana v tesarskih delih.
Upoštevati iuvedbo vseh zaključlov pri strehi nad jaškom dvigala!</t>
  </si>
  <si>
    <t>Vertikalne odtočne cevi iz pocinkane barvane pločevine fi 100 mm, pritjene z objemkami.</t>
  </si>
  <si>
    <t>Toplotna izolacija atike na notranji strani in obloga stebrov:kamena volna deb. 16 cm.</t>
  </si>
  <si>
    <t>Kapa atike: (širina 60 cm), z vsemi zaključki in stikovanjem
~alu pločevina o,6 mm
~točkovno vzmetno pritrdilo
~OSB plošča d=2,5 cm</t>
  </si>
  <si>
    <t>S K U P A J   KROVSKO KLEPARSKA DELA</t>
  </si>
  <si>
    <t>Izdelava, dobava in montaža jeklenih konstrukcij po delavniški dokumentaciji, ki jo izdela izvajalec. Montaža se izvaja na višini do 10,00 m. Konstrukcije so vijačene. Upoštevati izvedbo sidranja. Vse odre in eventuelne lovilne odre postavi izvajalec montažerskih del in jih mora vračunati v enotne cene: jeklene kanstrukcije balkonov, S235, antikorozijska zaščita. Upoštevati vezna sredstva in pritrdilni material.</t>
  </si>
  <si>
    <t>Dobava in montaža kovinskih izvlečnih stopnic z loputo, v zadnji etaži: vel.60x120 cm.</t>
  </si>
  <si>
    <t>Dobava in vgraditev prezračevalnih rešetk v fasadno steno: alu, vel.300x200 mm</t>
  </si>
  <si>
    <t>S K U P A J   KLJUČAVNIČARSKA DELA</t>
  </si>
  <si>
    <t>Streha vetrlolova:
~dvoslojna hidroizolacija (Scudoplast)
~OSB plošča deb.22 mm
~toplotna izolacija: kamena volna (KNAUF INSULATION DP-3), deb.10 cm
 deb.22 mm
~lesene podkonstrukcije 5/10-12
~lesene podkonstrukcije 5/10
~parna zapora: (npr. KNAUF INSULATION LS 100)</t>
  </si>
  <si>
    <r>
      <t xml:space="preserve">Izdelava po tipskih detajlih pooblaščenega izvajalca. Stiki so bandažirani.
Površine so kitane in glajene, pripravljene za slikanje.
Uporabljeni materiali kot npr. ali enakovredno):
~mavčne plošče (kot npr.knauf GKP 1,25 cm in 1,50 cm)
~toplotna izolacija: filc iz steklene volne, kot npr.URSA TWF1, ali KI clasic DP-3 ali enakovredno
~jekleni pocinkani tankostenski profili kot npr.KNAUF CW, ali enakovredno
~v kopalnicah se uporabijo </t>
    </r>
    <r>
      <rPr>
        <b/>
        <sz val="10"/>
        <rFont val="Arial CE"/>
        <family val="0"/>
      </rPr>
      <t>vodoodporne</t>
    </r>
    <r>
      <rPr>
        <sz val="10"/>
        <rFont val="Arial CE"/>
        <family val="0"/>
      </rPr>
      <t xml:space="preserve"> mavčne plošče (zelene)
</t>
    </r>
  </si>
  <si>
    <r>
      <t xml:space="preserve">Mavčne stene K1:
</t>
    </r>
    <r>
      <rPr>
        <sz val="10"/>
        <rFont val="Arial CE"/>
        <family val="0"/>
      </rPr>
      <t>~izravnana, glajena stenska površina, pripravljena za pleskanje
~2x mavčno kartonska plošča kot npr.Knauf 1,25 cm ali enakovredno
~podkonstrukcija iz pocinkane pločevine deb.10 cm
~toplotna izolacija Knauf Insulation TI 140 W ali enakovredno deb.10 cm
~parna zapora
~2x vodoodporne stenske mavčne plošče deb.1,25 cm, kot npr.Knauf ali enakovredno</t>
    </r>
  </si>
  <si>
    <r>
      <t xml:space="preserve">Mavčna obloga </t>
    </r>
    <r>
      <rPr>
        <b/>
        <sz val="11"/>
        <rFont val="Arial CE"/>
        <family val="0"/>
      </rPr>
      <t>K2</t>
    </r>
    <r>
      <rPr>
        <b/>
        <sz val="10"/>
        <rFont val="Arial CE"/>
        <family val="0"/>
      </rPr>
      <t xml:space="preserve">:
</t>
    </r>
    <r>
      <rPr>
        <sz val="10"/>
        <rFont val="Arial CE"/>
        <family val="0"/>
      </rPr>
      <t>~površina pripravljena za lepljenje keramičnih ploščic
~vodoodporne mavčno kartonske plošče 2x1,25 cm
~stenski C profil d=50 mm</t>
    </r>
  </si>
  <si>
    <r>
      <t xml:space="preserve">Pritipožarna obloga inštalacijskih jaškov EI60 </t>
    </r>
    <r>
      <rPr>
        <b/>
        <sz val="11"/>
        <rFont val="Arial CE"/>
        <family val="0"/>
      </rPr>
      <t>K3</t>
    </r>
    <r>
      <rPr>
        <b/>
        <sz val="10"/>
        <rFont val="Arial CE"/>
        <family val="0"/>
      </rPr>
      <t>:</t>
    </r>
    <r>
      <rPr>
        <sz val="10"/>
        <rFont val="Arial CE"/>
        <family val="0"/>
      </rPr>
      <t xml:space="preserve">
~ognjevarna mavčno kartonska plošča F60 kot npr.Knauf GKF 2x1,25 cm ali enakovredno
~stenski C profil d=50 mm
~inštalacijski jašek je med cevmi zapolnjen z mineralno volno</t>
    </r>
  </si>
  <si>
    <t>Stik vodoodpornih mavčnih plošč s tlakom:
~zaključna letev
~U profil 75/40/6
~samolepilni trak</t>
  </si>
  <si>
    <t>S K U P A J   MAVČNA DELA</t>
  </si>
  <si>
    <t>XI.</t>
  </si>
  <si>
    <t>XII.</t>
  </si>
  <si>
    <t>XIII.</t>
  </si>
  <si>
    <t>XIV.</t>
  </si>
  <si>
    <t>XV.</t>
  </si>
  <si>
    <r>
      <t>V1: notranja vrata v stanovanjih</t>
    </r>
    <r>
      <rPr>
        <sz val="10"/>
        <rFont val="Arial CE"/>
        <family val="0"/>
      </rPr>
      <t xml:space="preserve">
~vel.80x210 cm
~zidarska dimenzija: 90x215 cm
~okvir: lesen pleskan, d=12,5 cm
~krilo: leseno pleskano
~okovje: kromirano
~ključavnica: navadna
~obloga špalete/obdelave</t>
    </r>
  </si>
  <si>
    <r>
      <t>V2: notranja vrata kopalnice</t>
    </r>
    <r>
      <rPr>
        <sz val="10"/>
        <rFont val="Arial CE"/>
        <family val="0"/>
      </rPr>
      <t xml:space="preserve">
~vel.80x210 cm
~okvir: lesen pleskan, d=10 cm
~krilo: leseno pleskano
~okovje: kromirano
~ključavnica: navadna
~opomba: v vratih je vgrajena prezračevalna rešetka PVC 425x75 cmm, po projektu strojnih inštalacij</t>
    </r>
  </si>
  <si>
    <r>
      <t>V3: vhodna vrata v stanovanja B2 30-C2</t>
    </r>
    <r>
      <rPr>
        <sz val="10"/>
        <rFont val="Arial CE"/>
        <family val="0"/>
      </rPr>
      <t xml:space="preserve">
~vel.80x210 cm
~zidarska dimenzija: 90x215 cm
~okvir: kovinski pleskan, d=20 cm
~krilo: kovinsko, izolirano jedro, obdelano z laminatom
~okovje: 3x nasadila, kromirano
~ključavnica: varnostna, cilindrična, kromirana
~opomba: požarna vrata, dimotesnaB2 30-C2, protivlomna s kukalom
~suhomontažna izvedba, samozapiralo, vgrajen lesen hrastov prag, višina pragov max.1,5 cm nad tlakom</t>
    </r>
  </si>
  <si>
    <r>
      <t>V4: notranja vrata drsna</t>
    </r>
    <r>
      <rPr>
        <sz val="10"/>
        <rFont val="Arial CE"/>
        <family val="0"/>
      </rPr>
      <t xml:space="preserve">
~vel.80x210 cm
~okvir: lesen pleskan, d=15 cm
~krilo:kovinsko, leseno pleskano
~okovje: kromirano
~ključavnica:
~opomba: suhomontažna izvedba</t>
    </r>
  </si>
  <si>
    <t>1.5</t>
  </si>
  <si>
    <t>1.6</t>
  </si>
  <si>
    <r>
      <t>V6: vhodna vrata v toplotno postajo in shrambe</t>
    </r>
    <r>
      <rPr>
        <sz val="10"/>
        <rFont val="Arial CE"/>
        <family val="0"/>
      </rPr>
      <t xml:space="preserve">
~vel.80x210 cm
~zidarska dimenzija: 90x215 cm
~okvir: kovinski pleskan, d=20 cm
~krilo: kovinsko, izolirano jedro, obdelano z laminatom
~okovje: 3x nasadila, kromirano
~ključavnica: varnostna, cilindrična, kromirana
~opomba: požarna vrata, dimotesna B2 30-C2, </t>
    </r>
  </si>
  <si>
    <t>1.7</t>
  </si>
  <si>
    <r>
      <t>V7: vhodna vrata v predprostor - klet -B2 30-C2</t>
    </r>
    <r>
      <rPr>
        <sz val="10"/>
        <rFont val="Arial CE"/>
        <family val="0"/>
      </rPr>
      <t xml:space="preserve">
~vel.90x210 cm
~zidarska dimenzija: 100x215 cm
~okvir: kovinski pleskan, d=20 cm
~krilo: kovinsko, izolirano jedro, obdelano z laminatom
~okovje: 3x nasadila, kromirano
~ključavnica: varnostna, cilindrična, kromirana
~opomba: požarna vrata, dimotesna B2 30-C2, suhomontažna izvedba</t>
    </r>
  </si>
  <si>
    <t>1.8</t>
  </si>
  <si>
    <r>
      <t>V8: vhodna vrata v toplotno postajo</t>
    </r>
    <r>
      <rPr>
        <sz val="10"/>
        <rFont val="Arial CE"/>
        <family val="0"/>
      </rPr>
      <t xml:space="preserve">
~vel.80x225 cm
~zidarska mera: 90x230 cm d=20 cm
~okvir: PVC 5-komorni profil
~krilo:PVC 
~okovje: 3x nasadila, kromirano
~ključavnica: varnostna, cilindrična, kromirana, 
~opomba: protivlomna, vgrajene alu prezračevalne rešetke 2x315x200 mm</t>
    </r>
  </si>
  <si>
    <r>
      <t>V5: vhodna vrata v objekt - pritličje</t>
    </r>
    <r>
      <rPr>
        <sz val="10"/>
        <rFont val="Arial CE"/>
        <family val="0"/>
      </rPr>
      <t xml:space="preserve">
~vel.90x238 cm
~zidarska mera: 100x243 cm d=20 cm
~okvir: PVC 5-komorni profil
~krilo:PVC 5-komorni profil, dvoslojni termopan
~okovje: 3x nasadila, kromirano
~ključavnica: varnostna, cilindrična, kromirana, možnost odpiranja vrat iz notranjosti, brez odklepanja, evakuacija
~opomba: protivlomna</t>
    </r>
  </si>
  <si>
    <t>1.9</t>
  </si>
  <si>
    <r>
      <t>V9: vhodna vrata v predprostor - klet</t>
    </r>
    <r>
      <rPr>
        <sz val="10"/>
        <rFont val="Arial CE"/>
        <family val="0"/>
      </rPr>
      <t xml:space="preserve">
~vel.140x225 cm
~zidarska mera: 150x230 cm d=20 cm
~okvir: PVC 5-komorni profil
~krilo:PVC 5-komorni profil
~okovje: 3x nasadila, kromirano
~ključavnica: varnostna, cilindrična, kromirana, 
~opomba: protivlomna, suhomontažno vgrajevanje</t>
    </r>
  </si>
  <si>
    <t>1.10</t>
  </si>
  <si>
    <r>
      <t>V10: vhodna vrata v prostor čistilke</t>
    </r>
    <r>
      <rPr>
        <sz val="10"/>
        <rFont val="Arial CE"/>
        <family val="0"/>
      </rPr>
      <t xml:space="preserve">
~vel.70x210 cm
~zidarska dimenzija: 80x215 cm
~okvir: lesen pleskan
~krilo: leseno pleskano
~okovje: kromirano
~ključavnica: navadna
~obloga špalete/obdelave</t>
    </r>
  </si>
  <si>
    <t>1.11</t>
  </si>
  <si>
    <r>
      <t>V11: vhodna vrata v shrambe</t>
    </r>
    <r>
      <rPr>
        <sz val="10"/>
        <rFont val="Arial CE"/>
        <family val="0"/>
      </rPr>
      <t xml:space="preserve">
~vel.80x210 cm
~zidarska dimenzija: 90x215 cm
~okvir: lesen
~krilo: leseno
~okovje: kromirano
~ključavnica: navadna</t>
    </r>
  </si>
  <si>
    <t>1.12</t>
  </si>
  <si>
    <t>1.13</t>
  </si>
  <si>
    <r>
      <t xml:space="preserve">V12: notranja veata z obsvetlobo in nadsvetlobo na stopnišču:
</t>
    </r>
    <r>
      <rPr>
        <sz val="10"/>
        <rFont val="Arial CE"/>
        <family val="0"/>
      </rPr>
      <t>~vel.240x261 cm
~svetla dimenzija:vrata 90x210 cm
~zidarska mera: 240x261 cm
~okvir: lesen pleskan
~krilo: leseno pleskano
~okovje: kromirano</t>
    </r>
  </si>
  <si>
    <t>GOI DELA</t>
  </si>
  <si>
    <t>ELEKTRO INSTALACIJE NN PRIKLJUČEK</t>
  </si>
  <si>
    <t>ELEKTRO INSTALACIJE</t>
  </si>
  <si>
    <t>STROJNE INSTALACIJE</t>
  </si>
  <si>
    <t>KANALIZACIJA</t>
  </si>
  <si>
    <t>Kompletna izdelava in montača strešnih ventilacijskih nadviškov nad streho in dimnika: obloga iz Alu pločevine, vključno s stikovanjem s strešino objekta in vgrajevanje rešetk.</t>
  </si>
  <si>
    <t xml:space="preserve">Dobava in montaža požarnega premaza in kamene volne kot zapore prehoda kablov in drugih inštalacij skozi požarne sektorje, ki so lahko masivni zidovi, kakor tudi lahke predelne stene, minimalne debeline 10 cm. Če je ta debelina manjša je potrebno izdelati okvir iz npr. plošč Promatect 100, širine najmanj 10 cm. Kable in kabelske police je potrebno premazati 10 cm pred in 10 cm po preboju v debelini najmanj 1 mm. Prav tako je potrebno premazati kameno volno in zid v debelini najmanj 1 mm suhega sloja najmanj 10 cm več kot je velikost odprtine. Ob montaži je potrebno upoštevati detajle Promat konstrukcije 600.44 ali 600.30. 
Za prehode negorljivih cevi izolacija iz kamene volne debeline 40 mm. Detajli po Promat konstrukcije 600.46
Pož.odpornost: EI 60/90
Za celotno konstrukcijo je potrebno predložiti ustrezna dokazila o požarnih odpornostih.
</t>
  </si>
  <si>
    <t>vertikalna odprtina 400x100mm</t>
  </si>
  <si>
    <t>Odstranitev obstoječih instalaciji in odvoz odpadnega materila</t>
  </si>
  <si>
    <t xml:space="preserve">Drobni material </t>
  </si>
  <si>
    <t xml:space="preserve">Transport  </t>
  </si>
  <si>
    <t>SVETILKE</t>
  </si>
  <si>
    <t>OZNAKA</t>
  </si>
  <si>
    <t>A1</t>
  </si>
  <si>
    <t>Nadgradna LED svetilka z RCR senzorjem, moč 14W/LED 4000K, plastično ohišje z obročem bele barve, opalna PC zaščitna kapa, zaščitna stopnja IP65, kot npr. LENA LIGHTING SATURN LED (185397)</t>
  </si>
  <si>
    <t>A2</t>
  </si>
  <si>
    <t>Nadgradna LED svetilka, moč 24W/LED 4000K, plastično ohišje z obročem bele barve, opalna PC zaščitna kapa, zaščitna stopnja IP65, kot npr. LENA LIGHTING PROXIMA LED (311420)</t>
  </si>
  <si>
    <t>A3</t>
  </si>
  <si>
    <t>Nadgradna svetilka za prašne in vlažne prostore, moč 2x49W/T16, ohišje in zaščitna kapa iz UV-stabiliziranega polikarbonata, parabolični reflektor iz metaliziranega zrcalnega polikarbonata, zaščitna stopnja IP65, kot npr. BS113 T5 (14249).</t>
  </si>
  <si>
    <t>F1</t>
  </si>
  <si>
    <r>
      <t>svetila iz polikarbonata, z odsevnikom beli opal, moči 32W, zaščite IP40, z elektronsko prestikalno napravo in cirkularno sijalko za okov G10q tip:SMO-SM-</t>
    </r>
    <r>
      <rPr>
        <b/>
        <sz val="11"/>
        <rFont val="Arial Narrow"/>
        <family val="2"/>
      </rPr>
      <t>22E</t>
    </r>
    <r>
      <rPr>
        <sz val="11"/>
        <rFont val="Arial Narrow"/>
        <family val="2"/>
      </rPr>
      <t xml:space="preserve">-IP40-32W oznaka G-shrambe </t>
    </r>
  </si>
  <si>
    <t>FOTOLUMINISCENČNI PIKTOGRAM 15X30</t>
  </si>
  <si>
    <t>ravno</t>
  </si>
  <si>
    <t>desno</t>
  </si>
  <si>
    <t xml:space="preserve">Razdelilniki  za stanovanja </t>
  </si>
  <si>
    <t>RAZDELILNIK  E.S1-10</t>
  </si>
  <si>
    <t xml:space="preserve">-omara dimenzij 570x500x130mm, nadometne izvedbe, narejena iz pločevine, z vrati s sistemsko ključavnico - komplet, pobarvan z antistatično barvo, s pritrdilnim in veznim materialom   ( oblika po detajlu)     </t>
  </si>
  <si>
    <t>-tripolno stikalo:</t>
  </si>
  <si>
    <t>3p,32A</t>
  </si>
  <si>
    <t>-prenapetostna zaščita</t>
  </si>
  <si>
    <t>PRD 25</t>
  </si>
  <si>
    <t xml:space="preserve">-instalacjiski odklopnik </t>
  </si>
  <si>
    <t>1p,B,10A</t>
  </si>
  <si>
    <t>1p,C,16A</t>
  </si>
  <si>
    <t>3p,C,16A</t>
  </si>
  <si>
    <t>KZS 16A, C, 30mA</t>
  </si>
  <si>
    <t>KZS 10A, B, 30mA</t>
  </si>
  <si>
    <t>-vgradnja napajalnika 5/NT60</t>
  </si>
  <si>
    <t>-drobni material</t>
  </si>
  <si>
    <t>Ogrevanje rampe</t>
  </si>
  <si>
    <t>Dobava in montaža talne grelne instalacije za taljenje snega in ledu</t>
  </si>
  <si>
    <t>na pripravljeno podlago pred finalnim tlakom</t>
  </si>
  <si>
    <t>Priključni vodotesni raychem spoj</t>
  </si>
  <si>
    <t>kd</t>
  </si>
  <si>
    <r>
      <t xml:space="preserve">Stikalni blok </t>
    </r>
    <r>
      <rPr>
        <b/>
        <sz val="11"/>
        <rFont val="Arial Narrow"/>
        <family val="2"/>
      </rPr>
      <t xml:space="preserve">E.1K.OR </t>
    </r>
    <r>
      <rPr>
        <sz val="11"/>
        <rFont val="Arial Narrow"/>
        <family val="2"/>
      </rPr>
      <t>z diferenčno in kratkostično zaščito ter opremo za upravljanje</t>
    </r>
  </si>
  <si>
    <t>preko temperaturnega regulatorja</t>
  </si>
  <si>
    <t xml:space="preserve">kd </t>
  </si>
  <si>
    <t>Temperaturni regulator</t>
  </si>
  <si>
    <t>Elektronski sklop z opremo in talnimi tipali za samodejni vklop ob</t>
  </si>
  <si>
    <t>prisotnosti snega ali poledici</t>
  </si>
  <si>
    <t>Priprava elektroinstalacij:</t>
  </si>
  <si>
    <t>- od stikalnega bloka do rampe instalirati:</t>
  </si>
  <si>
    <t>4x energetski kabel olflex 3x4mm2</t>
  </si>
  <si>
    <t>3x signalni kabel IYSTY 3x(2x0,8)</t>
  </si>
  <si>
    <t>Skupja:</t>
  </si>
  <si>
    <r>
      <t xml:space="preserve">Razdelilniki </t>
    </r>
    <r>
      <rPr>
        <b/>
        <sz val="11"/>
        <rFont val="Arial Narrow"/>
        <family val="2"/>
      </rPr>
      <t xml:space="preserve"> E.SR</t>
    </r>
  </si>
  <si>
    <t>Razdelilnik stenske  izvedbe, zaščite IP43,  dimenzij 600x1500x250mm, narejen iz pločevine, s ključavnico s trotočkovnim zaklepanjem, pobarvan z antistatično barvo - komplet s pritrdilnim in veznim materialom ter vgrajeno opremo:</t>
  </si>
  <si>
    <t>glavno stikalo</t>
  </si>
  <si>
    <t>-instalacijski odklopnik</t>
  </si>
  <si>
    <t>1p,4A,C</t>
  </si>
  <si>
    <t>1p,10A,B</t>
  </si>
  <si>
    <t xml:space="preserve">KZS,10A, B, 30mA </t>
  </si>
  <si>
    <t>1p,16A, C</t>
  </si>
  <si>
    <t>3p,16A, C</t>
  </si>
  <si>
    <t>ura, 10A, 1 preklopni kontakt</t>
  </si>
  <si>
    <t xml:space="preserve">-preklopno stikalo 1-0-2 1p,10A
</t>
  </si>
  <si>
    <t xml:space="preserve">-preklopno stikalo 0-1 1p,20A
</t>
  </si>
  <si>
    <t>RF žica ø 8mm komplet z izolacijsko negorljivo cevjo, položena pod fasado</t>
  </si>
  <si>
    <t>RF žica ø 8mm položena na strehi kot lovilec, komplet z držali</t>
  </si>
  <si>
    <t>Spoji izvedeni z vijačem ali varjenjem na fasadi in strehi</t>
  </si>
  <si>
    <t>Merilni stiki - podometna omarica na fasadi</t>
  </si>
  <si>
    <t>Pocinkan železni valjanec FeZn 25x4 mm, položen na nivoju pritličja</t>
  </si>
  <si>
    <t>Pocinkan železni valjanec FeZn 25x4 mm, položen vertikalno v steno (povezava med temeljnim ozemljilom in merilnim spojem)</t>
  </si>
  <si>
    <t>Spoji izvedeni z vijačem ali varjenjem v zemlji</t>
  </si>
  <si>
    <t>Prenapetostni odvodniki vodila dvigala</t>
  </si>
  <si>
    <t xml:space="preserve">Meritev ozemljitvene upornosti </t>
  </si>
  <si>
    <t xml:space="preserve">Razdelilna omarica, nadometna, neopremljena:    </t>
  </si>
  <si>
    <t xml:space="preserve">dimenzij: ŠxVxG:  dimenzij 350x550x130mm,    </t>
  </si>
  <si>
    <t xml:space="preserve"> (skupna za telefonijo in skupinski antenski sistem) </t>
  </si>
  <si>
    <t xml:space="preserve">enakovredna:  Monel pro, oblika po detajlu </t>
  </si>
  <si>
    <t xml:space="preserve">Priključna letvica KRONE, tip      </t>
  </si>
  <si>
    <t xml:space="preserve">2/10 LSA-PLUS za 10 paric          </t>
  </si>
  <si>
    <t>Telefonsko-računalniška 2 portna mikrovtičnica  (atestirana)</t>
  </si>
  <si>
    <t xml:space="preserve">  - za podometno/nadometno montažo, kompletno z dozo premera 60mm.     </t>
  </si>
  <si>
    <t xml:space="preserve">Kabel UTP (Unshielded Twisted Pairs), kapacitete 4x2x0.51mm         </t>
  </si>
  <si>
    <t xml:space="preserve">(4x2x24 AWG), Category 6e, uvlečen v instalacijske cevi    </t>
  </si>
  <si>
    <t xml:space="preserve">uvlečen v instalacijske cevi ali položen na police                 </t>
  </si>
  <si>
    <t xml:space="preserve"> Ozemljitev razvodnih omaric z ozemljitvenim vodnikom uvlečenim v  instalacijsko cev:        </t>
  </si>
  <si>
    <t xml:space="preserve"> P/F-Y 16 mm2              </t>
  </si>
  <si>
    <t>Instalacijska cev fi 16mm, komplet s razvodnicami in pritrdilnim materilom</t>
  </si>
  <si>
    <t>Instalacijska cev fi 23 mm, komplet s razvodnicami inpritrdilnim materilom</t>
  </si>
  <si>
    <t xml:space="preserve">Negorljiva masa - kit, za protipožarno tesnenje prehodov       </t>
  </si>
  <si>
    <t xml:space="preserve"> protipožarno tesnenje prehodov kablov med požarnimi sektorji    </t>
  </si>
  <si>
    <t xml:space="preserve">TK Omarica iz nerjaveče pločevine, nadometna, dimenzij (šxvxg):40x60x15cm </t>
  </si>
  <si>
    <t>začasna demontaža zunanjega priključka  KKS voda za čas gradnje in povrnitev v prvotno stanje po končani gradnji</t>
  </si>
  <si>
    <t>Drobni instalacijski material</t>
  </si>
  <si>
    <t xml:space="preserve">Preizkus, meritve, atesti in spuščanje naprave v delovanje  </t>
  </si>
  <si>
    <t xml:space="preserve">Transportni in manipulativni stroški  </t>
  </si>
  <si>
    <t>Optične vodnike do stanovanj zagotovi ponudnik širokopasovnih komunikacijskih storitev (na svoje stroške), v dogovoru z investitorjem, projektantom oz. izvajalcem ter jo tudi namesti v zato predvidenih prostorih objekta. Ponudnik storitev izvede zaključitve in meritve optičnih kablov v omaricah  v stanovanjih in glavni TK omari. Aktivno  opremo predvidi dobavitelj ponudnik širokopasovnih komunikacijskih storitev. Velikost  TK omare uskladiti z dobavilteljem TK storitev</t>
  </si>
  <si>
    <t xml:space="preserve">SKUPINSKI ANTENSKI SISTEM </t>
  </si>
  <si>
    <t xml:space="preserve">Širokopasovni ojačevalnik, 47-862 MHz   </t>
  </si>
  <si>
    <t xml:space="preserve">maksimalno ojačenje 37dB, </t>
  </si>
  <si>
    <t xml:space="preserve"> lokalno napajanje.   ( AMP512AM )       </t>
  </si>
  <si>
    <t xml:space="preserve">Delilnik montiran v omarici nad vrati stanovanja    </t>
  </si>
  <si>
    <t xml:space="preserve">PA2, 2 vejni, za frekvence 5-2400 MHz            </t>
  </si>
  <si>
    <t>delilno slabljenje 10dB/1GHz</t>
  </si>
  <si>
    <t xml:space="preserve">PA3, 3 vejni, za frekvence 5-2400 MHz            </t>
  </si>
  <si>
    <t xml:space="preserve">Antenski odcepniki montirani  </t>
  </si>
  <si>
    <t>v KRS omaro:</t>
  </si>
  <si>
    <t xml:space="preserve"> DE4 (4 vejni)za frekv. 5-2400 MHz</t>
  </si>
  <si>
    <t xml:space="preserve"> odcepno slabljenje 22dB</t>
  </si>
  <si>
    <t xml:space="preserve">Končna antenska vtičnica,         </t>
  </si>
  <si>
    <t xml:space="preserve">    SAT-TV-R, z dozo premera 60mm      </t>
  </si>
  <si>
    <t xml:space="preserve">    TV: slabljenje 2dB/5MHz, 2dB/862MHz</t>
  </si>
  <si>
    <t xml:space="preserve">    R:  slabljenje 2dB/88MHz, 2dB/108MHz</t>
  </si>
  <si>
    <t xml:space="preserve">Zaključni upor 75 Ohm.          </t>
  </si>
  <si>
    <t>Koaksialni kabel PAS4005201</t>
  </si>
  <si>
    <t>Instalacijska cev fi 16mm, komplet s pritrdilnim materilom</t>
  </si>
  <si>
    <t xml:space="preserve">Omarica iz nerjaveče pločevine, nadometna, dimenzij (šxvxg):40x60x15cm </t>
  </si>
  <si>
    <t xml:space="preserve">Drobni instalacijski material   </t>
  </si>
  <si>
    <t xml:space="preserve">Preizkus, meritve, atesti in spuščanje naprave v delovanje </t>
  </si>
  <si>
    <t>Transportni in manipulativni    stroški</t>
  </si>
  <si>
    <t>OPOMBA: Elemente skupinskega antenskega sistema je potrebno prilagoditi zahtevam izbranega distributerja KRS . Velikost  KRS omare uskladiti z dobavilteljem KRS storitev</t>
  </si>
  <si>
    <t>koda</t>
  </si>
  <si>
    <t>1783/322</t>
  </si>
  <si>
    <t>DVODRUŽINSKI BARVEN KIT 2VOICE Z MIRO MONITORJEM1</t>
  </si>
  <si>
    <t>1083/17</t>
  </si>
  <si>
    <t>SINTHESI STEEL 16 UPORABNISKI RAZSIRITVENI MODUL1</t>
  </si>
  <si>
    <t>1148/14</t>
  </si>
  <si>
    <t>MODUL Z 4 TIPKAMI</t>
  </si>
  <si>
    <t>1145/54</t>
  </si>
  <si>
    <t>DOZA P/O 4 MODULI</t>
  </si>
  <si>
    <t>1148/64</t>
  </si>
  <si>
    <t>OKVIR ZA 4 MODULE</t>
  </si>
  <si>
    <t>1083/90</t>
  </si>
  <si>
    <t>KABEL 100m KOLUT ZA 2VOICE</t>
  </si>
  <si>
    <t>1083/55</t>
  </si>
  <si>
    <t>4 UPORABNIŠKI DELILNIK ZA 2VOICE</t>
  </si>
  <si>
    <t>1750/1</t>
  </si>
  <si>
    <t>"MIRO MONITOR 4,3"" BARVEN Z SLUŠALKO"</t>
  </si>
  <si>
    <t>SPLOŠNO</t>
  </si>
  <si>
    <t>Pri izdelavi ponudbe na podlagi predmetnega popisa je potrebno v ceni posamezne enote ali sistema navedenega v popisu upoštevati:</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</si>
  <si>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</si>
  <si>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Pripravo dokumentacije skladno s »Pravilnikom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</si>
  <si>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</si>
  <si>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</si>
  <si>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</si>
  <si>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</si>
  <si>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</si>
  <si>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</si>
  <si>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Preskus hidrantnega omrežja ki je sestavljen iz pregleda dokumentacije in preizkusa hidrantnega omrežja ter pridobitev pisnega poročila o ustreznosti hidrantnega omrežja.</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</si>
  <si>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</si>
  <si>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</si>
  <si>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</si>
  <si>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</si>
  <si>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</si>
  <si>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Vris sprememb, nastalih med gradnjo v PZI načrt ter predaja teh izdelovalcu PID načrta.</t>
  </si>
  <si>
    <t>Označevanje cevovodov ter kanalov z označbo medija in smeri toka.</t>
  </si>
  <si>
    <t>Izdelava funkcionalnih shem posameznih sistemov v okvirju, nameščena na steno v strojnici, skupaj z navodili za uporabo posameznega sistema.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</si>
  <si>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</si>
  <si>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</si>
  <si>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 xml:space="preserve">OGREVANJE </t>
  </si>
  <si>
    <t>Opis postavke</t>
  </si>
  <si>
    <t>e.m.</t>
  </si>
  <si>
    <t>kol</t>
  </si>
  <si>
    <t>€/enoto</t>
  </si>
  <si>
    <t>KOTLOVNICA</t>
  </si>
  <si>
    <t>Plinski stenski kondenzacijski grelnik s prisilnim vlekom (C33x), lovilnikom kondenza s sifonom, montažno ploščo, nizkotemperaturno regulacijo delovanja kotla, kotlovsko črpalko, varnostni ventil (podp=3,0 bar), plinski ventil, zaporni ventil na dovodu ni povratku, protipovratni ventil, polnilno praznilno pipo in temperature ogrevne vode za regulacijo temperature ogrevne vode v odvisnosti od zunanje temperature.</t>
  </si>
  <si>
    <t>Dobavi naj se vključno z vsem tesnilnim in montažnim materialom, zagonom, navodili v slovenskem jeziku, ter poučevanje osebja</t>
  </si>
  <si>
    <t>Kotel dosega normne izkoristke do 110, 5%, omogoča zvezno modulirano delovanje v območju od 15 - 100% nazivne moči,</t>
  </si>
  <si>
    <t>optimalno prilagajanje trenutnim potrebam po toploti ob minimalni porabi plina, ekološki znak "modri angel" zagotavlja zelo nizke emisije dimnih plinov, izredno tiho delovanje omogoča vgradnjo tudi v neposrednji bližini bivalnih prostorov, spiralna oblika notranjosti cevi toplotnega izmenjevalnika kar bistveno izbojša prenos toplote, uporabniku zelo prijazno in enostavno nastavljanje regulacijskih funkcij, preprost za servisiranje in vzdrževanje</t>
  </si>
  <si>
    <t xml:space="preserve">Qg = 45 kW </t>
  </si>
  <si>
    <t>Q80/60˚C = 42,5 kW</t>
  </si>
  <si>
    <t>Q50/30˚C = 44,9 kW</t>
  </si>
  <si>
    <t>Ne= 75 W</t>
  </si>
  <si>
    <t>U=230 V / 50 Hz</t>
  </si>
  <si>
    <t>Projektna rešitev:</t>
  </si>
  <si>
    <t>BUDERUS tip Logamax plus GB 162 - 45</t>
  </si>
  <si>
    <t>ali enakovredni</t>
  </si>
  <si>
    <t xml:space="preserve">Koaksialna cev iz Al pločevine za dovod in odvod zgorevalnega zraka, skupaj s priključnim kosom za kotel, nadstrešnim zaključekom, odvodom kondenzata, prtrdilnim in montažnim materialom </t>
  </si>
  <si>
    <t>Ø80/125</t>
  </si>
  <si>
    <t>l = 1,5m</t>
  </si>
  <si>
    <t>BUDERUS tip DO</t>
  </si>
  <si>
    <t>Pregled dimovodne napeljave s strani pooblaščene organizacije, pridobitev soglasja</t>
  </si>
  <si>
    <t>kpl.</t>
  </si>
  <si>
    <t>Mikroprocesorska stenska regulacija sistema ogrevanja, kompaktne izvedbe, prirejena za montažo na steno. Regulacija je prirejena za nizkotemperaturno delovanja kotla in temperature ogrevne vode v odvisnosti od zunanje temperature, vodenje enega kroga ogrevanja z obtočno črpalko in pripravo tople snitarne vode.</t>
  </si>
  <si>
    <t>Avtomatika je dobavljena skupaj z:</t>
  </si>
  <si>
    <r>
      <t xml:space="preserve">Pred pričetkom rušenja mora biti podstrešni prostor izpraznjen ter odstranjene (odklopljene) vse inštalacije, ki bi ovirale predvidena dela.
Obvezno upoštevati zaščitne mere za varno izvedbo del.
</t>
    </r>
    <r>
      <rPr>
        <b/>
        <sz val="10"/>
        <rFont val="Arial CE"/>
        <family val="0"/>
      </rPr>
      <t xml:space="preserve">V ceni morajo biti upoštevani vsi stroški odstranitve ruševin in odstranjenih elementov iz objekta), transporta, začasnega in trajnega deponiranja, vključno s plačilom taks na deponiji, kakor tudi vsi stroški organizacije gradbišča, stroški odvisni od dejanske tehnologije rušenja, stroški za zagotavljanje varnosti pri delu, stroški ukrepov za zmanjšanje vplivov na okolico... </t>
    </r>
  </si>
  <si>
    <t>Razna rušitvena dela, ki jih ni možno normirati (npr. izdelava prebojev in utorov inštalacijskih vodov, izdelava sidrnih lukenj v obstoječe konstrukcije, dolbenje ležišč v tlaku mansarde za nove vertikalne elemente,...):
~KV/PK delavec</t>
  </si>
  <si>
    <t>Gradbena pomoč pri vgradnji tuš kabin.</t>
  </si>
  <si>
    <t>Vgradnja talnih sifonov 15x15 cm.</t>
  </si>
  <si>
    <t>Finalno čiščenje vseh prostorov po končani gradnji; čiščenje tlakov, vrat, oken, podov, keramike, sanitarnih elementov.</t>
  </si>
  <si>
    <t>Razna gradbena dela, ki jih ni možno normirati in pomoč pri obrtniških in inštalacijskih delih.
~KV delavec.</t>
  </si>
  <si>
    <t>1.1</t>
  </si>
  <si>
    <t>1.2</t>
  </si>
  <si>
    <t>1.3</t>
  </si>
  <si>
    <t>S K U P A J   VRATA IN OKNA</t>
  </si>
  <si>
    <t>Dobava in montaža ojačitvenih podkonstrukcij za montažo sanitarnih elementov:</t>
  </si>
  <si>
    <t>~WC školjk</t>
  </si>
  <si>
    <t>~umivalnikov</t>
  </si>
  <si>
    <t>~nabavna cena keramike: za kopalnice</t>
  </si>
  <si>
    <r>
      <t xml:space="preserve">~lepilo, </t>
    </r>
    <r>
      <rPr>
        <sz val="10"/>
        <rFont val="Arial CE"/>
        <family val="0"/>
      </rPr>
      <t>pomožni material in polaganje</t>
    </r>
  </si>
  <si>
    <t>~nabavna cena: (kopalnice)</t>
  </si>
  <si>
    <t>~lepilo, pomožni material in polaganje</t>
  </si>
  <si>
    <t>Dobava in namestitev talnega profila za ločitev različnih vrst tlaka</t>
  </si>
  <si>
    <t>S K U P A J   KERAMIČARSKA DELA</t>
  </si>
  <si>
    <t>S K U P A J   SLIKARSKO-PLESKARSKA DELA</t>
  </si>
  <si>
    <t>Dimenzije in število obrtniških izdelkov in ostale količine je potrebno pred naročanjem obvezno preveriti na objektu.
Kanalizacija, elektro in strojne inštalacije niso predmet tega projekta.
Pri delih, kjer je naveden določen material, je možna tudi izbira drugega z enakimi lastnostmi in kvaliteto, kar ponudnik v ponudbi lahko navede kot opcijo.</t>
  </si>
  <si>
    <t>REKAPITULACIJA STROŠKOV</t>
  </si>
  <si>
    <t>BETONSKA DELA</t>
  </si>
  <si>
    <t>TESARSKA DELA</t>
  </si>
  <si>
    <t>IX.</t>
  </si>
  <si>
    <t>X.</t>
  </si>
  <si>
    <t xml:space="preserve">
Dodatna, nepredvidena in več dela, ki niso zajeta v popisu se izvedejo po predhodnem dogovoru z nadzornim organom in se obračunajo po dejanskih količinah, po predhodni odobritvi enotne cene s strani investitorja.</t>
  </si>
  <si>
    <t>11.</t>
  </si>
  <si>
    <t>11.1</t>
  </si>
  <si>
    <t>11.2</t>
  </si>
  <si>
    <t>11.3</t>
  </si>
  <si>
    <t>11.4</t>
  </si>
  <si>
    <t>11.5</t>
  </si>
  <si>
    <t>12.</t>
  </si>
  <si>
    <t>12.1</t>
  </si>
  <si>
    <t>Dolbenje zidnih inštalacijskih utorov. Količina je ocenjena:</t>
  </si>
  <si>
    <t>~vel.5x5 cm</t>
  </si>
  <si>
    <t>12.2</t>
  </si>
  <si>
    <t>~vel.8x8 cm</t>
  </si>
  <si>
    <t>12.3</t>
  </si>
  <si>
    <t>~vel.10x10 cm</t>
  </si>
  <si>
    <t>~vel.15x15 cm</t>
  </si>
  <si>
    <t>Odstranitve, prevozi, deponiranje,..mora biti upoštevano v enotnih cenah!</t>
  </si>
  <si>
    <t>13.</t>
  </si>
  <si>
    <t>kg</t>
  </si>
  <si>
    <t>S K U P A J   BETONSKA DELA</t>
  </si>
  <si>
    <t>S K U P A J   TESARSKA DELA</t>
  </si>
  <si>
    <t>Grobi podaljšani in fini apneni omet na novih opečnih in betonskih površinah, vključno izdelava cementnega obrizga ter prilagoditev obstoječim površinam. Količina je ocenjena!</t>
  </si>
  <si>
    <t>Zidarska zadelava inštalacijskih zidnih utorov:</t>
  </si>
  <si>
    <t>Opomba: Izdelava po shemah in detajlih izbranega dobavitelja! Število izdelkov in velikosti gradbenih odprtin predhodno obvezno preveriti na objektu.</t>
  </si>
  <si>
    <t>2.1</t>
  </si>
  <si>
    <t>2.2</t>
  </si>
  <si>
    <t>2.3</t>
  </si>
  <si>
    <t>2.4</t>
  </si>
  <si>
    <t>5.1</t>
  </si>
  <si>
    <t>5.2</t>
  </si>
  <si>
    <t>5.3</t>
  </si>
  <si>
    <r>
      <t xml:space="preserve">Objekt: </t>
    </r>
    <r>
      <rPr>
        <b/>
        <sz val="10"/>
        <rFont val="Arial CE"/>
        <family val="2"/>
      </rPr>
      <t xml:space="preserve">        </t>
    </r>
    <r>
      <rPr>
        <b/>
        <sz val="10"/>
        <rFont val="Arial CE"/>
        <family val="0"/>
      </rPr>
      <t>STANOVANJSKI OBJEKT OB LJUBLJANICI 42, LJUBLJANA</t>
    </r>
  </si>
  <si>
    <t>Stanovanjski objekt Ob Ljubljanici 42, Ljubljana je vertikalnega gabarita K+3N.</t>
  </si>
  <si>
    <t>Dostop in dostava materiala sta možna po stopnišču (ni dvigala!), oziroma s primerno napravo za zunanji dvig materiala.</t>
  </si>
  <si>
    <t>kpl</t>
  </si>
  <si>
    <t>Stroški ureditve gradbišča (mobilna enota za pisarno, garderoba, WC kabina, (postavitev in vzdrževanje) ter ostalo v skladu z organizacijo gradbišča. Pavšal.</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</si>
</sst>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quot;&quot;"/>
    <numFmt numFmtId="173" formatCode="#,##0;#,##0;&quot;&quot;"/>
    <numFmt numFmtId="174" formatCode="&quot;Yes&quot;;&quot;Yes&quot;;&quot;No&quot;"/>
    <numFmt numFmtId="175" formatCode="&quot;True&quot;;&quot;True&quot;;&quot;False&quot;"/>
    <numFmt numFmtId="176" formatCode="&quot;On&quot;;&quot;On&quot;;&quot;Off&quot;"/>
    <numFmt numFmtId="177" formatCode="[$€-2]\ #,##0.00_);[Red]\([$€-2]\ #,##0.00\)"/>
    <numFmt numFmtId="178" formatCode="#,##0.00\ &quot;€&quot;"/>
    <numFmt numFmtId="179" formatCode="#,##0&quot;SIT&quot;;[Red]\-#,##0&quot;SIT&quot;"/>
    <numFmt numFmtId="180" formatCode="&quot;SIT&quot;#,##0_);\(&quot;SIT&quot;#,##0\)"/>
    <numFmt numFmtId="181" formatCode="mmmm\ d\,\ yyyy"/>
    <numFmt numFmtId="182" formatCode="_-* #,##0.00\ [$€-1]_-;\-* #,##0.00\ [$€-1]_-;_-* &quot;-&quot;??\ [$€-1]_-;_-@_-"/>
    <numFmt numFmtId="183" formatCode="0.0"/>
    <numFmt numFmtId="184" formatCode="#,##0.00\ _€"/>
    <numFmt numFmtId="185" formatCode="#,##0.00_ ;\-#,##0.00\ "/>
    <numFmt numFmtId="186" formatCode="#&quot;.&quot;"/>
  </numFmts>
  <fonts count="87">
    <font>
      <sz val="10"/>
      <name val="Arial CE"/>
      <family val="0"/>
    </font>
    <font>
      <b/>
      <sz val="10"/>
      <name val="Arial CE"/>
      <family val="0"/>
    </font>
    <font>
      <u val="single"/>
      <sz val="10"/>
      <color indexed="12"/>
      <name val="Arial CE"/>
      <family val="0"/>
    </font>
    <font>
      <u val="single"/>
      <sz val="10"/>
      <color indexed="36"/>
      <name val="Arial CE"/>
      <family val="0"/>
    </font>
    <font>
      <sz val="10"/>
      <name val="Arial"/>
      <family val="2"/>
    </font>
    <font>
      <b/>
      <sz val="16"/>
      <name val="Arial CE"/>
      <family val="0"/>
    </font>
    <font>
      <b/>
      <sz val="11"/>
      <name val="Arial CE"/>
      <family val="0"/>
    </font>
    <font>
      <b/>
      <sz val="10"/>
      <name val="Arial"/>
      <family val="2"/>
    </font>
    <font>
      <b/>
      <sz val="11"/>
      <name val="Calibri"/>
      <family val="2"/>
    </font>
    <font>
      <sz val="11"/>
      <name val="Arial"/>
      <family val="2"/>
    </font>
    <font>
      <sz val="11"/>
      <color indexed="8"/>
      <name val="Calibri"/>
      <family val="2"/>
    </font>
    <font>
      <b/>
      <sz val="12"/>
      <name val="Arial"/>
      <family val="2"/>
    </font>
    <font>
      <b/>
      <sz val="10"/>
      <color indexed="8"/>
      <name val="Arial"/>
      <family val="2"/>
    </font>
    <font>
      <sz val="10"/>
      <color indexed="8"/>
      <name val="Arial"/>
      <family val="2"/>
    </font>
    <font>
      <sz val="11"/>
      <color indexed="10"/>
      <name val="Calibri"/>
      <family val="2"/>
    </font>
    <font>
      <sz val="11"/>
      <name val="Arial Narrow"/>
      <family val="2"/>
    </font>
    <font>
      <sz val="16"/>
      <color indexed="8"/>
      <name val="Calibri"/>
      <family val="2"/>
    </font>
    <font>
      <sz val="12"/>
      <name val="Arial Narrow"/>
      <family val="2"/>
    </font>
    <font>
      <b/>
      <sz val="12"/>
      <color indexed="8"/>
      <name val="Arial Narrow"/>
      <family val="2"/>
    </font>
    <font>
      <sz val="10"/>
      <name val="MS Sans Serif"/>
      <family val="0"/>
    </font>
    <font>
      <sz val="12"/>
      <name val="Arial CE"/>
      <family val="2"/>
    </font>
    <font>
      <b/>
      <sz val="18"/>
      <name val="Arial"/>
      <family val="2"/>
    </font>
    <font>
      <sz val="10"/>
      <name val="Times New Roman"/>
      <family val="0"/>
    </font>
    <font>
      <b/>
      <sz val="12"/>
      <name val="Arial CE"/>
      <family val="2"/>
    </font>
    <font>
      <i/>
      <sz val="10"/>
      <name val="Arial CE"/>
      <family val="0"/>
    </font>
    <font>
      <sz val="10"/>
      <name val="Times New Roman CE"/>
      <family val="0"/>
    </font>
    <font>
      <i/>
      <sz val="10"/>
      <color indexed="23"/>
      <name val="Arial CE"/>
      <family val="0"/>
    </font>
    <font>
      <sz val="11"/>
      <color indexed="8"/>
      <name val="Arial"/>
      <family val="2"/>
    </font>
    <font>
      <sz val="12"/>
      <name val="Times New Roman"/>
      <family val="1"/>
    </font>
    <font>
      <b/>
      <sz val="11"/>
      <name val="Arial"/>
      <family val="2"/>
    </font>
    <font>
      <b/>
      <sz val="11"/>
      <color indexed="8"/>
      <name val="Arial"/>
      <family val="2"/>
    </font>
    <font>
      <b/>
      <sz val="11"/>
      <color indexed="14"/>
      <name val="Arial"/>
      <family val="2"/>
    </font>
    <font>
      <b/>
      <sz val="11"/>
      <name val="Arial Narrow"/>
      <family val="2"/>
    </font>
    <font>
      <sz val="11"/>
      <color indexed="8"/>
      <name val="Arial Narrow"/>
      <family val="2"/>
    </font>
    <font>
      <sz val="12"/>
      <name val="Arial"/>
      <family val="0"/>
    </font>
    <font>
      <sz val="12"/>
      <color indexed="8"/>
      <name val="Arial"/>
      <family val="2"/>
    </font>
    <font>
      <b/>
      <sz val="12"/>
      <color indexed="8"/>
      <name val="Arial"/>
      <family val="2"/>
    </font>
    <font>
      <b/>
      <sz val="11"/>
      <color indexed="8"/>
      <name val="Arial Narrow"/>
      <family val="2"/>
    </font>
    <font>
      <sz val="10"/>
      <name val="Tahoma"/>
      <family val="2"/>
    </font>
    <font>
      <b/>
      <sz val="12"/>
      <name val="Calibri"/>
      <family val="2"/>
    </font>
    <font>
      <sz val="12"/>
      <name val="Tahoma"/>
      <family val="2"/>
    </font>
    <font>
      <b/>
      <sz val="10"/>
      <name val="Calibri"/>
      <family val="2"/>
    </font>
    <font>
      <b/>
      <sz val="9"/>
      <name val="Segoe UI"/>
      <family val="2"/>
    </font>
    <font>
      <sz val="9"/>
      <name val="Segoe UI"/>
      <family val="2"/>
    </font>
    <font>
      <sz val="10"/>
      <name val="Arial Narrow"/>
      <family val="2"/>
    </font>
    <font>
      <u val="single"/>
      <sz val="11"/>
      <name val="Arial Narrow"/>
      <family val="2"/>
    </font>
    <font>
      <sz val="11"/>
      <color indexed="8"/>
      <name val="Arial CE"/>
      <family val="0"/>
    </font>
    <font>
      <sz val="11"/>
      <name val="Arial CE"/>
      <family val="0"/>
    </font>
    <font>
      <b/>
      <sz val="10"/>
      <color indexed="10"/>
      <name val="Arial"/>
      <family val="2"/>
    </font>
    <font>
      <sz val="10"/>
      <color indexed="10"/>
      <name val="Arial"/>
      <family val="2"/>
    </font>
    <font>
      <sz val="10"/>
      <color indexed="8"/>
      <name val="DIN Regular EU"/>
      <family val="0"/>
    </font>
    <font>
      <sz val="8"/>
      <name val="Arial CE"/>
      <family val="0"/>
    </font>
    <font>
      <sz val="11"/>
      <color indexed="9"/>
      <name val="Calibri"/>
      <family val="2"/>
    </font>
    <font>
      <sz val="11"/>
      <color indexed="17"/>
      <name val="Calibri"/>
      <family val="2"/>
    </font>
    <font>
      <u val="single"/>
      <sz val="12"/>
      <color indexed="12"/>
      <name val="Courier New"/>
      <family val="3"/>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2"/>
      <color theme="10"/>
      <name val="Courier New"/>
      <family val="3"/>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50"/>
        <bgColor indexed="64"/>
      </patternFill>
    </fill>
    <fill>
      <patternFill patternType="solid">
        <fgColor indexed="26"/>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double"/>
      <bottom style="double"/>
    </border>
    <border>
      <left style="thin"/>
      <right style="thin"/>
      <top style="hair"/>
      <bottom style="hair"/>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right/>
      <top/>
      <bottom style="double"/>
    </border>
    <border>
      <left style="thick"/>
      <right style="hair"/>
      <top style="thick"/>
      <bottom style="hair"/>
    </border>
    <border>
      <left style="hair"/>
      <right style="hair"/>
      <top style="thick"/>
      <bottom style="hair"/>
    </border>
    <border>
      <left style="hair"/>
      <right style="thick"/>
      <top style="thick"/>
      <bottom style="hair"/>
    </border>
    <border>
      <left style="thick"/>
      <right style="hair"/>
      <top style="hair"/>
      <bottom style="hair"/>
    </border>
    <border>
      <left style="hair"/>
      <right style="thick"/>
      <top style="hair"/>
      <bottom style="hair"/>
    </border>
    <border>
      <left style="hair"/>
      <right style="hair"/>
      <top style="hair"/>
      <bottom style="thin"/>
    </border>
    <border>
      <left style="hair"/>
      <right style="hair"/>
      <top>
        <color indexed="63"/>
      </top>
      <bottom style="hair"/>
    </border>
    <border>
      <left style="hair"/>
      <right style="hair"/>
      <top style="hair"/>
      <bottom>
        <color indexed="63"/>
      </bottom>
    </border>
    <border>
      <left style="hair"/>
      <right style="thick"/>
      <top style="hair"/>
      <bottom>
        <color indexed="63"/>
      </bottom>
    </border>
    <border>
      <left style="thick"/>
      <right style="hair"/>
      <top style="hair"/>
      <bottom style="thick"/>
    </border>
    <border>
      <left style="hair"/>
      <right style="hair"/>
      <top style="hair"/>
      <bottom style="thick"/>
    </border>
    <border>
      <left style="hair"/>
      <right style="thick"/>
      <top style="hair"/>
      <bottom style="thick"/>
    </border>
    <border>
      <left>
        <color indexed="63"/>
      </left>
      <right>
        <color indexed="63"/>
      </right>
      <top>
        <color indexed="63"/>
      </top>
      <bottom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38" fontId="19" fillId="0" borderId="0" applyFont="0" applyFill="0" applyBorder="0" applyAlignment="0" applyProtection="0"/>
    <xf numFmtId="171" fontId="0" fillId="0" borderId="0" applyFont="0" applyFill="0" applyBorder="0" applyAlignment="0" applyProtection="0"/>
    <xf numFmtId="37" fontId="4" fillId="0" borderId="0" applyFill="0" applyBorder="0" applyAlignment="0" applyProtection="0"/>
    <xf numFmtId="179" fontId="19" fillId="0" borderId="0" applyFont="0" applyFill="0" applyBorder="0" applyAlignment="0" applyProtection="0"/>
    <xf numFmtId="180" fontId="4" fillId="0" borderId="0" applyFill="0" applyBorder="0" applyAlignment="0" applyProtection="0"/>
    <xf numFmtId="181" fontId="4" fillId="0" borderId="0" applyFill="0" applyBorder="0" applyAlignment="0" applyProtection="0"/>
    <xf numFmtId="0" fontId="70" fillId="20" borderId="0" applyNumberFormat="0" applyBorder="0" applyAlignment="0" applyProtection="0"/>
    <xf numFmtId="174" fontId="20" fillId="0" borderId="0" applyFill="0" applyBorder="0" applyAlignment="0" applyProtection="0"/>
    <xf numFmtId="2" fontId="4" fillId="0" borderId="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0" fontId="72" fillId="21" borderId="1" applyNumberFormat="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2" fontId="15"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4" fillId="0" borderId="0">
      <alignment/>
      <protection/>
    </xf>
    <xf numFmtId="0" fontId="22" fillId="0" borderId="0">
      <alignment/>
      <protection/>
    </xf>
    <xf numFmtId="0" fontId="19" fillId="0" borderId="0">
      <alignment/>
      <protection/>
    </xf>
    <xf numFmtId="0" fontId="4" fillId="0" borderId="0">
      <alignment/>
      <protection/>
    </xf>
    <xf numFmtId="0" fontId="77" fillId="22" borderId="0" applyNumberFormat="0" applyBorder="0" applyAlignment="0" applyProtection="0"/>
    <xf numFmtId="0" fontId="0" fillId="0" borderId="0">
      <alignment/>
      <protection/>
    </xf>
    <xf numFmtId="0" fontId="68" fillId="0" borderId="0">
      <alignment/>
      <protection/>
    </xf>
    <xf numFmtId="0" fontId="25"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80" fillId="0" borderId="6" applyNumberFormat="0" applyFill="0" applyAlignment="0" applyProtection="0"/>
    <xf numFmtId="0" fontId="81" fillId="30" borderId="7" applyNumberFormat="0" applyAlignment="0" applyProtection="0"/>
    <xf numFmtId="0" fontId="82" fillId="21" borderId="8" applyNumberFormat="0" applyAlignment="0" applyProtection="0"/>
    <xf numFmtId="0" fontId="83" fillId="31" borderId="0" applyNumberFormat="0" applyBorder="0" applyAlignment="0" applyProtection="0"/>
    <xf numFmtId="0" fontId="0" fillId="0" borderId="0">
      <alignment/>
      <protection/>
    </xf>
    <xf numFmtId="0" fontId="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4" fillId="32" borderId="8" applyNumberFormat="0" applyAlignment="0" applyProtection="0"/>
    <xf numFmtId="0" fontId="85" fillId="0" borderId="10" applyNumberFormat="0" applyFill="0" applyAlignment="0" applyProtection="0"/>
  </cellStyleXfs>
  <cellXfs count="885">
    <xf numFmtId="0" fontId="0" fillId="0" borderId="0" xfId="0" applyAlignment="1">
      <alignment/>
    </xf>
    <xf numFmtId="0" fontId="0" fillId="0" borderId="0" xfId="0" applyAlignment="1">
      <alignment horizontal="center"/>
    </xf>
    <xf numFmtId="172" fontId="0" fillId="0" borderId="0" xfId="0" applyNumberFormat="1" applyAlignment="1">
      <alignment/>
    </xf>
    <xf numFmtId="0" fontId="0" fillId="0" borderId="0" xfId="0" applyAlignment="1">
      <alignment horizontal="justify"/>
    </xf>
    <xf numFmtId="0" fontId="0" fillId="0" borderId="0" xfId="0" applyAlignment="1">
      <alignment horizontal="center" vertical="top"/>
    </xf>
    <xf numFmtId="49" fontId="0" fillId="0" borderId="0" xfId="0" applyNumberFormat="1" applyAlignment="1">
      <alignment vertical="top"/>
    </xf>
    <xf numFmtId="49" fontId="0" fillId="0" borderId="11" xfId="0" applyNumberFormat="1" applyBorder="1" applyAlignment="1">
      <alignment vertical="top"/>
    </xf>
    <xf numFmtId="0" fontId="0" fillId="0" borderId="11" xfId="0" applyBorder="1" applyAlignment="1">
      <alignment horizontal="center" vertical="top"/>
    </xf>
    <xf numFmtId="0" fontId="0" fillId="0" borderId="11" xfId="0" applyBorder="1" applyAlignment="1">
      <alignment horizontal="justify"/>
    </xf>
    <xf numFmtId="0" fontId="0" fillId="0" borderId="11" xfId="0" applyBorder="1" applyAlignment="1">
      <alignment horizontal="center"/>
    </xf>
    <xf numFmtId="172" fontId="0" fillId="0" borderId="11" xfId="0" applyNumberFormat="1" applyBorder="1" applyAlignment="1">
      <alignment/>
    </xf>
    <xf numFmtId="172" fontId="0" fillId="0" borderId="0" xfId="0" applyNumberFormat="1" applyAlignment="1">
      <alignment vertical="center"/>
    </xf>
    <xf numFmtId="49" fontId="0" fillId="0" borderId="0" xfId="0" applyNumberFormat="1" applyAlignment="1">
      <alignment horizontal="left" vertical="center"/>
    </xf>
    <xf numFmtId="0" fontId="0" fillId="0" borderId="0" xfId="0" applyAlignment="1">
      <alignment horizontal="left" vertical="center"/>
    </xf>
    <xf numFmtId="49" fontId="0" fillId="0" borderId="12" xfId="0" applyNumberFormat="1" applyBorder="1" applyAlignment="1">
      <alignment vertical="top"/>
    </xf>
    <xf numFmtId="0" fontId="0" fillId="0" borderId="12" xfId="0" applyBorder="1" applyAlignment="1">
      <alignment horizontal="center" vertical="top"/>
    </xf>
    <xf numFmtId="0" fontId="0" fillId="0" borderId="12" xfId="0" applyBorder="1" applyAlignment="1">
      <alignment horizontal="center"/>
    </xf>
    <xf numFmtId="172" fontId="0" fillId="0" borderId="12" xfId="0" applyNumberFormat="1" applyBorder="1" applyAlignment="1">
      <alignment horizontal="center"/>
    </xf>
    <xf numFmtId="49" fontId="0" fillId="0" borderId="13" xfId="0" applyNumberFormat="1" applyBorder="1" applyAlignment="1">
      <alignment vertical="top"/>
    </xf>
    <xf numFmtId="0" fontId="0" fillId="0" borderId="13" xfId="0" applyBorder="1" applyAlignment="1">
      <alignment horizontal="center" vertical="top"/>
    </xf>
    <xf numFmtId="0" fontId="0" fillId="0" borderId="13" xfId="0" applyBorder="1" applyAlignment="1">
      <alignment horizontal="center"/>
    </xf>
    <xf numFmtId="172" fontId="0" fillId="0" borderId="13" xfId="0" applyNumberFormat="1" applyBorder="1" applyAlignment="1">
      <alignment/>
    </xf>
    <xf numFmtId="49" fontId="1" fillId="0" borderId="13" xfId="0" applyNumberFormat="1" applyFont="1" applyBorder="1" applyAlignment="1">
      <alignment vertical="top"/>
    </xf>
    <xf numFmtId="49" fontId="0" fillId="0" borderId="14" xfId="0" applyNumberFormat="1" applyBorder="1" applyAlignment="1">
      <alignment vertical="top"/>
    </xf>
    <xf numFmtId="0" fontId="0" fillId="0" borderId="14" xfId="0" applyBorder="1" applyAlignment="1">
      <alignment horizontal="center" vertical="top"/>
    </xf>
    <xf numFmtId="0" fontId="0" fillId="0" borderId="14" xfId="0" applyBorder="1" applyAlignment="1">
      <alignment horizontal="center"/>
    </xf>
    <xf numFmtId="172" fontId="0" fillId="0" borderId="14" xfId="0" applyNumberFormat="1" applyBorder="1" applyAlignment="1">
      <alignment/>
    </xf>
    <xf numFmtId="49" fontId="1" fillId="0" borderId="0" xfId="0" applyNumberFormat="1" applyFont="1" applyAlignment="1">
      <alignment horizontal="left" vertical="center"/>
    </xf>
    <xf numFmtId="0" fontId="1" fillId="0" borderId="0" xfId="0" applyFont="1" applyAlignment="1">
      <alignment horizontal="left" vertical="center"/>
    </xf>
    <xf numFmtId="172" fontId="1" fillId="0" borderId="0" xfId="0" applyNumberFormat="1" applyFont="1" applyAlignment="1">
      <alignment vertical="center"/>
    </xf>
    <xf numFmtId="172" fontId="0" fillId="0" borderId="13" xfId="0" applyNumberFormat="1" applyBorder="1" applyAlignment="1">
      <alignment horizontal="center"/>
    </xf>
    <xf numFmtId="0" fontId="0" fillId="0" borderId="0" xfId="0" applyFont="1" applyAlignment="1">
      <alignment horizontal="left" vertical="center"/>
    </xf>
    <xf numFmtId="49" fontId="0" fillId="0" borderId="13" xfId="0" applyNumberFormat="1" applyFont="1" applyBorder="1" applyAlignment="1">
      <alignment vertical="top"/>
    </xf>
    <xf numFmtId="0" fontId="0" fillId="0" borderId="13" xfId="0" applyFont="1" applyBorder="1" applyAlignment="1">
      <alignment horizontal="center" vertical="top"/>
    </xf>
    <xf numFmtId="0" fontId="0" fillId="0" borderId="13" xfId="0" applyFont="1" applyBorder="1" applyAlignment="1">
      <alignment horizontal="center"/>
    </xf>
    <xf numFmtId="172" fontId="0" fillId="0" borderId="13" xfId="0" applyNumberFormat="1" applyFont="1" applyBorder="1" applyAlignment="1">
      <alignment/>
    </xf>
    <xf numFmtId="49" fontId="0" fillId="0" borderId="14" xfId="0" applyNumberFormat="1" applyFont="1" applyBorder="1" applyAlignment="1">
      <alignment vertical="top"/>
    </xf>
    <xf numFmtId="0" fontId="0" fillId="0" borderId="14" xfId="0" applyFont="1" applyBorder="1" applyAlignment="1">
      <alignment horizontal="center" vertical="top"/>
    </xf>
    <xf numFmtId="0" fontId="0" fillId="0" borderId="14" xfId="0" applyFont="1" applyBorder="1" applyAlignment="1">
      <alignment horizontal="center"/>
    </xf>
    <xf numFmtId="172" fontId="0" fillId="0" borderId="14" xfId="0" applyNumberFormat="1" applyFont="1" applyBorder="1" applyAlignment="1">
      <alignment/>
    </xf>
    <xf numFmtId="49" fontId="0" fillId="0" borderId="11" xfId="0" applyNumberFormat="1" applyFont="1" applyBorder="1" applyAlignment="1">
      <alignment vertical="top"/>
    </xf>
    <xf numFmtId="0" fontId="0" fillId="0" borderId="11" xfId="0" applyFont="1" applyBorder="1" applyAlignment="1">
      <alignment horizontal="center" vertical="top"/>
    </xf>
    <xf numFmtId="11" fontId="0" fillId="0" borderId="11" xfId="0" applyNumberFormat="1" applyFont="1" applyBorder="1" applyAlignment="1">
      <alignment horizontal="justify"/>
    </xf>
    <xf numFmtId="0" fontId="0" fillId="0" borderId="11" xfId="0" applyFont="1" applyBorder="1" applyAlignment="1">
      <alignment horizontal="center"/>
    </xf>
    <xf numFmtId="172" fontId="0" fillId="0" borderId="11" xfId="0" applyNumberFormat="1" applyFont="1" applyBorder="1" applyAlignment="1">
      <alignment/>
    </xf>
    <xf numFmtId="0" fontId="0" fillId="0" borderId="0" xfId="0" applyFont="1" applyAlignment="1">
      <alignment/>
    </xf>
    <xf numFmtId="49" fontId="0" fillId="0" borderId="0" xfId="0" applyNumberFormat="1" applyFont="1" applyAlignment="1">
      <alignment vertical="top"/>
    </xf>
    <xf numFmtId="0" fontId="0" fillId="0" borderId="0" xfId="0" applyFont="1" applyAlignment="1">
      <alignment horizontal="center" vertical="top"/>
    </xf>
    <xf numFmtId="11" fontId="0" fillId="0" borderId="0" xfId="0" applyNumberFormat="1" applyFont="1" applyAlignment="1">
      <alignment horizontal="justify"/>
    </xf>
    <xf numFmtId="0" fontId="0" fillId="0" borderId="0" xfId="0" applyFont="1" applyAlignment="1">
      <alignment horizontal="center"/>
    </xf>
    <xf numFmtId="172" fontId="0" fillId="0" borderId="0" xfId="0" applyNumberFormat="1" applyFont="1" applyAlignment="1">
      <alignment/>
    </xf>
    <xf numFmtId="49" fontId="0" fillId="0" borderId="0" xfId="0" applyNumberFormat="1" applyFont="1" applyAlignment="1">
      <alignment horizontal="left" vertical="center"/>
    </xf>
    <xf numFmtId="11" fontId="0" fillId="0" borderId="0" xfId="0" applyNumberFormat="1" applyFont="1" applyAlignment="1">
      <alignment horizontal="left" vertical="center"/>
    </xf>
    <xf numFmtId="172" fontId="0" fillId="0" borderId="0" xfId="0" applyNumberFormat="1" applyFont="1" applyAlignment="1">
      <alignment vertical="center"/>
    </xf>
    <xf numFmtId="11" fontId="0" fillId="0" borderId="0" xfId="0" applyNumberFormat="1" applyAlignment="1">
      <alignment horizontal="left" vertical="center"/>
    </xf>
    <xf numFmtId="49" fontId="0" fillId="0" borderId="0" xfId="0" applyNumberFormat="1" applyFont="1" applyAlignment="1">
      <alignment vertical="center"/>
    </xf>
    <xf numFmtId="0" fontId="0" fillId="0" borderId="0" xfId="0" applyFont="1" applyAlignment="1">
      <alignment horizontal="center" vertical="center"/>
    </xf>
    <xf numFmtId="11" fontId="0" fillId="0" borderId="0" xfId="0" applyNumberFormat="1" applyFont="1" applyAlignment="1">
      <alignment horizontal="justify" vertical="center"/>
    </xf>
    <xf numFmtId="11" fontId="1" fillId="0" borderId="0" xfId="0" applyNumberFormat="1" applyFont="1" applyAlignment="1">
      <alignment horizontal="justify" vertical="center"/>
    </xf>
    <xf numFmtId="49" fontId="0" fillId="0" borderId="11" xfId="0" applyNumberFormat="1" applyFont="1" applyBorder="1" applyAlignment="1">
      <alignment horizontal="left" vertical="center"/>
    </xf>
    <xf numFmtId="0" fontId="0" fillId="0" borderId="11" xfId="0" applyFont="1" applyBorder="1" applyAlignment="1">
      <alignment horizontal="left" vertical="center"/>
    </xf>
    <xf numFmtId="11" fontId="0" fillId="0" borderId="11" xfId="0" applyNumberFormat="1" applyFont="1" applyBorder="1" applyAlignment="1">
      <alignment horizontal="left" vertical="center"/>
    </xf>
    <xf numFmtId="172" fontId="0" fillId="0" borderId="11" xfId="0" applyNumberFormat="1" applyFont="1" applyBorder="1" applyAlignment="1">
      <alignment vertical="center"/>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1" fontId="1" fillId="0" borderId="0" xfId="0" applyNumberFormat="1" applyFont="1" applyAlignment="1">
      <alignment horizontal="left" vertical="center"/>
    </xf>
    <xf numFmtId="11" fontId="1" fillId="0" borderId="13" xfId="0" applyNumberFormat="1" applyFont="1" applyBorder="1" applyAlignment="1">
      <alignment horizontal="justify" wrapText="1"/>
    </xf>
    <xf numFmtId="11" fontId="0" fillId="0" borderId="13" xfId="0" applyNumberFormat="1" applyFont="1" applyBorder="1" applyAlignment="1">
      <alignment horizontal="justify"/>
    </xf>
    <xf numFmtId="11" fontId="0" fillId="0" borderId="13" xfId="0" applyNumberFormat="1" applyFont="1" applyBorder="1" applyAlignment="1">
      <alignment horizontal="justify" wrapText="1"/>
    </xf>
    <xf numFmtId="11" fontId="1" fillId="0" borderId="14" xfId="0" applyNumberFormat="1" applyFont="1" applyBorder="1" applyAlignment="1">
      <alignment horizontal="left"/>
    </xf>
    <xf numFmtId="11" fontId="1" fillId="0" borderId="13" xfId="0" applyNumberFormat="1" applyFont="1" applyBorder="1" applyAlignment="1">
      <alignment horizontal="left"/>
    </xf>
    <xf numFmtId="11" fontId="0" fillId="0" borderId="13" xfId="0" applyNumberFormat="1" applyBorder="1" applyAlignment="1">
      <alignment horizontal="justify"/>
    </xf>
    <xf numFmtId="11" fontId="0" fillId="0" borderId="13" xfId="0" applyNumberFormat="1" applyBorder="1" applyAlignment="1">
      <alignment horizontal="justify" wrapText="1"/>
    </xf>
    <xf numFmtId="49" fontId="0" fillId="0" borderId="0" xfId="0" applyNumberFormat="1" applyFont="1" applyFill="1" applyAlignment="1">
      <alignment horizontal="left" vertical="top" wrapText="1"/>
    </xf>
    <xf numFmtId="0" fontId="0" fillId="0" borderId="13" xfId="0" applyFont="1" applyFill="1" applyBorder="1" applyAlignment="1">
      <alignment horizontal="center"/>
    </xf>
    <xf numFmtId="173" fontId="0" fillId="0" borderId="13" xfId="0" applyNumberFormat="1" applyFont="1" applyFill="1" applyBorder="1" applyAlignment="1">
      <alignment horizontal="right"/>
    </xf>
    <xf numFmtId="4" fontId="0" fillId="0" borderId="13" xfId="0" applyNumberFormat="1" applyFont="1" applyFill="1" applyBorder="1" applyAlignment="1">
      <alignment horizontal="right"/>
    </xf>
    <xf numFmtId="49" fontId="0" fillId="0" borderId="0" xfId="0" applyNumberFormat="1" applyFont="1" applyFill="1" applyAlignment="1" quotePrefix="1">
      <alignment horizontal="left" vertical="top" wrapText="1"/>
    </xf>
    <xf numFmtId="0" fontId="1" fillId="0" borderId="0" xfId="0" applyFont="1" applyFill="1" applyAlignment="1">
      <alignment vertical="top"/>
    </xf>
    <xf numFmtId="49" fontId="0" fillId="0" borderId="0" xfId="0" applyNumberFormat="1" applyFont="1" applyFill="1" applyBorder="1" applyAlignment="1">
      <alignment horizontal="left" vertical="top" wrapText="1"/>
    </xf>
    <xf numFmtId="11" fontId="0" fillId="0" borderId="13" xfId="0" applyNumberFormat="1" applyFont="1" applyBorder="1" applyAlignment="1">
      <alignment horizontal="left"/>
    </xf>
    <xf numFmtId="0" fontId="0" fillId="0" borderId="13" xfId="0" applyFont="1" applyBorder="1" applyAlignment="1">
      <alignment horizontal="justify" wrapText="1"/>
    </xf>
    <xf numFmtId="0" fontId="0" fillId="0" borderId="13" xfId="0" applyBorder="1" applyAlignment="1">
      <alignment horizontal="justify"/>
    </xf>
    <xf numFmtId="0" fontId="0" fillId="0" borderId="13" xfId="0" applyBorder="1" applyAlignment="1">
      <alignment horizontal="justify" wrapText="1"/>
    </xf>
    <xf numFmtId="0" fontId="0" fillId="0" borderId="13" xfId="0" applyFont="1" applyBorder="1" applyAlignment="1">
      <alignment horizontal="left" vertical="top" wrapText="1"/>
    </xf>
    <xf numFmtId="0" fontId="0" fillId="0" borderId="13" xfId="0" applyFont="1" applyBorder="1" applyAlignment="1">
      <alignment horizontal="center"/>
    </xf>
    <xf numFmtId="0" fontId="0" fillId="0" borderId="13" xfId="0" applyFont="1" applyBorder="1" applyAlignment="1">
      <alignment horizontal="left" wrapText="1"/>
    </xf>
    <xf numFmtId="0" fontId="0" fillId="0" borderId="13" xfId="0" applyBorder="1" applyAlignment="1">
      <alignment horizontal="left" wrapText="1"/>
    </xf>
    <xf numFmtId="0" fontId="0" fillId="0" borderId="13" xfId="0" applyFont="1" applyBorder="1" applyAlignment="1">
      <alignment horizontal="left" vertical="top" wrapText="1"/>
    </xf>
    <xf numFmtId="172" fontId="0" fillId="0" borderId="13" xfId="0" applyNumberFormat="1" applyFont="1" applyBorder="1" applyAlignment="1">
      <alignment/>
    </xf>
    <xf numFmtId="0" fontId="0" fillId="0" borderId="13" xfId="0" applyBorder="1" applyAlignment="1">
      <alignment horizontal="left" vertical="top" wrapText="1"/>
    </xf>
    <xf numFmtId="0" fontId="0" fillId="0" borderId="0" xfId="0" applyBorder="1" applyAlignment="1">
      <alignment horizontal="left" vertical="top" wrapText="1"/>
    </xf>
    <xf numFmtId="0" fontId="7" fillId="0" borderId="15" xfId="61" applyFont="1" applyBorder="1" applyAlignment="1">
      <alignment horizontal="justify" vertical="top" wrapText="1"/>
      <protection/>
    </xf>
    <xf numFmtId="11" fontId="0" fillId="0" borderId="0" xfId="0" applyNumberFormat="1" applyFont="1" applyBorder="1" applyAlignment="1">
      <alignment horizontal="justify" wrapText="1"/>
    </xf>
    <xf numFmtId="0" fontId="0" fillId="0" borderId="0" xfId="0" applyFont="1" applyBorder="1" applyAlignment="1">
      <alignment horizontal="center"/>
    </xf>
    <xf numFmtId="172" fontId="0" fillId="0" borderId="0" xfId="0" applyNumberFormat="1" applyFont="1" applyBorder="1" applyAlignment="1">
      <alignment/>
    </xf>
    <xf numFmtId="11" fontId="0" fillId="0" borderId="0" xfId="0" applyNumberFormat="1" applyFont="1" applyBorder="1" applyAlignment="1">
      <alignment horizontal="left" vertical="center"/>
    </xf>
    <xf numFmtId="172" fontId="0" fillId="0" borderId="0" xfId="0" applyNumberFormat="1" applyFont="1" applyBorder="1" applyAlignment="1">
      <alignment vertical="center"/>
    </xf>
    <xf numFmtId="0" fontId="1" fillId="0" borderId="13" xfId="0" applyFont="1" applyBorder="1" applyAlignment="1">
      <alignment horizontal="center" vertical="top"/>
    </xf>
    <xf numFmtId="0" fontId="1" fillId="0" borderId="13" xfId="0" applyFont="1" applyBorder="1" applyAlignment="1">
      <alignment horizontal="justify" wrapText="1"/>
    </xf>
    <xf numFmtId="11" fontId="0" fillId="0" borderId="13" xfId="0" applyNumberFormat="1" applyFont="1" applyBorder="1" applyAlignment="1">
      <alignment horizontal="left" wrapText="1"/>
    </xf>
    <xf numFmtId="0" fontId="0" fillId="0" borderId="13" xfId="0" applyFont="1" applyBorder="1" applyAlignment="1">
      <alignment horizontal="left" wrapText="1"/>
    </xf>
    <xf numFmtId="0" fontId="4" fillId="0" borderId="13" xfId="64" applyFont="1" applyBorder="1" applyAlignment="1">
      <alignment horizontal="justify" wrapText="1"/>
      <protection/>
    </xf>
    <xf numFmtId="49" fontId="1" fillId="0" borderId="0" xfId="0" applyNumberFormat="1" applyFont="1" applyAlignment="1">
      <alignment vertical="top"/>
    </xf>
    <xf numFmtId="0" fontId="1" fillId="0" borderId="0" xfId="0" applyFont="1" applyAlignment="1">
      <alignment horizontal="center" vertical="top"/>
    </xf>
    <xf numFmtId="0" fontId="1" fillId="0" borderId="0" xfId="0" applyFont="1" applyAlignment="1">
      <alignment horizontal="justify"/>
    </xf>
    <xf numFmtId="0" fontId="8" fillId="0" borderId="0" xfId="0" applyFont="1" applyAlignment="1">
      <alignment/>
    </xf>
    <xf numFmtId="0" fontId="0" fillId="0" borderId="0" xfId="0" applyFont="1" applyAlignment="1">
      <alignment horizontal="justify" wrapText="1"/>
    </xf>
    <xf numFmtId="0" fontId="9"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wrapText="1"/>
    </xf>
    <xf numFmtId="49" fontId="1" fillId="0" borderId="16" xfId="0" applyNumberFormat="1" applyFont="1" applyBorder="1" applyAlignment="1">
      <alignment horizontal="left" vertical="center"/>
    </xf>
    <xf numFmtId="0" fontId="1" fillId="0" borderId="16" xfId="0" applyFont="1" applyBorder="1" applyAlignment="1">
      <alignment horizontal="left" vertical="center"/>
    </xf>
    <xf numFmtId="11" fontId="1" fillId="0" borderId="16" xfId="0" applyNumberFormat="1" applyFont="1" applyBorder="1" applyAlignment="1">
      <alignment horizontal="left" vertical="center"/>
    </xf>
    <xf numFmtId="172" fontId="1" fillId="0" borderId="16" xfId="0" applyNumberFormat="1" applyFont="1" applyBorder="1" applyAlignment="1">
      <alignment vertical="center"/>
    </xf>
    <xf numFmtId="0" fontId="0" fillId="0" borderId="16" xfId="0" applyFont="1" applyBorder="1" applyAlignment="1">
      <alignment/>
    </xf>
    <xf numFmtId="0" fontId="0" fillId="0" borderId="0" xfId="0" applyFont="1" applyBorder="1" applyAlignment="1">
      <alignment/>
    </xf>
    <xf numFmtId="4" fontId="0" fillId="0" borderId="0" xfId="0" applyNumberFormat="1" applyAlignment="1">
      <alignment/>
    </xf>
    <xf numFmtId="4" fontId="0" fillId="0" borderId="0" xfId="45" applyNumberFormat="1" applyFont="1" applyAlignment="1" applyProtection="1" quotePrefix="1">
      <alignment vertical="center"/>
      <protection/>
    </xf>
    <xf numFmtId="4" fontId="0" fillId="0" borderId="0" xfId="0" applyNumberFormat="1" applyFont="1" applyAlignment="1">
      <alignment vertical="center"/>
    </xf>
    <xf numFmtId="4" fontId="0" fillId="0" borderId="11" xfId="0" applyNumberFormat="1" applyFont="1" applyBorder="1" applyAlignment="1">
      <alignment vertical="center"/>
    </xf>
    <xf numFmtId="4" fontId="0" fillId="0" borderId="11" xfId="0" applyNumberFormat="1" applyFont="1" applyBorder="1" applyAlignment="1">
      <alignment/>
    </xf>
    <xf numFmtId="4" fontId="0" fillId="0" borderId="0" xfId="0" applyNumberFormat="1" applyFont="1" applyAlignment="1">
      <alignment/>
    </xf>
    <xf numFmtId="4" fontId="0" fillId="0" borderId="0" xfId="0" applyNumberFormat="1" applyAlignment="1">
      <alignment vertical="center"/>
    </xf>
    <xf numFmtId="4" fontId="0" fillId="0" borderId="0" xfId="0" applyNumberFormat="1" applyFont="1" applyBorder="1" applyAlignment="1">
      <alignment vertical="center"/>
    </xf>
    <xf numFmtId="4" fontId="1" fillId="0" borderId="16" xfId="0" applyNumberFormat="1" applyFont="1" applyBorder="1" applyAlignment="1">
      <alignment vertical="center"/>
    </xf>
    <xf numFmtId="4" fontId="1" fillId="0" borderId="0" xfId="0" applyNumberFormat="1" applyFont="1" applyAlignment="1">
      <alignment vertical="center"/>
    </xf>
    <xf numFmtId="4" fontId="0" fillId="0" borderId="11" xfId="0" applyNumberFormat="1" applyBorder="1" applyAlignment="1">
      <alignment/>
    </xf>
    <xf numFmtId="4" fontId="0" fillId="0" borderId="12" xfId="0" applyNumberFormat="1" applyBorder="1" applyAlignment="1">
      <alignment horizontal="center"/>
    </xf>
    <xf numFmtId="4" fontId="0" fillId="0" borderId="13" xfId="0" applyNumberFormat="1" applyBorder="1" applyAlignment="1">
      <alignment horizontal="center"/>
    </xf>
    <xf numFmtId="4" fontId="0" fillId="0" borderId="13" xfId="0" applyNumberFormat="1" applyFont="1" applyBorder="1" applyAlignment="1">
      <alignment/>
    </xf>
    <xf numFmtId="4" fontId="0" fillId="0" borderId="14" xfId="0" applyNumberFormat="1" applyFont="1" applyBorder="1" applyAlignment="1">
      <alignment/>
    </xf>
    <xf numFmtId="4" fontId="0" fillId="0" borderId="13" xfId="0" applyNumberFormat="1" applyBorder="1" applyAlignment="1">
      <alignment/>
    </xf>
    <xf numFmtId="4" fontId="1" fillId="0" borderId="14" xfId="0" applyNumberFormat="1" applyFont="1" applyBorder="1" applyAlignment="1">
      <alignment/>
    </xf>
    <xf numFmtId="4" fontId="1" fillId="0" borderId="13" xfId="0" applyNumberFormat="1" applyFont="1" applyBorder="1" applyAlignment="1">
      <alignment/>
    </xf>
    <xf numFmtId="4" fontId="1" fillId="0" borderId="13" xfId="0" applyNumberFormat="1" applyFont="1" applyBorder="1" applyAlignment="1">
      <alignment vertical="top"/>
    </xf>
    <xf numFmtId="4" fontId="0" fillId="0" borderId="17" xfId="0" applyNumberFormat="1" applyFont="1" applyBorder="1" applyAlignment="1">
      <alignment/>
    </xf>
    <xf numFmtId="4" fontId="0" fillId="0" borderId="13" xfId="0" applyNumberFormat="1" applyFont="1" applyBorder="1" applyAlignment="1">
      <alignment horizontal="left"/>
    </xf>
    <xf numFmtId="4" fontId="0" fillId="0" borderId="18" xfId="0" applyNumberFormat="1" applyFont="1" applyBorder="1" applyAlignment="1">
      <alignment/>
    </xf>
    <xf numFmtId="4" fontId="0" fillId="0" borderId="13" xfId="0" applyNumberFormat="1" applyFont="1" applyBorder="1" applyAlignment="1" applyProtection="1">
      <alignment/>
      <protection locked="0"/>
    </xf>
    <xf numFmtId="4" fontId="0" fillId="0" borderId="13" xfId="0" applyNumberFormat="1" applyBorder="1" applyAlignment="1" applyProtection="1">
      <alignment/>
      <protection locked="0"/>
    </xf>
    <xf numFmtId="4" fontId="0" fillId="0" borderId="14" xfId="0" applyNumberFormat="1" applyBorder="1" applyAlignment="1" applyProtection="1">
      <alignment/>
      <protection locked="0"/>
    </xf>
    <xf numFmtId="4" fontId="0" fillId="0" borderId="13" xfId="0" applyNumberFormat="1" applyFont="1" applyFill="1" applyBorder="1" applyAlignment="1" applyProtection="1">
      <alignment horizontal="right"/>
      <protection locked="0"/>
    </xf>
    <xf numFmtId="4" fontId="0" fillId="0" borderId="14" xfId="0" applyNumberFormat="1" applyFont="1" applyBorder="1" applyAlignment="1" applyProtection="1">
      <alignment/>
      <protection locked="0"/>
    </xf>
    <xf numFmtId="4" fontId="0" fillId="0" borderId="0" xfId="0" applyNumberFormat="1" applyAlignment="1" applyProtection="1">
      <alignment/>
      <protection locked="0"/>
    </xf>
    <xf numFmtId="4" fontId="0" fillId="0" borderId="0" xfId="0" applyNumberFormat="1" applyFont="1" applyBorder="1" applyAlignment="1" applyProtection="1">
      <alignment/>
      <protection locked="0"/>
    </xf>
    <xf numFmtId="4" fontId="1" fillId="0" borderId="14" xfId="0" applyNumberFormat="1" applyFont="1" applyFill="1" applyBorder="1" applyAlignment="1">
      <alignment/>
    </xf>
    <xf numFmtId="11" fontId="0" fillId="0" borderId="13" xfId="0" applyNumberFormat="1" applyFont="1" applyBorder="1" applyAlignment="1">
      <alignment horizontal="justify" wrapText="1"/>
    </xf>
    <xf numFmtId="49" fontId="0" fillId="0" borderId="0" xfId="0" applyNumberFormat="1" applyFont="1" applyBorder="1" applyAlignment="1">
      <alignment vertical="top"/>
    </xf>
    <xf numFmtId="0" fontId="0" fillId="0" borderId="0" xfId="0" applyFont="1" applyBorder="1" applyAlignment="1">
      <alignment horizontal="center" vertical="top"/>
    </xf>
    <xf numFmtId="0" fontId="7" fillId="0" borderId="0" xfId="53" applyFont="1" applyAlignment="1">
      <alignment horizontal="left" vertical="top"/>
      <protection/>
    </xf>
    <xf numFmtId="0" fontId="7" fillId="0" borderId="0" xfId="53" applyFont="1" applyAlignment="1">
      <alignment wrapText="1"/>
      <protection/>
    </xf>
    <xf numFmtId="0" fontId="7" fillId="0" borderId="0" xfId="53" applyFont="1" applyAlignment="1">
      <alignment/>
      <protection/>
    </xf>
    <xf numFmtId="178" fontId="7" fillId="0" borderId="0" xfId="53" applyNumberFormat="1" applyFont="1">
      <alignment/>
      <protection/>
    </xf>
    <xf numFmtId="0" fontId="4" fillId="0" borderId="0" xfId="53" applyFont="1">
      <alignment/>
      <protection/>
    </xf>
    <xf numFmtId="0" fontId="7" fillId="0" borderId="0" xfId="53" applyFont="1" applyAlignment="1">
      <alignment horizontal="right" vertical="top"/>
      <protection/>
    </xf>
    <xf numFmtId="0" fontId="7" fillId="0" borderId="11" xfId="53" applyFont="1" applyBorder="1" applyAlignment="1">
      <alignment/>
      <protection/>
    </xf>
    <xf numFmtId="0" fontId="4" fillId="0" borderId="11" xfId="53" applyFont="1" applyBorder="1" applyAlignment="1">
      <alignment horizontal="right"/>
      <protection/>
    </xf>
    <xf numFmtId="0" fontId="7" fillId="0" borderId="11" xfId="53" applyFont="1" applyBorder="1" applyAlignment="1">
      <alignment horizontal="left"/>
      <protection/>
    </xf>
    <xf numFmtId="178" fontId="7" fillId="0" borderId="11" xfId="53" applyNumberFormat="1" applyFont="1" applyBorder="1" applyAlignment="1">
      <alignment horizontal="right"/>
      <protection/>
    </xf>
    <xf numFmtId="0" fontId="4" fillId="0" borderId="0" xfId="53" applyFont="1" applyAlignment="1">
      <alignment horizontal="right"/>
      <protection/>
    </xf>
    <xf numFmtId="0" fontId="4" fillId="0" borderId="0" xfId="53" applyFont="1" applyAlignment="1">
      <alignment horizontal="right" vertical="top"/>
      <protection/>
    </xf>
    <xf numFmtId="0" fontId="4" fillId="0" borderId="19" xfId="53" applyFont="1" applyBorder="1" applyAlignment="1">
      <alignment wrapText="1"/>
      <protection/>
    </xf>
    <xf numFmtId="0" fontId="4" fillId="0" borderId="19" xfId="53" applyFont="1" applyBorder="1" applyAlignment="1">
      <alignment/>
      <protection/>
    </xf>
    <xf numFmtId="178" fontId="4" fillId="0" borderId="19" xfId="53" applyNumberFormat="1" applyFont="1" applyBorder="1">
      <alignment/>
      <protection/>
    </xf>
    <xf numFmtId="49" fontId="4" fillId="0" borderId="0" xfId="53" applyNumberFormat="1" applyFont="1" applyAlignment="1">
      <alignment horizontal="center" vertical="top"/>
      <protection/>
    </xf>
    <xf numFmtId="0" fontId="4" fillId="0" borderId="0" xfId="53" applyFont="1" applyBorder="1" applyAlignment="1">
      <alignment wrapText="1"/>
      <protection/>
    </xf>
    <xf numFmtId="0" fontId="4" fillId="0" borderId="0" xfId="53" applyFont="1" applyBorder="1" applyAlignment="1">
      <alignment/>
      <protection/>
    </xf>
    <xf numFmtId="178" fontId="4" fillId="0" borderId="0" xfId="53" applyNumberFormat="1" applyFont="1" applyBorder="1">
      <alignment/>
      <protection/>
    </xf>
    <xf numFmtId="49" fontId="4" fillId="0" borderId="0" xfId="53" applyNumberFormat="1" applyFont="1" applyBorder="1" applyAlignment="1">
      <alignment wrapText="1"/>
      <protection/>
    </xf>
    <xf numFmtId="0" fontId="4" fillId="0" borderId="0" xfId="53" applyNumberFormat="1" applyFont="1" applyBorder="1" applyAlignment="1">
      <alignment wrapText="1"/>
      <protection/>
    </xf>
    <xf numFmtId="0" fontId="4" fillId="0" borderId="9" xfId="53" applyFont="1" applyBorder="1" applyAlignment="1">
      <alignment horizontal="right" vertical="top"/>
      <protection/>
    </xf>
    <xf numFmtId="0" fontId="11" fillId="0" borderId="9" xfId="53" applyFont="1" applyBorder="1" applyAlignment="1">
      <alignment horizontal="left"/>
      <protection/>
    </xf>
    <xf numFmtId="4" fontId="7" fillId="0" borderId="9" xfId="53" applyNumberFormat="1" applyFont="1" applyBorder="1">
      <alignment/>
      <protection/>
    </xf>
    <xf numFmtId="178" fontId="11" fillId="0" borderId="9" xfId="53" applyNumberFormat="1" applyFont="1" applyBorder="1">
      <alignment/>
      <protection/>
    </xf>
    <xf numFmtId="0" fontId="4" fillId="0" borderId="0" xfId="53" applyFont="1" applyAlignment="1">
      <alignment/>
      <protection/>
    </xf>
    <xf numFmtId="178" fontId="4" fillId="0" borderId="0" xfId="53" applyNumberFormat="1" applyFont="1">
      <alignment/>
      <protection/>
    </xf>
    <xf numFmtId="0" fontId="4" fillId="0" borderId="0" xfId="53" applyFont="1" applyAlignment="1">
      <alignment wrapText="1"/>
      <protection/>
    </xf>
    <xf numFmtId="0" fontId="12" fillId="0" borderId="0" xfId="53" applyFont="1" applyAlignment="1">
      <alignment horizontal="left" vertical="top" wrapText="1"/>
      <protection/>
    </xf>
    <xf numFmtId="0" fontId="13" fillId="0" borderId="0" xfId="53" applyFont="1" applyAlignment="1">
      <alignment horizontal="left" vertical="top" wrapText="1"/>
      <protection/>
    </xf>
    <xf numFmtId="11" fontId="0" fillId="0" borderId="0" xfId="0" applyNumberFormat="1" applyFont="1" applyAlignment="1">
      <alignment horizontal="left" vertical="center"/>
    </xf>
    <xf numFmtId="4" fontId="0" fillId="0" borderId="16" xfId="0" applyNumberFormat="1" applyFont="1" applyBorder="1" applyAlignment="1">
      <alignment vertical="center"/>
    </xf>
    <xf numFmtId="2" fontId="15" fillId="0" borderId="20" xfId="56" applyBorder="1">
      <alignment/>
      <protection/>
    </xf>
    <xf numFmtId="2" fontId="15" fillId="0" borderId="21" xfId="56" applyBorder="1" applyAlignment="1">
      <alignment horizontal="center"/>
      <protection/>
    </xf>
    <xf numFmtId="2" fontId="15" fillId="0" borderId="21" xfId="56" applyBorder="1">
      <alignment/>
      <protection/>
    </xf>
    <xf numFmtId="178" fontId="15" fillId="0" borderId="21" xfId="56" applyNumberFormat="1" applyBorder="1">
      <alignment/>
      <protection/>
    </xf>
    <xf numFmtId="2" fontId="15" fillId="0" borderId="22" xfId="56" applyBorder="1">
      <alignment/>
      <protection/>
    </xf>
    <xf numFmtId="2" fontId="15" fillId="0" borderId="0" xfId="56">
      <alignment/>
      <protection/>
    </xf>
    <xf numFmtId="2" fontId="15" fillId="0" borderId="23" xfId="56" applyBorder="1">
      <alignment/>
      <protection/>
    </xf>
    <xf numFmtId="2" fontId="15" fillId="0" borderId="24" xfId="56" applyBorder="1" applyAlignment="1">
      <alignment horizontal="center"/>
      <protection/>
    </xf>
    <xf numFmtId="2" fontId="15" fillId="0" borderId="24" xfId="56" applyBorder="1">
      <alignment/>
      <protection/>
    </xf>
    <xf numFmtId="178" fontId="15" fillId="0" borderId="24" xfId="56" applyNumberFormat="1" applyBorder="1">
      <alignment/>
      <protection/>
    </xf>
    <xf numFmtId="2" fontId="15" fillId="0" borderId="25" xfId="56" applyBorder="1">
      <alignment/>
      <protection/>
    </xf>
    <xf numFmtId="2" fontId="16" fillId="0" borderId="24" xfId="56" applyFont="1" applyBorder="1" applyAlignment="1">
      <alignment horizontal="left"/>
      <protection/>
    </xf>
    <xf numFmtId="0" fontId="15" fillId="0" borderId="24" xfId="56" applyNumberFormat="1" applyBorder="1" applyAlignment="1">
      <alignment horizontal="center"/>
      <protection/>
    </xf>
    <xf numFmtId="4" fontId="15" fillId="0" borderId="0" xfId="56" applyNumberFormat="1" applyFont="1">
      <alignment/>
      <protection/>
    </xf>
    <xf numFmtId="4" fontId="17" fillId="0" borderId="24" xfId="46" applyNumberFormat="1" applyFont="1" applyBorder="1" applyAlignment="1" applyProtection="1">
      <alignment/>
      <protection/>
    </xf>
    <xf numFmtId="2" fontId="14" fillId="0" borderId="24" xfId="56" applyFont="1" applyBorder="1">
      <alignment/>
      <protection/>
    </xf>
    <xf numFmtId="4" fontId="15" fillId="0" borderId="24" xfId="56" applyNumberFormat="1" applyFont="1" applyBorder="1">
      <alignment/>
      <protection/>
    </xf>
    <xf numFmtId="0" fontId="18" fillId="0" borderId="0" xfId="57" applyFont="1" applyFill="1" applyAlignment="1">
      <alignment wrapText="1"/>
      <protection/>
    </xf>
    <xf numFmtId="0" fontId="1" fillId="0" borderId="0" xfId="57" applyFont="1" applyFill="1" applyAlignment="1">
      <alignment/>
      <protection/>
    </xf>
    <xf numFmtId="4" fontId="15" fillId="0" borderId="24" xfId="56" applyNumberFormat="1" applyBorder="1">
      <alignment/>
      <protection/>
    </xf>
    <xf numFmtId="2" fontId="15" fillId="0" borderId="26" xfId="56" applyBorder="1">
      <alignment/>
      <protection/>
    </xf>
    <xf numFmtId="2" fontId="15" fillId="0" borderId="27" xfId="56" applyBorder="1" applyAlignment="1">
      <alignment horizontal="center"/>
      <protection/>
    </xf>
    <xf numFmtId="2" fontId="15" fillId="0" borderId="27" xfId="56" applyBorder="1">
      <alignment/>
      <protection/>
    </xf>
    <xf numFmtId="178" fontId="15" fillId="0" borderId="27" xfId="56" applyNumberFormat="1" applyBorder="1">
      <alignment/>
      <protection/>
    </xf>
    <xf numFmtId="2" fontId="15" fillId="0" borderId="28" xfId="56" applyBorder="1">
      <alignment/>
      <protection/>
    </xf>
    <xf numFmtId="2" fontId="15" fillId="0" borderId="0" xfId="56" applyAlignment="1">
      <alignment horizontal="center"/>
      <protection/>
    </xf>
    <xf numFmtId="178" fontId="15" fillId="0" borderId="0" xfId="56" applyNumberFormat="1">
      <alignment/>
      <protection/>
    </xf>
    <xf numFmtId="49" fontId="0" fillId="0" borderId="0" xfId="59" applyNumberFormat="1" applyFont="1" applyFill="1" applyAlignment="1">
      <alignment horizontal="center" vertical="top"/>
      <protection/>
    </xf>
    <xf numFmtId="4" fontId="23" fillId="0" borderId="0" xfId="59" applyNumberFormat="1" applyFont="1" applyFill="1" applyAlignment="1" applyProtection="1">
      <alignment horizontal="left"/>
      <protection/>
    </xf>
    <xf numFmtId="0" fontId="0" fillId="0" borderId="0" xfId="59" applyFont="1" applyFill="1" applyAlignment="1">
      <alignment horizontal="center"/>
      <protection/>
    </xf>
    <xf numFmtId="4" fontId="0" fillId="0" borderId="0" xfId="59" applyNumberFormat="1" applyFont="1" applyFill="1" applyAlignment="1">
      <alignment horizontal="right"/>
      <protection/>
    </xf>
    <xf numFmtId="4" fontId="0" fillId="0" borderId="0" xfId="59" applyNumberFormat="1" applyFont="1" applyFill="1">
      <alignment/>
      <protection/>
    </xf>
    <xf numFmtId="0" fontId="0" fillId="0" borderId="0" xfId="59" applyFont="1" applyFill="1">
      <alignment/>
      <protection/>
    </xf>
    <xf numFmtId="0" fontId="1" fillId="0" borderId="0" xfId="59" applyFont="1" applyFill="1" applyBorder="1" applyAlignment="1">
      <alignment vertical="top" wrapText="1"/>
      <protection/>
    </xf>
    <xf numFmtId="0" fontId="22" fillId="0" borderId="0" xfId="59" applyFill="1" applyAlignment="1">
      <alignment wrapText="1"/>
      <protection/>
    </xf>
    <xf numFmtId="4" fontId="0" fillId="0" borderId="0" xfId="59" applyNumberFormat="1" applyFont="1" applyFill="1" applyAlignment="1">
      <alignment horizontal="center"/>
      <protection/>
    </xf>
    <xf numFmtId="0" fontId="1" fillId="0" borderId="11" xfId="59" applyFont="1" applyFill="1" applyBorder="1">
      <alignment/>
      <protection/>
    </xf>
    <xf numFmtId="4" fontId="0" fillId="0" borderId="0" xfId="59" applyNumberFormat="1" applyFont="1" applyFill="1" applyProtection="1">
      <alignment/>
      <protection locked="0"/>
    </xf>
    <xf numFmtId="49" fontId="1" fillId="0" borderId="0" xfId="59" applyNumberFormat="1" applyFont="1" applyFill="1" applyAlignment="1">
      <alignment horizontal="center" vertical="top"/>
      <protection/>
    </xf>
    <xf numFmtId="4" fontId="0" fillId="0" borderId="11" xfId="59" applyNumberFormat="1" applyFont="1" applyFill="1" applyBorder="1" applyAlignment="1">
      <alignment horizontal="center"/>
      <protection/>
    </xf>
    <xf numFmtId="4" fontId="0" fillId="0" borderId="11" xfId="59" applyNumberFormat="1" applyFont="1" applyFill="1" applyBorder="1" applyAlignment="1">
      <alignment horizontal="right"/>
      <protection/>
    </xf>
    <xf numFmtId="4" fontId="1" fillId="0" borderId="11" xfId="59" applyNumberFormat="1" applyFont="1" applyFill="1" applyBorder="1">
      <alignment/>
      <protection/>
    </xf>
    <xf numFmtId="0" fontId="0" fillId="0" borderId="11" xfId="59" applyFont="1" applyFill="1" applyBorder="1">
      <alignment/>
      <protection/>
    </xf>
    <xf numFmtId="4" fontId="0" fillId="0" borderId="0" xfId="59" applyNumberFormat="1" applyFont="1" applyFill="1" applyAlignment="1" applyProtection="1">
      <alignment horizontal="justify"/>
      <protection locked="0"/>
    </xf>
    <xf numFmtId="4" fontId="0" fillId="0" borderId="16" xfId="59" applyNumberFormat="1" applyFont="1" applyFill="1" applyBorder="1" applyAlignment="1" applyProtection="1">
      <alignment vertical="center"/>
      <protection/>
    </xf>
    <xf numFmtId="0" fontId="0" fillId="0" borderId="16" xfId="59" applyFont="1" applyFill="1" applyBorder="1" applyAlignment="1">
      <alignment horizontal="center"/>
      <protection/>
    </xf>
    <xf numFmtId="4" fontId="1" fillId="0" borderId="16" xfId="59" applyNumberFormat="1" applyFont="1" applyFill="1" applyBorder="1" applyAlignment="1" applyProtection="1">
      <alignment horizontal="right"/>
      <protection/>
    </xf>
    <xf numFmtId="4" fontId="0" fillId="0" borderId="16" xfId="59" applyNumberFormat="1" applyFont="1" applyFill="1" applyBorder="1" applyAlignment="1" applyProtection="1">
      <alignment horizontal="center" vertical="center"/>
      <protection/>
    </xf>
    <xf numFmtId="4" fontId="0" fillId="0" borderId="16" xfId="59" applyNumberFormat="1" applyFont="1" applyFill="1" applyBorder="1" applyAlignment="1">
      <alignment vertical="center"/>
      <protection/>
    </xf>
    <xf numFmtId="0" fontId="0" fillId="0" borderId="0" xfId="59" applyFont="1" applyFill="1" applyAlignment="1">
      <alignment horizontal="left"/>
      <protection/>
    </xf>
    <xf numFmtId="4" fontId="0" fillId="0" borderId="0" xfId="59" applyNumberFormat="1" applyFont="1" applyFill="1" applyBorder="1" applyAlignment="1" applyProtection="1">
      <alignment vertical="center"/>
      <protection/>
    </xf>
    <xf numFmtId="0" fontId="0" fillId="0" borderId="0" xfId="59" applyFont="1" applyFill="1" applyBorder="1" applyAlignment="1">
      <alignment horizontal="center"/>
      <protection/>
    </xf>
    <xf numFmtId="4" fontId="1" fillId="0" borderId="0" xfId="59" applyNumberFormat="1" applyFont="1" applyFill="1" applyBorder="1" applyAlignment="1" applyProtection="1">
      <alignment horizontal="right"/>
      <protection/>
    </xf>
    <xf numFmtId="4" fontId="0" fillId="0" borderId="0" xfId="59" applyNumberFormat="1" applyFont="1" applyFill="1" applyBorder="1" applyAlignment="1" applyProtection="1">
      <alignment horizontal="center" vertical="center"/>
      <protection/>
    </xf>
    <xf numFmtId="4" fontId="0" fillId="0" borderId="0" xfId="59" applyNumberFormat="1" applyFont="1" applyFill="1" applyBorder="1" applyAlignment="1">
      <alignment vertical="center"/>
      <protection/>
    </xf>
    <xf numFmtId="0" fontId="1" fillId="0" borderId="0" xfId="59" applyFont="1" applyFill="1">
      <alignment/>
      <protection/>
    </xf>
    <xf numFmtId="49" fontId="0" fillId="0" borderId="12" xfId="59" applyNumberFormat="1" applyFont="1" applyFill="1" applyBorder="1" applyAlignment="1">
      <alignment horizontal="center" vertical="top"/>
      <protection/>
    </xf>
    <xf numFmtId="4" fontId="0" fillId="0" borderId="12" xfId="59" applyNumberFormat="1" applyFont="1" applyFill="1" applyBorder="1" applyAlignment="1" applyProtection="1">
      <alignment horizontal="left" vertical="top" wrapText="1"/>
      <protection/>
    </xf>
    <xf numFmtId="4" fontId="0" fillId="0" borderId="12" xfId="59" applyNumberFormat="1" applyFont="1" applyFill="1" applyBorder="1" applyAlignment="1">
      <alignment horizontal="center"/>
      <protection/>
    </xf>
    <xf numFmtId="4" fontId="0" fillId="0" borderId="12" xfId="59" applyNumberFormat="1" applyFont="1" applyFill="1" applyBorder="1" applyAlignment="1">
      <alignment horizontal="right"/>
      <protection/>
    </xf>
    <xf numFmtId="4" fontId="0" fillId="0" borderId="12" xfId="59" applyNumberFormat="1" applyFont="1" applyFill="1" applyBorder="1" applyProtection="1">
      <alignment/>
      <protection locked="0"/>
    </xf>
    <xf numFmtId="4" fontId="0" fillId="0" borderId="12" xfId="59" applyNumberFormat="1" applyFont="1" applyFill="1" applyBorder="1" applyProtection="1">
      <alignment/>
      <protection/>
    </xf>
    <xf numFmtId="4" fontId="0" fillId="0" borderId="0" xfId="59" applyNumberFormat="1" applyFont="1" applyFill="1" applyAlignment="1" applyProtection="1">
      <alignment horizontal="left"/>
      <protection/>
    </xf>
    <xf numFmtId="0" fontId="0" fillId="0" borderId="0" xfId="59" applyFont="1" applyFill="1" applyProtection="1">
      <alignment/>
      <protection locked="0"/>
    </xf>
    <xf numFmtId="0" fontId="0" fillId="0" borderId="0" xfId="59" applyFont="1" applyFill="1" applyProtection="1">
      <alignment/>
      <protection/>
    </xf>
    <xf numFmtId="4" fontId="0" fillId="0" borderId="12" xfId="59" applyNumberFormat="1" applyFont="1" applyFill="1" applyBorder="1" applyAlignment="1" applyProtection="1">
      <alignment horizontal="left" vertical="center" wrapText="1" shrinkToFit="1"/>
      <protection/>
    </xf>
    <xf numFmtId="4" fontId="0" fillId="0" borderId="12" xfId="59" applyNumberFormat="1" applyFont="1" applyFill="1" applyBorder="1" applyAlignment="1" applyProtection="1">
      <alignment horizontal="center"/>
      <protection/>
    </xf>
    <xf numFmtId="4" fontId="0" fillId="0" borderId="0" xfId="59" applyNumberFormat="1" applyFont="1" applyFill="1" applyProtection="1">
      <alignment/>
      <protection/>
    </xf>
    <xf numFmtId="0" fontId="0" fillId="0" borderId="12" xfId="59" applyFont="1" applyFill="1" applyBorder="1" applyAlignment="1">
      <alignment vertical="top" wrapText="1"/>
      <protection/>
    </xf>
    <xf numFmtId="0" fontId="0" fillId="0" borderId="12" xfId="59" applyFont="1" applyFill="1" applyBorder="1" applyAlignment="1">
      <alignment horizontal="center"/>
      <protection/>
    </xf>
    <xf numFmtId="4" fontId="0" fillId="0" borderId="12" xfId="59" applyNumberFormat="1" applyFont="1" applyFill="1" applyBorder="1">
      <alignment/>
      <protection/>
    </xf>
    <xf numFmtId="9" fontId="0" fillId="0" borderId="12" xfId="59" applyNumberFormat="1" applyFont="1" applyFill="1" applyBorder="1" applyAlignment="1">
      <alignment horizontal="center"/>
      <protection/>
    </xf>
    <xf numFmtId="49" fontId="0" fillId="0" borderId="0" xfId="59" applyNumberFormat="1" applyFont="1" applyFill="1" applyBorder="1" applyAlignment="1">
      <alignment horizontal="center" vertical="top"/>
      <protection/>
    </xf>
    <xf numFmtId="4" fontId="0" fillId="0" borderId="0" xfId="59" applyNumberFormat="1" applyFont="1" applyFill="1" applyBorder="1">
      <alignment/>
      <protection/>
    </xf>
    <xf numFmtId="9" fontId="0" fillId="0" borderId="0" xfId="59" applyNumberFormat="1" applyFont="1" applyFill="1" applyBorder="1" applyAlignment="1">
      <alignment horizontal="center"/>
      <protection/>
    </xf>
    <xf numFmtId="4" fontId="0" fillId="0" borderId="0" xfId="59" applyNumberFormat="1" applyFont="1" applyFill="1" applyBorder="1" applyAlignment="1">
      <alignment horizontal="right"/>
      <protection/>
    </xf>
    <xf numFmtId="4" fontId="0" fillId="0" borderId="0" xfId="59" applyNumberFormat="1" applyFont="1" applyFill="1" applyBorder="1" applyProtection="1">
      <alignment/>
      <protection locked="0"/>
    </xf>
    <xf numFmtId="4" fontId="0" fillId="0" borderId="0" xfId="59" applyNumberFormat="1" applyFont="1" applyFill="1" applyBorder="1" applyProtection="1">
      <alignment/>
      <protection/>
    </xf>
    <xf numFmtId="4" fontId="0" fillId="0" borderId="12" xfId="59" applyNumberFormat="1" applyFont="1" applyFill="1" applyBorder="1" applyAlignment="1">
      <alignment wrapText="1"/>
      <protection/>
    </xf>
    <xf numFmtId="4" fontId="0" fillId="0" borderId="12" xfId="68" applyNumberFormat="1" applyFont="1" applyFill="1" applyBorder="1" applyAlignment="1" applyProtection="1">
      <alignment horizontal="center"/>
      <protection/>
    </xf>
    <xf numFmtId="4" fontId="0" fillId="0" borderId="12" xfId="68" applyNumberFormat="1" applyFont="1" applyFill="1" applyBorder="1" applyAlignment="1" applyProtection="1">
      <alignment horizontal="right"/>
      <protection/>
    </xf>
    <xf numFmtId="4" fontId="0" fillId="0" borderId="12" xfId="68" applyNumberFormat="1" applyFont="1" applyFill="1" applyBorder="1" applyProtection="1">
      <alignment/>
      <protection locked="0"/>
    </xf>
    <xf numFmtId="4" fontId="0" fillId="0" borderId="12" xfId="68" applyNumberFormat="1" applyFont="1" applyFill="1" applyBorder="1" applyProtection="1">
      <alignment/>
      <protection/>
    </xf>
    <xf numFmtId="4" fontId="0" fillId="0" borderId="0" xfId="59" applyNumberFormat="1" applyFont="1" applyFill="1" applyBorder="1" applyAlignment="1">
      <alignment wrapText="1"/>
      <protection/>
    </xf>
    <xf numFmtId="4" fontId="0" fillId="0" borderId="0" xfId="68" applyNumberFormat="1" applyFont="1" applyFill="1" applyBorder="1" applyAlignment="1" applyProtection="1">
      <alignment horizontal="center"/>
      <protection/>
    </xf>
    <xf numFmtId="4" fontId="0" fillId="0" borderId="0" xfId="68" applyNumberFormat="1" applyFont="1" applyFill="1" applyBorder="1" applyAlignment="1" applyProtection="1">
      <alignment horizontal="right"/>
      <protection/>
    </xf>
    <xf numFmtId="4" fontId="0" fillId="0" borderId="0" xfId="68" applyNumberFormat="1" applyFont="1" applyFill="1" applyBorder="1" applyProtection="1">
      <alignment/>
      <protection locked="0"/>
    </xf>
    <xf numFmtId="4" fontId="0" fillId="0" borderId="0" xfId="68" applyNumberFormat="1" applyFont="1" applyFill="1" applyBorder="1" applyProtection="1">
      <alignment/>
      <protection/>
    </xf>
    <xf numFmtId="4" fontId="0" fillId="0" borderId="12" xfId="68" applyNumberFormat="1" applyFont="1" applyFill="1" applyBorder="1" applyAlignment="1">
      <alignment horizontal="center"/>
      <protection/>
    </xf>
    <xf numFmtId="4" fontId="0" fillId="0" borderId="12" xfId="68" applyNumberFormat="1" applyFont="1" applyFill="1" applyBorder="1" applyAlignment="1">
      <alignment horizontal="right"/>
      <protection/>
    </xf>
    <xf numFmtId="4" fontId="0" fillId="0" borderId="0" xfId="68" applyNumberFormat="1" applyFont="1" applyFill="1">
      <alignment/>
      <protection/>
    </xf>
    <xf numFmtId="4" fontId="0" fillId="0" borderId="0" xfId="68" applyNumberFormat="1" applyFont="1" applyFill="1" applyAlignment="1">
      <alignment horizontal="center"/>
      <protection/>
    </xf>
    <xf numFmtId="4" fontId="0" fillId="0" borderId="0" xfId="68" applyNumberFormat="1" applyFont="1" applyFill="1" applyAlignment="1">
      <alignment horizontal="right"/>
      <protection/>
    </xf>
    <xf numFmtId="4" fontId="0" fillId="0" borderId="0" xfId="68" applyNumberFormat="1" applyFont="1" applyFill="1" applyProtection="1">
      <alignment/>
      <protection locked="0"/>
    </xf>
    <xf numFmtId="4" fontId="0" fillId="0" borderId="0" xfId="68" applyNumberFormat="1" applyFont="1" applyFill="1" applyProtection="1">
      <alignment/>
      <protection/>
    </xf>
    <xf numFmtId="4" fontId="0" fillId="0" borderId="12" xfId="68" applyNumberFormat="1" applyFont="1" applyFill="1" applyBorder="1" applyAlignment="1" applyProtection="1">
      <alignment vertical="top" wrapText="1"/>
      <protection/>
    </xf>
    <xf numFmtId="4" fontId="0" fillId="0" borderId="0" xfId="68" applyNumberFormat="1" applyFont="1" applyFill="1" applyBorder="1" applyAlignment="1" applyProtection="1">
      <alignment vertical="top" wrapText="1"/>
      <protection/>
    </xf>
    <xf numFmtId="4" fontId="0" fillId="0" borderId="0" xfId="68" applyNumberFormat="1" applyFont="1" applyFill="1" applyBorder="1" applyAlignment="1">
      <alignment horizontal="center"/>
      <protection/>
    </xf>
    <xf numFmtId="4" fontId="0" fillId="0" borderId="0" xfId="68" applyNumberFormat="1" applyFont="1" applyFill="1" applyBorder="1" applyAlignment="1">
      <alignment horizontal="right"/>
      <protection/>
    </xf>
    <xf numFmtId="4" fontId="0" fillId="0" borderId="12" xfId="59" applyNumberFormat="1" applyFont="1" applyFill="1" applyBorder="1" applyAlignment="1" applyProtection="1">
      <alignment horizontal="left" wrapText="1"/>
      <protection/>
    </xf>
    <xf numFmtId="4" fontId="0" fillId="0" borderId="12" xfId="59" applyNumberFormat="1" applyFont="1" applyFill="1" applyBorder="1" applyAlignment="1" applyProtection="1">
      <alignment horizontal="right"/>
      <protection/>
    </xf>
    <xf numFmtId="4" fontId="0" fillId="0" borderId="0" xfId="59" applyNumberFormat="1" applyFont="1" applyFill="1" applyBorder="1" applyAlignment="1" applyProtection="1">
      <alignment horizontal="left" wrapText="1"/>
      <protection/>
    </xf>
    <xf numFmtId="4" fontId="0" fillId="0" borderId="0" xfId="59" applyNumberFormat="1" applyFont="1" applyFill="1" applyBorder="1" applyAlignment="1" applyProtection="1">
      <alignment horizontal="center"/>
      <protection/>
    </xf>
    <xf numFmtId="4" fontId="0" fillId="0" borderId="0" xfId="59" applyNumberFormat="1" applyFont="1" applyFill="1" applyBorder="1" applyAlignment="1" applyProtection="1">
      <alignment horizontal="right"/>
      <protection/>
    </xf>
    <xf numFmtId="1" fontId="4" fillId="0" borderId="12" xfId="59" applyNumberFormat="1" applyFont="1" applyFill="1" applyBorder="1" applyAlignment="1">
      <alignment horizontal="center" vertical="top"/>
      <protection/>
    </xf>
    <xf numFmtId="4" fontId="4" fillId="0" borderId="12" xfId="59" applyNumberFormat="1" applyFont="1" applyFill="1" applyBorder="1" applyAlignment="1" applyProtection="1">
      <alignment vertical="top" wrapText="1"/>
      <protection/>
    </xf>
    <xf numFmtId="4" fontId="4" fillId="0" borderId="12" xfId="59" applyNumberFormat="1" applyFont="1" applyFill="1" applyBorder="1" applyAlignment="1">
      <alignment horizontal="center"/>
      <protection/>
    </xf>
    <xf numFmtId="4" fontId="4" fillId="0" borderId="12" xfId="59" applyNumberFormat="1" applyFont="1" applyFill="1" applyBorder="1" applyAlignment="1">
      <alignment/>
      <protection/>
    </xf>
    <xf numFmtId="4" fontId="4" fillId="0" borderId="12" xfId="59" applyNumberFormat="1" applyFont="1" applyFill="1" applyBorder="1" applyProtection="1">
      <alignment/>
      <protection locked="0"/>
    </xf>
    <xf numFmtId="4" fontId="4" fillId="0" borderId="12" xfId="59" applyNumberFormat="1" applyFont="1" applyFill="1" applyBorder="1" applyAlignment="1" applyProtection="1">
      <alignment/>
      <protection/>
    </xf>
    <xf numFmtId="1" fontId="4" fillId="0" borderId="0" xfId="59" applyNumberFormat="1" applyFont="1" applyFill="1" applyBorder="1" applyAlignment="1">
      <alignment horizontal="center" vertical="top"/>
      <protection/>
    </xf>
    <xf numFmtId="4" fontId="4" fillId="0" borderId="0" xfId="59" applyNumberFormat="1" applyFont="1" applyFill="1" applyBorder="1" applyAlignment="1" applyProtection="1">
      <alignment vertical="top" wrapText="1"/>
      <protection/>
    </xf>
    <xf numFmtId="4" fontId="4" fillId="0" borderId="0" xfId="59" applyNumberFormat="1" applyFont="1" applyFill="1" applyBorder="1" applyAlignment="1">
      <alignment horizontal="center"/>
      <protection/>
    </xf>
    <xf numFmtId="4" fontId="4" fillId="0" borderId="0" xfId="59" applyNumberFormat="1" applyFont="1" applyFill="1" applyBorder="1" applyAlignment="1">
      <alignment/>
      <protection/>
    </xf>
    <xf numFmtId="4" fontId="4" fillId="0" borderId="0" xfId="59" applyNumberFormat="1" applyFont="1" applyFill="1" applyBorder="1" applyProtection="1">
      <alignment/>
      <protection locked="0"/>
    </xf>
    <xf numFmtId="4" fontId="4" fillId="0" borderId="0" xfId="59" applyNumberFormat="1" applyFont="1" applyFill="1" applyBorder="1" applyAlignment="1" applyProtection="1">
      <alignment/>
      <protection/>
    </xf>
    <xf numFmtId="4" fontId="0" fillId="0" borderId="12" xfId="60" applyNumberFormat="1" applyFont="1" applyFill="1" applyBorder="1" applyAlignment="1" applyProtection="1">
      <alignment horizontal="left" wrapText="1"/>
      <protection/>
    </xf>
    <xf numFmtId="4" fontId="0" fillId="0" borderId="12" xfId="60" applyNumberFormat="1" applyFont="1" applyFill="1" applyBorder="1" applyAlignment="1" applyProtection="1">
      <alignment horizontal="center"/>
      <protection/>
    </xf>
    <xf numFmtId="4" fontId="0" fillId="0" borderId="12" xfId="60" applyNumberFormat="1" applyFont="1" applyFill="1" applyBorder="1" applyAlignment="1" applyProtection="1">
      <alignment horizontal="right"/>
      <protection/>
    </xf>
    <xf numFmtId="4" fontId="0" fillId="0" borderId="12" xfId="60" applyNumberFormat="1" applyFont="1" applyFill="1" applyBorder="1" applyProtection="1">
      <alignment/>
      <protection locked="0"/>
    </xf>
    <xf numFmtId="4" fontId="0" fillId="0" borderId="0" xfId="60" applyNumberFormat="1" applyFont="1" applyFill="1" applyBorder="1" applyAlignment="1" applyProtection="1">
      <alignment horizontal="left" wrapText="1"/>
      <protection/>
    </xf>
    <xf numFmtId="4" fontId="0" fillId="0" borderId="0" xfId="60" applyNumberFormat="1" applyFont="1" applyFill="1" applyBorder="1" applyAlignment="1" applyProtection="1">
      <alignment horizontal="center"/>
      <protection/>
    </xf>
    <xf numFmtId="4" fontId="0" fillId="0" borderId="0" xfId="60" applyNumberFormat="1" applyFont="1" applyFill="1" applyBorder="1" applyAlignment="1" applyProtection="1">
      <alignment horizontal="right"/>
      <protection/>
    </xf>
    <xf numFmtId="4" fontId="0" fillId="0" borderId="0" xfId="60" applyNumberFormat="1" applyFont="1" applyFill="1" applyBorder="1" applyProtection="1">
      <alignment/>
      <protection locked="0"/>
    </xf>
    <xf numFmtId="4" fontId="4" fillId="0" borderId="12" xfId="59" applyNumberFormat="1" applyFont="1" applyFill="1" applyBorder="1" applyAlignment="1" applyProtection="1">
      <alignment horizontal="left" vertical="top" wrapText="1"/>
      <protection/>
    </xf>
    <xf numFmtId="4" fontId="4" fillId="0" borderId="0" xfId="59" applyNumberFormat="1" applyFont="1" applyFill="1" applyBorder="1" applyAlignment="1" applyProtection="1">
      <alignment horizontal="left" vertical="top" wrapText="1"/>
      <protection/>
    </xf>
    <xf numFmtId="4" fontId="26" fillId="0" borderId="0" xfId="59" applyNumberFormat="1" applyFont="1" applyFill="1" applyAlignment="1" applyProtection="1">
      <alignment horizontal="left"/>
      <protection/>
    </xf>
    <xf numFmtId="0" fontId="26" fillId="0" borderId="0" xfId="59" applyFont="1" applyFill="1" applyAlignment="1">
      <alignment horizontal="center"/>
      <protection/>
    </xf>
    <xf numFmtId="4" fontId="26" fillId="0" borderId="0" xfId="59" applyNumberFormat="1" applyFont="1" applyFill="1" applyAlignment="1">
      <alignment horizontal="right"/>
      <protection/>
    </xf>
    <xf numFmtId="4" fontId="26" fillId="0" borderId="11" xfId="59" applyNumberFormat="1" applyFont="1" applyFill="1" applyBorder="1" applyAlignment="1">
      <alignment horizontal="right"/>
      <protection/>
    </xf>
    <xf numFmtId="4" fontId="26" fillId="0" borderId="0" xfId="59" applyNumberFormat="1" applyFont="1" applyFill="1">
      <alignment/>
      <protection/>
    </xf>
    <xf numFmtId="4" fontId="26" fillId="0" borderId="0" xfId="59" applyNumberFormat="1" applyFont="1" applyFill="1" applyBorder="1" applyAlignment="1">
      <alignment horizontal="right"/>
      <protection/>
    </xf>
    <xf numFmtId="0" fontId="0" fillId="0" borderId="12" xfId="68" applyFont="1" applyFill="1" applyBorder="1" applyAlignment="1">
      <alignment horizontal="left" vertical="top" wrapText="1"/>
      <protection/>
    </xf>
    <xf numFmtId="0" fontId="0" fillId="0" borderId="0" xfId="68" applyFont="1" applyFill="1" applyBorder="1" applyAlignment="1">
      <alignment horizontal="left" vertical="top" wrapText="1"/>
      <protection/>
    </xf>
    <xf numFmtId="0" fontId="4" fillId="0" borderId="12" xfId="59" applyFont="1" applyFill="1" applyBorder="1" applyAlignment="1">
      <alignment horizontal="center"/>
      <protection/>
    </xf>
    <xf numFmtId="4" fontId="4" fillId="0" borderId="12" xfId="59" applyNumberFormat="1" applyFont="1" applyFill="1" applyBorder="1" applyAlignment="1">
      <alignment horizontal="right"/>
      <protection/>
    </xf>
    <xf numFmtId="4" fontId="4" fillId="0" borderId="0" xfId="59" applyNumberFormat="1" applyFont="1" applyFill="1" applyBorder="1" applyAlignment="1">
      <alignment horizontal="right"/>
      <protection/>
    </xf>
    <xf numFmtId="4" fontId="0" fillId="0" borderId="0" xfId="60" applyNumberFormat="1" applyFont="1" applyFill="1" applyAlignment="1" applyProtection="1">
      <alignment horizontal="left"/>
      <protection/>
    </xf>
    <xf numFmtId="4" fontId="0" fillId="0" borderId="0" xfId="60" applyNumberFormat="1" applyFont="1" applyFill="1" applyAlignment="1" applyProtection="1">
      <alignment horizontal="center"/>
      <protection/>
    </xf>
    <xf numFmtId="4" fontId="0" fillId="0" borderId="0" xfId="60" applyNumberFormat="1" applyFont="1" applyFill="1" applyAlignment="1" applyProtection="1">
      <alignment horizontal="right"/>
      <protection/>
    </xf>
    <xf numFmtId="4" fontId="0" fillId="0" borderId="0" xfId="60" applyNumberFormat="1" applyFont="1" applyFill="1" applyProtection="1">
      <alignment/>
      <protection locked="0"/>
    </xf>
    <xf numFmtId="4" fontId="0" fillId="0" borderId="12" xfId="59" applyNumberFormat="1" applyFont="1" applyFill="1" applyBorder="1" applyAlignment="1" applyProtection="1">
      <alignment/>
      <protection locked="0"/>
    </xf>
    <xf numFmtId="4" fontId="0" fillId="0" borderId="0" xfId="59" applyNumberFormat="1" applyFont="1" applyFill="1" applyBorder="1" applyAlignment="1">
      <alignment horizontal="center"/>
      <protection/>
    </xf>
    <xf numFmtId="0" fontId="1" fillId="0" borderId="29" xfId="59" applyFont="1" applyFill="1" applyBorder="1" applyProtection="1">
      <alignment/>
      <protection locked="0"/>
    </xf>
    <xf numFmtId="4" fontId="1" fillId="0" borderId="29" xfId="59" applyNumberFormat="1" applyFont="1" applyFill="1" applyBorder="1" applyProtection="1">
      <alignment/>
      <protection/>
    </xf>
    <xf numFmtId="49" fontId="9" fillId="0" borderId="30" xfId="63" applyNumberFormat="1" applyFont="1" applyFill="1" applyBorder="1" applyAlignment="1">
      <alignment horizontal="center" vertical="center" wrapText="1" shrinkToFit="1"/>
      <protection/>
    </xf>
    <xf numFmtId="0" fontId="9" fillId="0" borderId="31" xfId="63" applyFont="1" applyFill="1" applyBorder="1" applyAlignment="1">
      <alignment vertical="center" wrapText="1" shrinkToFit="1"/>
      <protection/>
    </xf>
    <xf numFmtId="0" fontId="9" fillId="0" borderId="31" xfId="63" applyFont="1" applyFill="1" applyBorder="1" applyAlignment="1">
      <alignment horizontal="center" vertical="center" wrapText="1" shrinkToFit="1"/>
      <protection/>
    </xf>
    <xf numFmtId="182" fontId="27" fillId="0" borderId="31" xfId="63" applyNumberFormat="1" applyFont="1" applyFill="1" applyBorder="1" applyAlignment="1" applyProtection="1">
      <alignment horizontal="right" vertical="center" wrapText="1" shrinkToFit="1"/>
      <protection locked="0"/>
    </xf>
    <xf numFmtId="182" fontId="27" fillId="0" borderId="32" xfId="63" applyNumberFormat="1" applyFont="1" applyFill="1" applyBorder="1" applyAlignment="1">
      <alignment horizontal="right" vertical="center" wrapText="1" shrinkToFit="1"/>
      <protection/>
    </xf>
    <xf numFmtId="0" fontId="28" fillId="0" borderId="0" xfId="63" applyFont="1" applyAlignment="1">
      <alignment horizontal="center"/>
      <protection/>
    </xf>
    <xf numFmtId="0" fontId="28" fillId="0" borderId="0" xfId="63" applyFont="1">
      <alignment/>
      <protection/>
    </xf>
    <xf numFmtId="49" fontId="29" fillId="33" borderId="33" xfId="63" applyNumberFormat="1" applyFont="1" applyFill="1" applyBorder="1" applyAlignment="1">
      <alignment horizontal="center" vertical="center" wrapText="1" shrinkToFit="1"/>
      <protection/>
    </xf>
    <xf numFmtId="0" fontId="29" fillId="33" borderId="24" xfId="63" applyFont="1" applyFill="1" applyBorder="1" applyAlignment="1">
      <alignment vertical="center" wrapText="1" shrinkToFit="1"/>
      <protection/>
    </xf>
    <xf numFmtId="0" fontId="29" fillId="33" borderId="24" xfId="63" applyFont="1" applyFill="1" applyBorder="1" applyAlignment="1">
      <alignment horizontal="center" vertical="center" wrapText="1" shrinkToFit="1"/>
      <protection/>
    </xf>
    <xf numFmtId="182" fontId="30" fillId="33" borderId="24" xfId="63" applyNumberFormat="1" applyFont="1" applyFill="1" applyBorder="1" applyAlignment="1" applyProtection="1">
      <alignment horizontal="right" vertical="center" wrapText="1" shrinkToFit="1"/>
      <protection locked="0"/>
    </xf>
    <xf numFmtId="182" fontId="30" fillId="33" borderId="34" xfId="63" applyNumberFormat="1" applyFont="1" applyFill="1" applyBorder="1" applyAlignment="1">
      <alignment horizontal="right" vertical="center" wrapText="1" shrinkToFit="1"/>
      <protection/>
    </xf>
    <xf numFmtId="0" fontId="7" fillId="0" borderId="0" xfId="63" applyFont="1" applyAlignment="1">
      <alignment horizontal="center"/>
      <protection/>
    </xf>
    <xf numFmtId="0" fontId="7" fillId="0" borderId="0" xfId="63" applyFont="1">
      <alignment/>
      <protection/>
    </xf>
    <xf numFmtId="49" fontId="31" fillId="33" borderId="33" xfId="63" applyNumberFormat="1" applyFont="1" applyFill="1" applyBorder="1" applyAlignment="1">
      <alignment horizontal="center" vertical="center" wrapText="1" shrinkToFit="1"/>
      <protection/>
    </xf>
    <xf numFmtId="0" fontId="9" fillId="33" borderId="33" xfId="63" applyFont="1" applyFill="1" applyBorder="1" applyAlignment="1">
      <alignment horizontal="center" vertical="center" wrapText="1" shrinkToFit="1"/>
      <protection/>
    </xf>
    <xf numFmtId="0" fontId="29" fillId="33" borderId="24" xfId="63" applyFont="1" applyFill="1" applyBorder="1" applyAlignment="1">
      <alignment horizontal="left" vertical="center" wrapText="1" shrinkToFit="1"/>
      <protection/>
    </xf>
    <xf numFmtId="0" fontId="9" fillId="33" borderId="24" xfId="63" applyFont="1" applyFill="1" applyBorder="1" applyAlignment="1">
      <alignment horizontal="center" vertical="center" wrapText="1" shrinkToFit="1"/>
      <protection/>
    </xf>
    <xf numFmtId="182" fontId="27" fillId="33" borderId="24" xfId="63" applyNumberFormat="1" applyFont="1" applyFill="1" applyBorder="1" applyAlignment="1" applyProtection="1">
      <alignment horizontal="right" vertical="center" wrapText="1" shrinkToFit="1"/>
      <protection locked="0"/>
    </xf>
    <xf numFmtId="182" fontId="27" fillId="33" borderId="34" xfId="63" applyNumberFormat="1" applyFont="1" applyFill="1" applyBorder="1" applyAlignment="1">
      <alignment horizontal="right" vertical="center" wrapText="1" shrinkToFit="1"/>
      <protection/>
    </xf>
    <xf numFmtId="0" fontId="4" fillId="0" borderId="0" xfId="63" applyFont="1" applyAlignment="1">
      <alignment horizontal="center"/>
      <protection/>
    </xf>
    <xf numFmtId="0" fontId="4" fillId="0" borderId="0" xfId="63" applyFont="1">
      <alignment/>
      <protection/>
    </xf>
    <xf numFmtId="0" fontId="9" fillId="33" borderId="24" xfId="63" applyFont="1" applyFill="1" applyBorder="1" applyAlignment="1">
      <alignment horizontal="left" vertical="center" wrapText="1" shrinkToFit="1"/>
      <protection/>
    </xf>
    <xf numFmtId="0" fontId="9" fillId="33" borderId="24" xfId="57" applyFont="1" applyFill="1" applyBorder="1" applyAlignment="1">
      <alignment vertical="center" wrapText="1" shrinkToFit="1"/>
      <protection/>
    </xf>
    <xf numFmtId="0" fontId="15" fillId="33" borderId="33" xfId="55" applyFont="1" applyFill="1" applyBorder="1" applyAlignment="1" applyProtection="1">
      <alignment horizontal="center" vertical="center" wrapText="1" shrinkToFit="1"/>
      <protection/>
    </xf>
    <xf numFmtId="0" fontId="32" fillId="33" borderId="24" xfId="55" applyFont="1" applyFill="1" applyBorder="1" applyAlignment="1" applyProtection="1">
      <alignment vertical="center" wrapText="1" shrinkToFit="1"/>
      <protection/>
    </xf>
    <xf numFmtId="0" fontId="15" fillId="33" borderId="24" xfId="55" applyFont="1" applyFill="1" applyBorder="1" applyAlignment="1" applyProtection="1">
      <alignment horizontal="center" vertical="center" wrapText="1" shrinkToFit="1"/>
      <protection/>
    </xf>
    <xf numFmtId="1" fontId="15" fillId="33" borderId="24" xfId="55" applyNumberFormat="1" applyFont="1" applyFill="1" applyBorder="1" applyAlignment="1" applyProtection="1">
      <alignment horizontal="center" vertical="center" wrapText="1" shrinkToFit="1"/>
      <protection/>
    </xf>
    <xf numFmtId="1" fontId="33" fillId="33" borderId="24" xfId="55" applyNumberFormat="1" applyFont="1" applyFill="1" applyBorder="1" applyAlignment="1" applyProtection="1">
      <alignment horizontal="right" vertical="center" wrapText="1" shrinkToFit="1"/>
      <protection locked="0"/>
    </xf>
    <xf numFmtId="1" fontId="33" fillId="33" borderId="34" xfId="55" applyNumberFormat="1" applyFont="1" applyFill="1" applyBorder="1" applyAlignment="1" applyProtection="1">
      <alignment horizontal="right" vertical="center" wrapText="1" shrinkToFit="1"/>
      <protection/>
    </xf>
    <xf numFmtId="0" fontId="4" fillId="0" borderId="0" xfId="0" applyFont="1" applyFill="1" applyBorder="1" applyAlignment="1">
      <alignment/>
    </xf>
    <xf numFmtId="0" fontId="15" fillId="33" borderId="24" xfId="55" applyFont="1" applyFill="1" applyBorder="1" applyAlignment="1" applyProtection="1">
      <alignment vertical="center" wrapText="1" shrinkToFit="1"/>
      <protection/>
    </xf>
    <xf numFmtId="0" fontId="17" fillId="0" borderId="0" xfId="0" applyFont="1" applyAlignment="1">
      <alignment horizontal="justify"/>
    </xf>
    <xf numFmtId="0" fontId="15" fillId="33" borderId="24" xfId="55" applyFont="1" applyFill="1" applyBorder="1" applyAlignment="1" applyProtection="1" quotePrefix="1">
      <alignment vertical="center" wrapText="1" shrinkToFit="1"/>
      <protection/>
    </xf>
    <xf numFmtId="0" fontId="9" fillId="0" borderId="33" xfId="63" applyFont="1" applyFill="1" applyBorder="1" applyAlignment="1">
      <alignment horizontal="center" vertical="center" wrapText="1" shrinkToFit="1"/>
      <protection/>
    </xf>
    <xf numFmtId="49" fontId="9" fillId="0" borderId="24" xfId="57" applyNumberFormat="1" applyFont="1" applyFill="1" applyBorder="1" applyAlignment="1" applyProtection="1">
      <alignment vertical="center" wrapText="1" shrinkToFit="1"/>
      <protection/>
    </xf>
    <xf numFmtId="0" fontId="9" fillId="0" borderId="24" xfId="57" applyFont="1" applyFill="1" applyBorder="1" applyAlignment="1" applyProtection="1">
      <alignment horizontal="center" vertical="center" wrapText="1" shrinkToFit="1"/>
      <protection/>
    </xf>
    <xf numFmtId="0" fontId="9" fillId="0" borderId="24" xfId="63" applyFont="1" applyFill="1" applyBorder="1" applyAlignment="1">
      <alignment horizontal="center" vertical="center" wrapText="1" shrinkToFit="1"/>
      <protection/>
    </xf>
    <xf numFmtId="182" fontId="27" fillId="0" borderId="24" xfId="63" applyNumberFormat="1" applyFont="1" applyFill="1" applyBorder="1" applyAlignment="1" applyProtection="1">
      <alignment horizontal="right" vertical="center" wrapText="1" shrinkToFit="1"/>
      <protection locked="0"/>
    </xf>
    <xf numFmtId="0" fontId="9" fillId="0" borderId="24" xfId="63" applyFont="1" applyFill="1" applyBorder="1" applyAlignment="1">
      <alignment horizontal="left" vertical="center" wrapText="1" shrinkToFit="1"/>
      <protection/>
    </xf>
    <xf numFmtId="49" fontId="9" fillId="0" borderId="24" xfId="63" applyNumberFormat="1" applyFont="1" applyFill="1" applyBorder="1" applyAlignment="1">
      <alignment horizontal="left" vertical="center" wrapText="1" shrinkToFit="1"/>
      <protection/>
    </xf>
    <xf numFmtId="0" fontId="4" fillId="0" borderId="0" xfId="63" applyFont="1" applyAlignment="1">
      <alignment/>
      <protection/>
    </xf>
    <xf numFmtId="0" fontId="15" fillId="33" borderId="24" xfId="55" applyFont="1" applyFill="1" applyBorder="1" applyAlignment="1" applyProtection="1" quotePrefix="1">
      <alignment horizontal="left" vertical="center" wrapText="1" shrinkToFit="1"/>
      <protection/>
    </xf>
    <xf numFmtId="0" fontId="15" fillId="33" borderId="24" xfId="55" applyFont="1" applyFill="1" applyBorder="1" applyAlignment="1" applyProtection="1">
      <alignment horizontal="left" vertical="center" wrapText="1" shrinkToFit="1"/>
      <protection/>
    </xf>
    <xf numFmtId="49" fontId="34" fillId="0" borderId="0" xfId="55" applyNumberFormat="1" applyFont="1" applyFill="1" applyBorder="1" applyAlignment="1" applyProtection="1">
      <alignment vertical="top"/>
      <protection locked="0"/>
    </xf>
    <xf numFmtId="49" fontId="15" fillId="33" borderId="24" xfId="55" applyNumberFormat="1" applyFont="1" applyFill="1" applyBorder="1" applyAlignment="1" applyProtection="1">
      <alignment vertical="center" wrapText="1" shrinkToFit="1"/>
      <protection/>
    </xf>
    <xf numFmtId="49" fontId="15" fillId="33" borderId="35" xfId="55" applyNumberFormat="1" applyFont="1" applyFill="1" applyBorder="1" applyAlignment="1" applyProtection="1">
      <alignment vertical="center" wrapText="1" shrinkToFit="1"/>
      <protection/>
    </xf>
    <xf numFmtId="0" fontId="15" fillId="33" borderId="35" xfId="55" applyFont="1" applyFill="1" applyBorder="1" applyAlignment="1" applyProtection="1">
      <alignment horizontal="center" vertical="center" wrapText="1" shrinkToFit="1"/>
      <protection/>
    </xf>
    <xf numFmtId="1" fontId="15" fillId="33" borderId="35" xfId="55" applyNumberFormat="1" applyFont="1" applyFill="1" applyBorder="1" applyAlignment="1" applyProtection="1">
      <alignment horizontal="center" vertical="center" wrapText="1" shrinkToFit="1"/>
      <protection/>
    </xf>
    <xf numFmtId="1" fontId="33" fillId="33" borderId="35" xfId="55" applyNumberFormat="1" applyFont="1" applyFill="1" applyBorder="1" applyAlignment="1" applyProtection="1">
      <alignment horizontal="right" vertical="center" wrapText="1" shrinkToFit="1"/>
      <protection locked="0"/>
    </xf>
    <xf numFmtId="0" fontId="15" fillId="33" borderId="36" xfId="55" applyFont="1" applyFill="1" applyBorder="1" applyAlignment="1" applyProtection="1">
      <alignment vertical="center" wrapText="1" shrinkToFit="1"/>
      <protection/>
    </xf>
    <xf numFmtId="0" fontId="15" fillId="33" borderId="36" xfId="55" applyFont="1" applyFill="1" applyBorder="1" applyAlignment="1" applyProtection="1">
      <alignment horizontal="center" vertical="center" wrapText="1" shrinkToFit="1"/>
      <protection/>
    </xf>
    <xf numFmtId="1" fontId="15" fillId="33" borderId="36" xfId="55" applyNumberFormat="1" applyFont="1" applyFill="1" applyBorder="1" applyAlignment="1" applyProtection="1">
      <alignment horizontal="center" vertical="center" wrapText="1" shrinkToFit="1"/>
      <protection/>
    </xf>
    <xf numFmtId="1" fontId="33" fillId="33" borderId="36" xfId="55" applyNumberFormat="1" applyFont="1" applyFill="1" applyBorder="1" applyAlignment="1" applyProtection="1">
      <alignment horizontal="right" vertical="center" wrapText="1" shrinkToFit="1"/>
      <protection locked="0"/>
    </xf>
    <xf numFmtId="182" fontId="27" fillId="0" borderId="24" xfId="63" applyNumberFormat="1" applyFont="1" applyFill="1" applyBorder="1" applyAlignment="1" applyProtection="1">
      <alignment horizontal="center" wrapText="1" shrinkToFit="1"/>
      <protection locked="0"/>
    </xf>
    <xf numFmtId="182" fontId="27" fillId="0" borderId="34" xfId="62" applyNumberFormat="1" applyFont="1" applyFill="1" applyBorder="1" applyAlignment="1">
      <alignment wrapText="1" shrinkToFit="1"/>
      <protection/>
    </xf>
    <xf numFmtId="49" fontId="9" fillId="0" borderId="24" xfId="57" applyNumberFormat="1" applyFont="1" applyFill="1" applyBorder="1" applyAlignment="1" applyProtection="1" quotePrefix="1">
      <alignment vertical="center" wrapText="1" shrinkToFit="1"/>
      <protection/>
    </xf>
    <xf numFmtId="182" fontId="27" fillId="0" borderId="24" xfId="57" applyNumberFormat="1" applyFont="1" applyFill="1" applyBorder="1" applyAlignment="1" applyProtection="1">
      <alignment horizontal="right" wrapText="1" shrinkToFit="1"/>
      <protection locked="0"/>
    </xf>
    <xf numFmtId="49" fontId="9" fillId="0" borderId="35" xfId="57" applyNumberFormat="1" applyFont="1" applyFill="1" applyBorder="1" applyAlignment="1" applyProtection="1" quotePrefix="1">
      <alignment vertical="center" wrapText="1" shrinkToFit="1"/>
      <protection/>
    </xf>
    <xf numFmtId="182" fontId="27" fillId="0" borderId="35" xfId="57" applyNumberFormat="1" applyFont="1" applyFill="1" applyBorder="1" applyAlignment="1" applyProtection="1">
      <alignment horizontal="right" wrapText="1" shrinkToFit="1"/>
      <protection locked="0"/>
    </xf>
    <xf numFmtId="49" fontId="9" fillId="0" borderId="37" xfId="57" applyNumberFormat="1" applyFont="1" applyFill="1" applyBorder="1" applyAlignment="1" applyProtection="1" quotePrefix="1">
      <alignment vertical="center" wrapText="1" shrinkToFit="1"/>
      <protection/>
    </xf>
    <xf numFmtId="0" fontId="9" fillId="0" borderId="37" xfId="57" applyFont="1" applyFill="1" applyBorder="1" applyAlignment="1" applyProtection="1">
      <alignment horizontal="center" vertical="center" wrapText="1" shrinkToFit="1"/>
      <protection/>
    </xf>
    <xf numFmtId="1" fontId="9" fillId="0" borderId="37" xfId="57" applyNumberFormat="1" applyFont="1" applyFill="1" applyBorder="1" applyAlignment="1" applyProtection="1">
      <alignment horizontal="center" vertical="center" wrapText="1" shrinkToFit="1"/>
      <protection/>
    </xf>
    <xf numFmtId="182" fontId="27" fillId="0" borderId="37" xfId="57" applyNumberFormat="1" applyFont="1" applyFill="1" applyBorder="1" applyAlignment="1" applyProtection="1">
      <alignment horizontal="right" wrapText="1" shrinkToFit="1"/>
      <protection locked="0"/>
    </xf>
    <xf numFmtId="182" fontId="27" fillId="0" borderId="38" xfId="57" applyNumberFormat="1" applyFont="1" applyFill="1" applyBorder="1" applyAlignment="1" applyProtection="1">
      <alignment horizontal="center" wrapText="1" shrinkToFit="1"/>
      <protection/>
    </xf>
    <xf numFmtId="0" fontId="7" fillId="33" borderId="24" xfId="63" applyFont="1" applyFill="1" applyBorder="1" applyAlignment="1">
      <alignment vertical="center" wrapText="1" shrinkToFit="1"/>
      <protection/>
    </xf>
    <xf numFmtId="0" fontId="30" fillId="33" borderId="24" xfId="63" applyFont="1" applyFill="1" applyBorder="1" applyAlignment="1" applyProtection="1">
      <alignment horizontal="right" vertical="center" wrapText="1" shrinkToFit="1"/>
      <protection locked="0"/>
    </xf>
    <xf numFmtId="0" fontId="30" fillId="33" borderId="34" xfId="63" applyFont="1" applyFill="1" applyBorder="1" applyAlignment="1">
      <alignment horizontal="right" vertical="center" wrapText="1" shrinkToFit="1"/>
      <protection/>
    </xf>
    <xf numFmtId="0" fontId="29" fillId="33" borderId="33" xfId="63" applyFont="1" applyFill="1" applyBorder="1" applyAlignment="1">
      <alignment horizontal="center" vertical="center" wrapText="1" shrinkToFit="1"/>
      <protection/>
    </xf>
    <xf numFmtId="4" fontId="30" fillId="33" borderId="34" xfId="63" applyNumberFormat="1" applyFont="1" applyFill="1" applyBorder="1" applyAlignment="1">
      <alignment horizontal="right" vertical="center" wrapText="1" shrinkToFit="1"/>
      <protection/>
    </xf>
    <xf numFmtId="0" fontId="7" fillId="33" borderId="39" xfId="63" applyFont="1" applyFill="1" applyBorder="1" applyAlignment="1">
      <alignment horizontal="center" vertical="center" wrapText="1" shrinkToFit="1"/>
      <protection/>
    </xf>
    <xf numFmtId="0" fontId="7" fillId="33" borderId="40" xfId="63" applyFont="1" applyFill="1" applyBorder="1" applyAlignment="1">
      <alignment vertical="center" wrapText="1" shrinkToFit="1"/>
      <protection/>
    </xf>
    <xf numFmtId="0" fontId="7" fillId="33" borderId="40" xfId="63" applyFont="1" applyFill="1" applyBorder="1" applyAlignment="1">
      <alignment horizontal="center" vertical="center" wrapText="1" shrinkToFit="1"/>
      <protection/>
    </xf>
    <xf numFmtId="0" fontId="12" fillId="33" borderId="40" xfId="63" applyFont="1" applyFill="1" applyBorder="1" applyAlignment="1" applyProtection="1">
      <alignment horizontal="right" vertical="center" wrapText="1" shrinkToFit="1"/>
      <protection locked="0"/>
    </xf>
    <xf numFmtId="183" fontId="12" fillId="33" borderId="41" xfId="63" applyNumberFormat="1" applyFont="1" applyFill="1" applyBorder="1" applyAlignment="1">
      <alignment horizontal="right" vertical="center" wrapText="1" shrinkToFit="1"/>
      <protection/>
    </xf>
    <xf numFmtId="0" fontId="4" fillId="33" borderId="0" xfId="63" applyFont="1" applyFill="1" applyAlignment="1">
      <alignment horizontal="center" vertical="center" wrapText="1" shrinkToFit="1"/>
      <protection/>
    </xf>
    <xf numFmtId="0" fontId="7" fillId="33" borderId="0" xfId="63" applyFont="1" applyFill="1" applyAlignment="1">
      <alignment horizontal="left" vertical="center" wrapText="1" shrinkToFit="1"/>
      <protection/>
    </xf>
    <xf numFmtId="0" fontId="13" fillId="33" borderId="0" xfId="63" applyFont="1" applyFill="1" applyAlignment="1" applyProtection="1">
      <alignment horizontal="right" wrapText="1" shrinkToFit="1"/>
      <protection locked="0"/>
    </xf>
    <xf numFmtId="0" fontId="13" fillId="33" borderId="0" xfId="63" applyFont="1" applyFill="1" applyAlignment="1">
      <alignment horizontal="right" wrapText="1" shrinkToFit="1"/>
      <protection/>
    </xf>
    <xf numFmtId="0" fontId="34" fillId="33" borderId="0" xfId="63" applyFont="1" applyFill="1" applyAlignment="1">
      <alignment horizontal="center" vertical="center" wrapText="1" shrinkToFit="1"/>
      <protection/>
    </xf>
    <xf numFmtId="0" fontId="34" fillId="33" borderId="0" xfId="63" applyFont="1" applyFill="1" applyAlignment="1">
      <alignment vertical="center" wrapText="1" shrinkToFit="1"/>
      <protection/>
    </xf>
    <xf numFmtId="0" fontId="35" fillId="33" borderId="0" xfId="63" applyFont="1" applyFill="1" applyAlignment="1" applyProtection="1">
      <alignment horizontal="right" wrapText="1" shrinkToFit="1"/>
      <protection locked="0"/>
    </xf>
    <xf numFmtId="183" fontId="35" fillId="33" borderId="0" xfId="63" applyNumberFormat="1" applyFont="1" applyFill="1" applyAlignment="1">
      <alignment horizontal="right" wrapText="1" shrinkToFit="1"/>
      <protection/>
    </xf>
    <xf numFmtId="0" fontId="11" fillId="33" borderId="0" xfId="63" applyFont="1" applyFill="1" applyBorder="1" applyAlignment="1">
      <alignment horizontal="center" vertical="center" wrapText="1" shrinkToFit="1"/>
      <protection/>
    </xf>
    <xf numFmtId="0" fontId="11" fillId="33" borderId="0" xfId="63" applyFont="1" applyFill="1" applyBorder="1" applyAlignment="1">
      <alignment horizontal="left" vertical="center" wrapText="1" shrinkToFit="1"/>
      <protection/>
    </xf>
    <xf numFmtId="0" fontId="36" fillId="33" borderId="0" xfId="63" applyFont="1" applyFill="1" applyBorder="1" applyAlignment="1" applyProtection="1">
      <alignment horizontal="right" wrapText="1" shrinkToFit="1"/>
      <protection locked="0"/>
    </xf>
    <xf numFmtId="0" fontId="36" fillId="33" borderId="0" xfId="63" applyFont="1" applyFill="1" applyBorder="1" applyAlignment="1">
      <alignment horizontal="right" wrapText="1" shrinkToFit="1"/>
      <protection/>
    </xf>
    <xf numFmtId="49" fontId="34" fillId="33" borderId="0" xfId="63" applyNumberFormat="1" applyFont="1" applyFill="1" applyAlignment="1">
      <alignment horizontal="center" vertical="center" wrapText="1" shrinkToFit="1"/>
      <protection/>
    </xf>
    <xf numFmtId="0" fontId="11" fillId="33" borderId="0" xfId="63" applyFont="1" applyFill="1" applyAlignment="1">
      <alignment horizontal="center" vertical="center" wrapText="1" shrinkToFit="1"/>
      <protection/>
    </xf>
    <xf numFmtId="0" fontId="11" fillId="33" borderId="0" xfId="63" applyFont="1" applyFill="1" applyAlignment="1">
      <alignment vertical="center" wrapText="1" shrinkToFit="1"/>
      <protection/>
    </xf>
    <xf numFmtId="0" fontId="36" fillId="33" borderId="0" xfId="63" applyFont="1" applyFill="1" applyAlignment="1" applyProtection="1">
      <alignment horizontal="right" wrapText="1" shrinkToFit="1"/>
      <protection locked="0"/>
    </xf>
    <xf numFmtId="0" fontId="36" fillId="33" borderId="0" xfId="63" applyFont="1" applyFill="1" applyAlignment="1">
      <alignment horizontal="right" wrapText="1" shrinkToFit="1"/>
      <protection/>
    </xf>
    <xf numFmtId="0" fontId="35" fillId="33" borderId="0" xfId="63" applyFont="1" applyFill="1" applyAlignment="1">
      <alignment horizontal="right" wrapText="1" shrinkToFit="1"/>
      <protection/>
    </xf>
    <xf numFmtId="4" fontId="1" fillId="0" borderId="19" xfId="45" applyNumberFormat="1" applyFont="1" applyBorder="1" applyAlignment="1" applyProtection="1" quotePrefix="1">
      <alignment vertical="center"/>
      <protection/>
    </xf>
    <xf numFmtId="1" fontId="37" fillId="33" borderId="20" xfId="54" applyNumberFormat="1" applyFont="1" applyFill="1" applyBorder="1" applyAlignment="1">
      <alignment horizontal="center" vertical="center" wrapText="1"/>
      <protection/>
    </xf>
    <xf numFmtId="0" fontId="37" fillId="33" borderId="21" xfId="54" applyFont="1" applyFill="1" applyBorder="1" applyAlignment="1">
      <alignment wrapText="1"/>
      <protection/>
    </xf>
    <xf numFmtId="1" fontId="38" fillId="33" borderId="21" xfId="56" applyNumberFormat="1" applyFont="1" applyFill="1" applyBorder="1" applyAlignment="1" applyProtection="1">
      <alignment horizontal="center" vertical="center"/>
      <protection/>
    </xf>
    <xf numFmtId="0" fontId="38" fillId="33" borderId="21" xfId="56" applyNumberFormat="1" applyFont="1" applyFill="1" applyBorder="1" applyAlignment="1" applyProtection="1">
      <alignment horizontal="center" vertical="center"/>
      <protection/>
    </xf>
    <xf numFmtId="178" fontId="15" fillId="33" borderId="21" xfId="56" applyNumberFormat="1" applyFill="1" applyBorder="1" applyAlignment="1" applyProtection="1">
      <alignment horizontal="center" vertical="center"/>
      <protection locked="0"/>
    </xf>
    <xf numFmtId="178" fontId="15" fillId="33" borderId="22" xfId="56" applyNumberFormat="1" applyFill="1" applyBorder="1" applyAlignment="1">
      <alignment horizontal="center" vertical="center"/>
      <protection/>
    </xf>
    <xf numFmtId="1" fontId="8" fillId="33" borderId="23" xfId="56" applyNumberFormat="1" applyFont="1" applyFill="1" applyBorder="1" applyAlignment="1">
      <alignment horizontal="center" vertical="center" textRotation="90"/>
      <protection/>
    </xf>
    <xf numFmtId="2" fontId="8" fillId="33" borderId="24" xfId="56" applyFont="1" applyFill="1" applyBorder="1" applyAlignment="1">
      <alignment horizontal="center" vertical="center" textRotation="90"/>
      <protection/>
    </xf>
    <xf numFmtId="2" fontId="8" fillId="33" borderId="24" xfId="56" applyFont="1" applyFill="1" applyBorder="1" applyAlignment="1">
      <alignment horizontal="center" vertical="center"/>
      <protection/>
    </xf>
    <xf numFmtId="0" fontId="8" fillId="33" borderId="24" xfId="56" applyNumberFormat="1" applyFont="1" applyFill="1" applyBorder="1" applyAlignment="1">
      <alignment horizontal="center" vertical="center" textRotation="90"/>
      <protection/>
    </xf>
    <xf numFmtId="178" fontId="8" fillId="33" borderId="24" xfId="56" applyNumberFormat="1" applyFont="1" applyFill="1" applyBorder="1" applyAlignment="1" applyProtection="1">
      <alignment horizontal="center" vertical="center" textRotation="90"/>
      <protection locked="0"/>
    </xf>
    <xf numFmtId="178" fontId="8" fillId="33" borderId="25" xfId="56" applyNumberFormat="1" applyFont="1" applyFill="1" applyBorder="1" applyAlignment="1">
      <alignment horizontal="center" vertical="center"/>
      <protection/>
    </xf>
    <xf numFmtId="1" fontId="15" fillId="0" borderId="23" xfId="56" applyNumberFormat="1" applyBorder="1" applyAlignment="1">
      <alignment horizontal="center" vertical="center"/>
      <protection/>
    </xf>
    <xf numFmtId="2" fontId="15" fillId="0" borderId="24" xfId="56" applyBorder="1" applyAlignment="1">
      <alignment wrapText="1"/>
      <protection/>
    </xf>
    <xf numFmtId="2" fontId="15" fillId="0" borderId="24" xfId="56" applyBorder="1" applyAlignment="1" applyProtection="1">
      <alignment horizontal="center"/>
      <protection locked="0"/>
    </xf>
    <xf numFmtId="2" fontId="15" fillId="0" borderId="25" xfId="56" applyNumberFormat="1" applyBorder="1">
      <alignment/>
      <protection/>
    </xf>
    <xf numFmtId="1" fontId="15" fillId="0" borderId="26" xfId="56" applyNumberFormat="1" applyBorder="1" applyAlignment="1">
      <alignment horizontal="center" vertical="center"/>
      <protection/>
    </xf>
    <xf numFmtId="2" fontId="15" fillId="0" borderId="27" xfId="56" applyBorder="1" applyAlignment="1">
      <alignment wrapText="1"/>
      <protection/>
    </xf>
    <xf numFmtId="0" fontId="15" fillId="0" borderId="27" xfId="56" applyNumberFormat="1" applyBorder="1" applyAlignment="1">
      <alignment horizontal="center"/>
      <protection/>
    </xf>
    <xf numFmtId="2" fontId="15" fillId="0" borderId="27" xfId="56" applyBorder="1" applyAlignment="1" applyProtection="1">
      <alignment horizontal="center"/>
      <protection locked="0"/>
    </xf>
    <xf numFmtId="2" fontId="15" fillId="0" borderId="0" xfId="56" applyAlignment="1">
      <alignment wrapText="1"/>
      <protection/>
    </xf>
    <xf numFmtId="0" fontId="15" fillId="0" borderId="0" xfId="56" applyNumberFormat="1" applyAlignment="1">
      <alignment horizontal="center"/>
      <protection/>
    </xf>
    <xf numFmtId="2" fontId="15" fillId="0" borderId="0" xfId="56" applyAlignment="1" applyProtection="1">
      <alignment horizontal="center"/>
      <protection locked="0"/>
    </xf>
    <xf numFmtId="2" fontId="15" fillId="0" borderId="0" xfId="56" applyNumberFormat="1">
      <alignment/>
      <protection/>
    </xf>
    <xf numFmtId="0" fontId="18" fillId="33" borderId="20" xfId="54" applyNumberFormat="1" applyFont="1" applyFill="1" applyBorder="1" applyAlignment="1">
      <alignment horizontal="center" vertical="center" wrapText="1"/>
      <protection/>
    </xf>
    <xf numFmtId="0" fontId="39" fillId="33" borderId="21" xfId="56" applyNumberFormat="1" applyFont="1" applyFill="1" applyBorder="1" applyAlignment="1" applyProtection="1">
      <alignment horizontal="center" vertical="center"/>
      <protection/>
    </xf>
    <xf numFmtId="2" fontId="39" fillId="33" borderId="21" xfId="56" applyFont="1" applyFill="1" applyBorder="1" applyAlignment="1" applyProtection="1">
      <alignment vertical="center"/>
      <protection/>
    </xf>
    <xf numFmtId="1" fontId="40" fillId="33" borderId="21" xfId="56" applyNumberFormat="1" applyFont="1" applyFill="1" applyBorder="1" applyAlignment="1" applyProtection="1">
      <alignment horizontal="center" vertical="center"/>
      <protection/>
    </xf>
    <xf numFmtId="184" fontId="17" fillId="33" borderId="21" xfId="56" applyNumberFormat="1" applyFont="1" applyFill="1" applyBorder="1" applyAlignment="1" applyProtection="1">
      <alignment horizontal="center" vertical="center"/>
      <protection locked="0"/>
    </xf>
    <xf numFmtId="184" fontId="15" fillId="33" borderId="22" xfId="56" applyNumberFormat="1" applyFont="1" applyFill="1" applyBorder="1" applyAlignment="1">
      <alignment horizontal="center" vertical="center"/>
      <protection/>
    </xf>
    <xf numFmtId="0" fontId="8" fillId="33" borderId="23" xfId="56" applyNumberFormat="1" applyFont="1" applyFill="1" applyBorder="1" applyAlignment="1">
      <alignment horizontal="center" vertical="center" textRotation="90"/>
      <protection/>
    </xf>
    <xf numFmtId="2" fontId="39" fillId="33" borderId="24" xfId="56" applyFont="1" applyFill="1" applyBorder="1" applyAlignment="1">
      <alignment horizontal="center" vertical="center" textRotation="90"/>
      <protection/>
    </xf>
    <xf numFmtId="2" fontId="41" fillId="33" borderId="24" xfId="56" applyFont="1" applyFill="1" applyBorder="1" applyAlignment="1">
      <alignment horizontal="center" vertical="center"/>
      <protection/>
    </xf>
    <xf numFmtId="2" fontId="39" fillId="33" borderId="24" xfId="56" applyFont="1" applyFill="1" applyBorder="1" applyAlignment="1" applyProtection="1">
      <alignment horizontal="center" vertical="center" textRotation="90"/>
      <protection locked="0"/>
    </xf>
    <xf numFmtId="184" fontId="8" fillId="33" borderId="25" xfId="56" applyNumberFormat="1" applyFont="1" applyFill="1" applyBorder="1" applyAlignment="1">
      <alignment horizontal="right" vertical="center"/>
      <protection/>
    </xf>
    <xf numFmtId="0" fontId="15" fillId="0" borderId="23" xfId="56" applyNumberFormat="1" applyBorder="1" applyAlignment="1">
      <alignment horizontal="center" vertical="center"/>
      <protection/>
    </xf>
    <xf numFmtId="0" fontId="15" fillId="33" borderId="24" xfId="54" applyFont="1" applyFill="1" applyBorder="1" applyAlignment="1" applyProtection="1">
      <alignment horizontal="center" vertical="center"/>
      <protection/>
    </xf>
    <xf numFmtId="0" fontId="32" fillId="33" borderId="24" xfId="54" applyFont="1" applyFill="1" applyBorder="1" applyAlignment="1" applyProtection="1">
      <alignment vertical="top"/>
      <protection/>
    </xf>
    <xf numFmtId="0" fontId="15" fillId="33" borderId="24" xfId="54" applyFont="1" applyFill="1" applyBorder="1" applyAlignment="1" applyProtection="1">
      <alignment horizontal="center"/>
      <protection/>
    </xf>
    <xf numFmtId="182" fontId="9" fillId="33" borderId="24" xfId="54" applyNumberFormat="1" applyFont="1" applyFill="1" applyBorder="1" applyProtection="1">
      <alignment/>
      <protection locked="0"/>
    </xf>
    <xf numFmtId="182" fontId="9" fillId="33" borderId="25" xfId="54" applyNumberFormat="1" applyFont="1" applyFill="1" applyBorder="1">
      <alignment/>
      <protection/>
    </xf>
    <xf numFmtId="0" fontId="15" fillId="33" borderId="24" xfId="54" applyFont="1" applyFill="1" applyBorder="1" applyAlignment="1" applyProtection="1">
      <alignment vertical="top"/>
      <protection/>
    </xf>
    <xf numFmtId="2" fontId="4" fillId="33" borderId="24" xfId="56" applyFont="1" applyFill="1" applyBorder="1" applyAlignment="1">
      <alignment horizontal="left" vertical="top" wrapText="1"/>
      <protection/>
    </xf>
    <xf numFmtId="185" fontId="9" fillId="33" borderId="24" xfId="54" applyNumberFormat="1" applyFont="1" applyFill="1" applyBorder="1" applyProtection="1">
      <alignment/>
      <protection locked="0"/>
    </xf>
    <xf numFmtId="185" fontId="9" fillId="33" borderId="25" xfId="54" applyNumberFormat="1" applyFont="1" applyFill="1" applyBorder="1">
      <alignment/>
      <protection/>
    </xf>
    <xf numFmtId="0" fontId="4" fillId="33" borderId="24" xfId="58" applyFont="1" applyFill="1" applyBorder="1" applyAlignment="1">
      <alignment horizontal="left" vertical="center" wrapText="1"/>
      <protection/>
    </xf>
    <xf numFmtId="0" fontId="15" fillId="33" borderId="24" xfId="54" applyFont="1" applyFill="1" applyBorder="1" applyAlignment="1">
      <alignment vertical="center" wrapText="1"/>
      <protection/>
    </xf>
    <xf numFmtId="185" fontId="9" fillId="33" borderId="24" xfId="54" applyNumberFormat="1" applyFont="1" applyFill="1" applyBorder="1" applyAlignment="1" applyProtection="1">
      <alignment vertical="center"/>
      <protection locked="0"/>
    </xf>
    <xf numFmtId="185" fontId="9" fillId="33" borderId="25" xfId="54" applyNumberFormat="1" applyFont="1" applyFill="1" applyBorder="1" applyAlignment="1">
      <alignment vertical="center"/>
      <protection/>
    </xf>
    <xf numFmtId="0" fontId="4" fillId="33" borderId="24" xfId="57" applyFont="1" applyFill="1" applyBorder="1">
      <alignment/>
      <protection/>
    </xf>
    <xf numFmtId="0" fontId="15" fillId="33" borderId="24" xfId="54" applyFont="1" applyFill="1" applyBorder="1" applyAlignment="1" quotePrefix="1">
      <alignment vertical="top" wrapText="1"/>
      <protection/>
    </xf>
    <xf numFmtId="185" fontId="34" fillId="33" borderId="24" xfId="54" applyNumberFormat="1" applyFont="1" applyFill="1" applyBorder="1" applyAlignment="1" applyProtection="1">
      <alignment vertical="top"/>
      <protection locked="0"/>
    </xf>
    <xf numFmtId="0" fontId="9" fillId="33" borderId="24" xfId="54" applyFont="1" applyFill="1" applyBorder="1" quotePrefix="1">
      <alignment/>
      <protection/>
    </xf>
    <xf numFmtId="0" fontId="15" fillId="33" borderId="24" xfId="54" applyFont="1" applyFill="1" applyBorder="1" applyAlignment="1" applyProtection="1">
      <alignment vertical="top" wrapText="1"/>
      <protection/>
    </xf>
    <xf numFmtId="0" fontId="15" fillId="0" borderId="26" xfId="56" applyNumberFormat="1" applyBorder="1" applyAlignment="1">
      <alignment horizontal="center" vertical="center"/>
      <protection/>
    </xf>
    <xf numFmtId="0" fontId="15" fillId="33" borderId="27" xfId="54" applyFont="1" applyFill="1" applyBorder="1" applyAlignment="1" applyProtection="1">
      <alignment horizontal="center" vertical="center"/>
      <protection/>
    </xf>
    <xf numFmtId="0" fontId="32" fillId="33" borderId="27" xfId="54" applyFont="1" applyFill="1" applyBorder="1" applyAlignment="1" applyProtection="1">
      <alignment vertical="top" wrapText="1"/>
      <protection/>
    </xf>
    <xf numFmtId="0" fontId="32" fillId="33" borderId="27" xfId="54" applyFont="1" applyFill="1" applyBorder="1" applyAlignment="1" applyProtection="1">
      <alignment horizontal="center"/>
      <protection/>
    </xf>
    <xf numFmtId="185" fontId="34" fillId="33" borderId="27" xfId="54" applyNumberFormat="1" applyFont="1" applyFill="1" applyBorder="1" applyAlignment="1" applyProtection="1">
      <alignment vertical="top"/>
      <protection locked="0"/>
    </xf>
    <xf numFmtId="185" fontId="9" fillId="33" borderId="28" xfId="54" applyNumberFormat="1" applyFont="1" applyFill="1" applyBorder="1" applyAlignment="1" applyProtection="1">
      <alignment vertical="top"/>
      <protection locked="0"/>
    </xf>
    <xf numFmtId="0" fontId="15" fillId="0" borderId="0" xfId="56" applyNumberFormat="1" applyAlignment="1">
      <alignment horizontal="center" vertical="center"/>
      <protection/>
    </xf>
    <xf numFmtId="2" fontId="15" fillId="0" borderId="0" xfId="56" applyAlignment="1">
      <alignment horizontal="center" vertical="center"/>
      <protection/>
    </xf>
    <xf numFmtId="2" fontId="15" fillId="0" borderId="0" xfId="56" applyProtection="1">
      <alignment/>
      <protection locked="0"/>
    </xf>
    <xf numFmtId="0" fontId="37" fillId="33" borderId="20" xfId="54" applyFont="1" applyFill="1" applyBorder="1" applyAlignment="1">
      <alignment horizontal="center" wrapText="1"/>
      <protection/>
    </xf>
    <xf numFmtId="2" fontId="8" fillId="33" borderId="23" xfId="56" applyFont="1" applyFill="1" applyBorder="1" applyAlignment="1">
      <alignment horizontal="center" vertical="center" textRotation="90"/>
      <protection/>
    </xf>
    <xf numFmtId="1" fontId="8" fillId="33" borderId="24" xfId="56" applyNumberFormat="1" applyFont="1" applyFill="1" applyBorder="1" applyAlignment="1">
      <alignment horizontal="center" vertical="center" textRotation="90"/>
      <protection/>
    </xf>
    <xf numFmtId="0" fontId="15" fillId="33" borderId="23" xfId="54" applyFont="1" applyFill="1" applyBorder="1" applyAlignment="1" applyProtection="1">
      <alignment horizontal="center" vertical="top"/>
      <protection/>
    </xf>
    <xf numFmtId="1" fontId="15" fillId="33" borderId="24" xfId="54" applyNumberFormat="1" applyFont="1" applyFill="1" applyBorder="1" applyAlignment="1" applyProtection="1">
      <alignment horizontal="center"/>
      <protection/>
    </xf>
    <xf numFmtId="0" fontId="15" fillId="33" borderId="23" xfId="57" applyFont="1" applyFill="1" applyBorder="1" applyAlignment="1">
      <alignment horizontal="center" vertical="top"/>
      <protection/>
    </xf>
    <xf numFmtId="0" fontId="15" fillId="33" borderId="24" xfId="57" applyFont="1" applyFill="1" applyBorder="1" applyAlignment="1">
      <alignment vertical="top"/>
      <protection/>
    </xf>
    <xf numFmtId="0" fontId="15" fillId="33" borderId="24" xfId="57" applyFont="1" applyFill="1" applyBorder="1" applyAlignment="1">
      <alignment horizontal="center"/>
      <protection/>
    </xf>
    <xf numFmtId="1" fontId="15" fillId="33" borderId="24" xfId="57" applyNumberFormat="1" applyFont="1" applyFill="1" applyBorder="1" applyAlignment="1">
      <alignment horizontal="center"/>
      <protection/>
    </xf>
    <xf numFmtId="0" fontId="32" fillId="33" borderId="24" xfId="57" applyFont="1" applyFill="1" applyBorder="1" applyAlignment="1">
      <alignment vertical="top" wrapText="1"/>
      <protection/>
    </xf>
    <xf numFmtId="0" fontId="15" fillId="33" borderId="24" xfId="57" applyFont="1" applyFill="1" applyBorder="1" applyAlignment="1" quotePrefix="1">
      <alignment vertical="top" wrapText="1"/>
      <protection/>
    </xf>
    <xf numFmtId="185" fontId="9" fillId="33" borderId="25" xfId="54" applyNumberFormat="1" applyFont="1" applyFill="1" applyBorder="1" applyProtection="1">
      <alignment/>
      <protection locked="0"/>
    </xf>
    <xf numFmtId="0" fontId="15" fillId="33" borderId="24" xfId="57" applyFont="1" applyFill="1" applyBorder="1" applyAlignment="1" quotePrefix="1">
      <alignment vertical="top"/>
      <protection/>
    </xf>
    <xf numFmtId="49" fontId="15" fillId="33" borderId="24" xfId="54" applyNumberFormat="1" applyFont="1" applyFill="1" applyBorder="1" applyAlignment="1" applyProtection="1">
      <alignment vertical="top" wrapText="1"/>
      <protection/>
    </xf>
    <xf numFmtId="0" fontId="15" fillId="33" borderId="24" xfId="57" applyFont="1" applyFill="1" applyBorder="1" applyAlignment="1" quotePrefix="1">
      <alignment wrapText="1"/>
      <protection/>
    </xf>
    <xf numFmtId="0" fontId="44" fillId="33" borderId="23" xfId="57" applyFont="1" applyFill="1" applyBorder="1" applyAlignment="1">
      <alignment horizontal="center" vertical="top"/>
      <protection/>
    </xf>
    <xf numFmtId="0" fontId="32" fillId="33" borderId="24" xfId="57" applyFont="1" applyFill="1" applyBorder="1">
      <alignment/>
      <protection/>
    </xf>
    <xf numFmtId="49" fontId="15" fillId="33" borderId="24" xfId="57" applyNumberFormat="1" applyFont="1" applyFill="1" applyBorder="1" applyAlignment="1">
      <alignment horizontal="center"/>
      <protection/>
    </xf>
    <xf numFmtId="0" fontId="15" fillId="33" borderId="24" xfId="57" applyFont="1" applyFill="1" applyBorder="1">
      <alignment/>
      <protection/>
    </xf>
    <xf numFmtId="0" fontId="32" fillId="33" borderId="24" xfId="57" applyFont="1" applyFill="1" applyBorder="1" applyAlignment="1">
      <alignment horizontal="center"/>
      <protection/>
    </xf>
    <xf numFmtId="1" fontId="32" fillId="33" borderId="24" xfId="57" applyNumberFormat="1" applyFont="1" applyFill="1" applyBorder="1" applyAlignment="1">
      <alignment horizontal="center"/>
      <protection/>
    </xf>
    <xf numFmtId="0" fontId="32" fillId="33" borderId="23" xfId="57" applyFont="1" applyFill="1" applyBorder="1" applyAlignment="1">
      <alignment horizontal="center" vertical="top"/>
      <protection/>
    </xf>
    <xf numFmtId="0" fontId="15" fillId="33" borderId="24" xfId="57" applyFont="1" applyFill="1" applyBorder="1" applyAlignment="1">
      <alignment wrapText="1"/>
      <protection/>
    </xf>
    <xf numFmtId="0" fontId="45" fillId="33" borderId="24" xfId="57" applyFont="1" applyFill="1" applyBorder="1">
      <alignment/>
      <protection/>
    </xf>
    <xf numFmtId="49" fontId="15" fillId="33" borderId="24" xfId="57" applyNumberFormat="1" applyFont="1" applyFill="1" applyBorder="1">
      <alignment/>
      <protection/>
    </xf>
    <xf numFmtId="49" fontId="15" fillId="33" borderId="23" xfId="54" applyNumberFormat="1" applyFont="1" applyFill="1" applyBorder="1" applyAlignment="1" applyProtection="1">
      <alignment horizontal="center" vertical="top"/>
      <protection/>
    </xf>
    <xf numFmtId="49" fontId="15" fillId="33" borderId="24" xfId="54" applyNumberFormat="1" applyFont="1" applyFill="1" applyBorder="1" applyAlignment="1" applyProtection="1">
      <alignment vertical="top"/>
      <protection/>
    </xf>
    <xf numFmtId="185" fontId="15" fillId="33" borderId="24" xfId="57" applyNumberFormat="1" applyFont="1" applyFill="1" applyBorder="1" applyAlignment="1" applyProtection="1">
      <alignment horizontal="center"/>
      <protection locked="0"/>
    </xf>
    <xf numFmtId="0" fontId="9" fillId="33" borderId="24" xfId="54" applyFont="1" applyFill="1" applyBorder="1">
      <alignment/>
      <protection/>
    </xf>
    <xf numFmtId="49" fontId="15" fillId="33" borderId="24" xfId="54" applyNumberFormat="1" applyFont="1" applyFill="1" applyBorder="1" applyAlignment="1" applyProtection="1" quotePrefix="1">
      <alignment vertical="top" wrapText="1"/>
      <protection/>
    </xf>
    <xf numFmtId="49" fontId="15" fillId="33" borderId="24" xfId="54" applyNumberFormat="1" applyFont="1" applyFill="1" applyBorder="1" applyAlignment="1" applyProtection="1" quotePrefix="1">
      <alignment vertical="top"/>
      <protection/>
    </xf>
    <xf numFmtId="0" fontId="15" fillId="33" borderId="26" xfId="57" applyFont="1" applyFill="1" applyBorder="1" applyAlignment="1">
      <alignment horizontal="center" vertical="top"/>
      <protection/>
    </xf>
    <xf numFmtId="0" fontId="32" fillId="33" borderId="27" xfId="57" applyFont="1" applyFill="1" applyBorder="1" applyAlignment="1">
      <alignment vertical="top"/>
      <protection/>
    </xf>
    <xf numFmtId="0" fontId="32" fillId="33" borderId="27" xfId="57" applyFont="1" applyFill="1" applyBorder="1" applyAlignment="1">
      <alignment horizontal="center"/>
      <protection/>
    </xf>
    <xf numFmtId="1" fontId="15" fillId="33" borderId="27" xfId="57" applyNumberFormat="1" applyFont="1" applyFill="1" applyBorder="1" applyAlignment="1">
      <alignment horizontal="center"/>
      <protection/>
    </xf>
    <xf numFmtId="185" fontId="9" fillId="33" borderId="27" xfId="54" applyNumberFormat="1" applyFont="1" applyFill="1" applyBorder="1" applyProtection="1">
      <alignment/>
      <protection locked="0"/>
    </xf>
    <xf numFmtId="185" fontId="9" fillId="33" borderId="28" xfId="54" applyNumberFormat="1" applyFont="1" applyFill="1" applyBorder="1">
      <alignment/>
      <protection/>
    </xf>
    <xf numFmtId="0" fontId="15" fillId="33" borderId="0" xfId="57" applyFont="1" applyFill="1" applyBorder="1" applyAlignment="1">
      <alignment horizontal="center" vertical="top"/>
      <protection/>
    </xf>
    <xf numFmtId="0" fontId="15" fillId="33" borderId="0" xfId="57" applyFont="1" applyFill="1" applyBorder="1" applyAlignment="1">
      <alignment vertical="top"/>
      <protection/>
    </xf>
    <xf numFmtId="0" fontId="15" fillId="33" borderId="0" xfId="57" applyFont="1" applyFill="1" applyBorder="1" applyAlignment="1">
      <alignment horizontal="center"/>
      <protection/>
    </xf>
    <xf numFmtId="1" fontId="15" fillId="33" borderId="0" xfId="57" applyNumberFormat="1" applyFont="1" applyFill="1" applyBorder="1" applyAlignment="1">
      <alignment horizontal="center"/>
      <protection/>
    </xf>
    <xf numFmtId="185" fontId="9" fillId="33" borderId="0" xfId="54" applyNumberFormat="1" applyFont="1" applyFill="1" applyProtection="1">
      <alignment/>
      <protection locked="0"/>
    </xf>
    <xf numFmtId="185" fontId="9" fillId="33" borderId="0" xfId="54" applyNumberFormat="1" applyFont="1" applyFill="1">
      <alignment/>
      <protection/>
    </xf>
    <xf numFmtId="2" fontId="15" fillId="33" borderId="0" xfId="56" applyFill="1">
      <alignment/>
      <protection/>
    </xf>
    <xf numFmtId="1" fontId="15" fillId="33" borderId="0" xfId="56" applyNumberFormat="1" applyFill="1">
      <alignment/>
      <protection/>
    </xf>
    <xf numFmtId="2" fontId="15" fillId="33" borderId="0" xfId="56" applyFill="1" applyProtection="1">
      <alignment/>
      <protection locked="0"/>
    </xf>
    <xf numFmtId="1" fontId="15" fillId="0" borderId="0" xfId="56" applyNumberFormat="1">
      <alignment/>
      <protection/>
    </xf>
    <xf numFmtId="0" fontId="18" fillId="33" borderId="20" xfId="54" applyFont="1" applyFill="1" applyBorder="1" applyAlignment="1">
      <alignment horizontal="center" wrapText="1"/>
      <protection/>
    </xf>
    <xf numFmtId="0" fontId="18" fillId="33" borderId="21" xfId="54" applyFont="1" applyFill="1" applyBorder="1" applyAlignment="1">
      <alignment wrapText="1"/>
      <protection/>
    </xf>
    <xf numFmtId="178" fontId="17" fillId="33" borderId="21" xfId="56" applyNumberFormat="1" applyFont="1" applyFill="1" applyBorder="1" applyAlignment="1" applyProtection="1">
      <alignment horizontal="center" vertical="center"/>
      <protection locked="0"/>
    </xf>
    <xf numFmtId="178" fontId="17" fillId="33" borderId="22" xfId="56" applyNumberFormat="1" applyFont="1" applyFill="1" applyBorder="1" applyAlignment="1">
      <alignment horizontal="center" vertical="center"/>
      <protection/>
    </xf>
    <xf numFmtId="0" fontId="44" fillId="33" borderId="23" xfId="84" applyFont="1" applyFill="1" applyBorder="1" applyAlignment="1" applyProtection="1">
      <alignment horizontal="center" vertical="top"/>
      <protection/>
    </xf>
    <xf numFmtId="0" fontId="32" fillId="33" borderId="24" xfId="84" applyFont="1" applyFill="1" applyBorder="1" applyAlignment="1" applyProtection="1">
      <alignment vertical="top"/>
      <protection/>
    </xf>
    <xf numFmtId="0" fontId="15" fillId="33" borderId="24" xfId="84" applyFont="1" applyFill="1" applyBorder="1" applyAlignment="1" applyProtection="1">
      <alignment horizontal="center"/>
      <protection/>
    </xf>
    <xf numFmtId="1" fontId="15" fillId="33" borderId="24" xfId="84" applyNumberFormat="1" applyFont="1" applyFill="1" applyBorder="1" applyAlignment="1" applyProtection="1">
      <alignment horizontal="center"/>
      <protection/>
    </xf>
    <xf numFmtId="0" fontId="44" fillId="33" borderId="23" xfId="84" applyFont="1" applyFill="1" applyBorder="1" applyAlignment="1" applyProtection="1">
      <alignment horizontal="center" vertical="center"/>
      <protection/>
    </xf>
    <xf numFmtId="0" fontId="15" fillId="33" borderId="24" xfId="84" applyFont="1" applyFill="1" applyBorder="1" applyAlignment="1" applyProtection="1">
      <alignment vertical="center" wrapText="1"/>
      <protection/>
    </xf>
    <xf numFmtId="0" fontId="15" fillId="33" borderId="24" xfId="84" applyFont="1" applyFill="1" applyBorder="1" applyAlignment="1" applyProtection="1">
      <alignment horizontal="center" vertical="center"/>
      <protection/>
    </xf>
    <xf numFmtId="1" fontId="15" fillId="33" borderId="24" xfId="84" applyNumberFormat="1" applyFont="1" applyFill="1" applyBorder="1" applyAlignment="1" applyProtection="1">
      <alignment horizontal="center" vertical="center"/>
      <protection/>
    </xf>
    <xf numFmtId="2" fontId="9" fillId="33" borderId="24" xfId="54" applyNumberFormat="1" applyFont="1" applyFill="1" applyBorder="1" applyAlignment="1" applyProtection="1">
      <alignment vertical="center"/>
      <protection locked="0"/>
    </xf>
    <xf numFmtId="2" fontId="9" fillId="33" borderId="25" xfId="54" applyNumberFormat="1" applyFont="1" applyFill="1" applyBorder="1" applyAlignment="1">
      <alignment vertical="center"/>
      <protection/>
    </xf>
    <xf numFmtId="0" fontId="15" fillId="33" borderId="24" xfId="84" applyFont="1" applyFill="1" applyBorder="1" applyAlignment="1" applyProtection="1">
      <alignment horizontal="center" vertical="center" wrapText="1"/>
      <protection/>
    </xf>
    <xf numFmtId="0" fontId="15" fillId="33" borderId="23" xfId="84" applyFont="1" applyFill="1" applyBorder="1" applyAlignment="1" applyProtection="1">
      <alignment horizontal="center" vertical="top"/>
      <protection/>
    </xf>
    <xf numFmtId="0" fontId="15" fillId="33" borderId="24" xfId="84" applyFont="1" applyFill="1" applyBorder="1" applyAlignment="1" applyProtection="1">
      <alignment vertical="top"/>
      <protection/>
    </xf>
    <xf numFmtId="2" fontId="9" fillId="33" borderId="24" xfId="54" applyNumberFormat="1" applyFont="1" applyFill="1" applyBorder="1" applyProtection="1">
      <alignment/>
      <protection locked="0"/>
    </xf>
    <xf numFmtId="2" fontId="9" fillId="33" borderId="25" xfId="54" applyNumberFormat="1" applyFont="1" applyFill="1" applyBorder="1">
      <alignment/>
      <protection/>
    </xf>
    <xf numFmtId="0" fontId="15" fillId="33" borderId="26" xfId="84" applyFont="1" applyFill="1" applyBorder="1" applyAlignment="1" applyProtection="1">
      <alignment horizontal="center" vertical="top"/>
      <protection/>
    </xf>
    <xf numFmtId="0" fontId="32" fillId="33" borderId="27" xfId="84" applyFont="1" applyFill="1" applyBorder="1" applyAlignment="1" applyProtection="1">
      <alignment vertical="top"/>
      <protection/>
    </xf>
    <xf numFmtId="0" fontId="32" fillId="33" borderId="27" xfId="84" applyFont="1" applyFill="1" applyBorder="1" applyAlignment="1" applyProtection="1">
      <alignment horizontal="center"/>
      <protection/>
    </xf>
    <xf numFmtId="1" fontId="32" fillId="33" borderId="27" xfId="84" applyNumberFormat="1" applyFont="1" applyFill="1" applyBorder="1" applyAlignment="1" applyProtection="1">
      <alignment horizontal="center"/>
      <protection/>
    </xf>
    <xf numFmtId="2" fontId="9" fillId="33" borderId="27" xfId="54" applyNumberFormat="1" applyFont="1" applyFill="1" applyBorder="1" applyProtection="1">
      <alignment/>
      <protection locked="0"/>
    </xf>
    <xf numFmtId="2" fontId="9" fillId="33" borderId="28" xfId="54" applyNumberFormat="1" applyFont="1" applyFill="1" applyBorder="1">
      <alignment/>
      <protection/>
    </xf>
    <xf numFmtId="0" fontId="9" fillId="0" borderId="0" xfId="57" applyFont="1" applyFill="1">
      <alignment/>
      <protection/>
    </xf>
    <xf numFmtId="0" fontId="33" fillId="33" borderId="23" xfId="57" applyFont="1" applyFill="1" applyBorder="1" applyAlignment="1">
      <alignment horizontal="center" vertical="center"/>
      <protection/>
    </xf>
    <xf numFmtId="0" fontId="37" fillId="33" borderId="24" xfId="57" applyFont="1" applyFill="1" applyBorder="1" applyAlignment="1">
      <alignment vertical="center" wrapText="1"/>
      <protection/>
    </xf>
    <xf numFmtId="0" fontId="37" fillId="33" borderId="24" xfId="57" applyFont="1" applyFill="1" applyBorder="1" applyAlignment="1">
      <alignment horizontal="center" vertical="center"/>
      <protection/>
    </xf>
    <xf numFmtId="0" fontId="37" fillId="33" borderId="24" xfId="57" applyFont="1" applyFill="1" applyBorder="1" applyAlignment="1">
      <alignment horizontal="right" vertical="center"/>
      <protection/>
    </xf>
    <xf numFmtId="185" fontId="27" fillId="33" borderId="24" xfId="57" applyNumberFormat="1" applyFont="1" applyFill="1" applyBorder="1" applyAlignment="1" applyProtection="1">
      <alignment vertical="center"/>
      <protection locked="0"/>
    </xf>
    <xf numFmtId="185" fontId="27" fillId="33" borderId="25" xfId="57" applyNumberFormat="1" applyFont="1" applyFill="1" applyBorder="1" applyAlignment="1">
      <alignment vertical="center"/>
      <protection/>
    </xf>
    <xf numFmtId="0" fontId="9" fillId="0" borderId="0" xfId="54" applyFont="1" applyFill="1">
      <alignment/>
      <protection/>
    </xf>
    <xf numFmtId="0" fontId="15" fillId="34" borderId="0" xfId="57" applyFont="1" applyFill="1" applyAlignment="1" quotePrefix="1">
      <alignment vertical="top" wrapText="1"/>
      <protection/>
    </xf>
    <xf numFmtId="0" fontId="33" fillId="33" borderId="24" xfId="57" applyFont="1" applyFill="1" applyBorder="1" applyAlignment="1">
      <alignment vertical="center" wrapText="1"/>
      <protection/>
    </xf>
    <xf numFmtId="0" fontId="33" fillId="33" borderId="24" xfId="57" applyFont="1" applyFill="1" applyBorder="1" applyAlignment="1">
      <alignment horizontal="center" vertical="center"/>
      <protection/>
    </xf>
    <xf numFmtId="0" fontId="33" fillId="33" borderId="24" xfId="57" applyFont="1" applyFill="1" applyBorder="1" applyAlignment="1">
      <alignment horizontal="right" vertical="center"/>
      <protection/>
    </xf>
    <xf numFmtId="185" fontId="27" fillId="33" borderId="24" xfId="54" applyNumberFormat="1" applyFont="1" applyFill="1" applyBorder="1" applyAlignment="1" applyProtection="1">
      <alignment vertical="center"/>
      <protection locked="0"/>
    </xf>
    <xf numFmtId="185" fontId="27" fillId="33" borderId="25" xfId="54" applyNumberFormat="1" applyFont="1" applyFill="1" applyBorder="1" applyAlignment="1">
      <alignment vertical="center"/>
      <protection/>
    </xf>
    <xf numFmtId="0" fontId="33" fillId="33" borderId="23" xfId="54" applyFont="1" applyFill="1" applyBorder="1" applyAlignment="1">
      <alignment horizontal="center" vertical="center" wrapText="1"/>
      <protection/>
    </xf>
    <xf numFmtId="0" fontId="33" fillId="33" borderId="24" xfId="54" applyFont="1" applyFill="1" applyBorder="1" applyAlignment="1">
      <alignment vertical="center" wrapText="1"/>
      <protection/>
    </xf>
    <xf numFmtId="0" fontId="27" fillId="33" borderId="24" xfId="54" applyFont="1" applyFill="1" applyBorder="1" applyAlignment="1" applyProtection="1">
      <alignment horizontal="center" vertical="center"/>
      <protection/>
    </xf>
    <xf numFmtId="0" fontId="33" fillId="33" borderId="24" xfId="54" applyFont="1" applyFill="1" applyBorder="1" applyAlignment="1">
      <alignment horizontal="right" vertical="center" wrapText="1"/>
      <protection/>
    </xf>
    <xf numFmtId="0" fontId="9" fillId="0" borderId="0" xfId="57" applyFont="1" applyFill="1">
      <alignment/>
      <protection/>
    </xf>
    <xf numFmtId="0" fontId="33" fillId="33" borderId="24" xfId="54" applyFont="1" applyFill="1" applyBorder="1" applyAlignment="1">
      <alignment horizontal="left" vertical="center" wrapText="1"/>
      <protection/>
    </xf>
    <xf numFmtId="0" fontId="33" fillId="33" borderId="24" xfId="54" applyFont="1" applyFill="1" applyBorder="1" applyAlignment="1">
      <alignment horizontal="center" vertical="center" wrapText="1"/>
      <protection/>
    </xf>
    <xf numFmtId="185" fontId="46" fillId="33" borderId="24" xfId="57" applyNumberFormat="1" applyFont="1" applyFill="1" applyBorder="1" applyAlignment="1" applyProtection="1">
      <alignment vertical="center"/>
      <protection locked="0"/>
    </xf>
    <xf numFmtId="0" fontId="33" fillId="33" borderId="24" xfId="57" applyFont="1" applyFill="1" applyBorder="1" applyAlignment="1">
      <alignment vertical="center"/>
      <protection/>
    </xf>
    <xf numFmtId="0" fontId="37" fillId="33" borderId="24" xfId="57" applyFont="1" applyFill="1" applyBorder="1" applyAlignment="1">
      <alignment vertical="center"/>
      <protection/>
    </xf>
    <xf numFmtId="0" fontId="33" fillId="33" borderId="23" xfId="57" applyFont="1" applyFill="1" applyBorder="1" applyAlignment="1">
      <alignment horizontal="center" vertical="top"/>
      <protection/>
    </xf>
    <xf numFmtId="0" fontId="33" fillId="33" borderId="24" xfId="57" applyFont="1" applyFill="1" applyBorder="1">
      <alignment/>
      <protection/>
    </xf>
    <xf numFmtId="0" fontId="33" fillId="33" borderId="24" xfId="57" applyFont="1" applyFill="1" applyBorder="1" applyAlignment="1">
      <alignment horizontal="center"/>
      <protection/>
    </xf>
    <xf numFmtId="0" fontId="33" fillId="33" borderId="24" xfId="57" applyFont="1" applyFill="1" applyBorder="1" applyAlignment="1">
      <alignment horizontal="right"/>
      <protection/>
    </xf>
    <xf numFmtId="185" fontId="27" fillId="33" borderId="24" xfId="57" applyNumberFormat="1" applyFont="1" applyFill="1" applyBorder="1" applyProtection="1">
      <alignment/>
      <protection locked="0"/>
    </xf>
    <xf numFmtId="185" fontId="27" fillId="33" borderId="25" xfId="57" applyNumberFormat="1" applyFont="1" applyFill="1" applyBorder="1">
      <alignment/>
      <protection/>
    </xf>
    <xf numFmtId="0" fontId="33" fillId="33" borderId="24" xfId="84" applyFont="1" applyFill="1" applyBorder="1">
      <alignment/>
      <protection/>
    </xf>
    <xf numFmtId="0" fontId="47" fillId="0" borderId="0" xfId="57" applyFont="1" applyFill="1">
      <alignment/>
      <protection/>
    </xf>
    <xf numFmtId="0" fontId="33" fillId="33" borderId="26" xfId="57" applyFont="1" applyFill="1" applyBorder="1" applyAlignment="1">
      <alignment horizontal="center" vertical="top"/>
      <protection/>
    </xf>
    <xf numFmtId="0" fontId="33" fillId="33" borderId="27" xfId="84" applyFont="1" applyFill="1" applyBorder="1" applyAlignment="1">
      <alignment horizontal="justify"/>
      <protection/>
    </xf>
    <xf numFmtId="0" fontId="33" fillId="33" borderId="27" xfId="57" applyFont="1" applyFill="1" applyBorder="1" applyAlignment="1">
      <alignment horizontal="center"/>
      <protection/>
    </xf>
    <xf numFmtId="0" fontId="33" fillId="33" borderId="27" xfId="57" applyFont="1" applyFill="1" applyBorder="1" applyAlignment="1">
      <alignment horizontal="right"/>
      <protection/>
    </xf>
    <xf numFmtId="185" fontId="27" fillId="33" borderId="27" xfId="57" applyNumberFormat="1" applyFont="1" applyFill="1" applyBorder="1" applyProtection="1">
      <alignment/>
      <protection locked="0"/>
    </xf>
    <xf numFmtId="185" fontId="27" fillId="33" borderId="28" xfId="57" applyNumberFormat="1" applyFont="1" applyFill="1" applyBorder="1">
      <alignment/>
      <protection/>
    </xf>
    <xf numFmtId="0" fontId="15" fillId="0" borderId="0" xfId="54" applyFont="1" applyFill="1" applyBorder="1" applyAlignment="1">
      <alignment horizontal="center" vertical="top" wrapText="1"/>
      <protection/>
    </xf>
    <xf numFmtId="0" fontId="15" fillId="0" borderId="0" xfId="54" applyFont="1" applyFill="1" applyBorder="1" applyAlignment="1">
      <alignment wrapText="1"/>
      <protection/>
    </xf>
    <xf numFmtId="0" fontId="15" fillId="0" borderId="0" xfId="54" applyFont="1" applyFill="1" applyBorder="1" applyAlignment="1">
      <alignment horizontal="center" wrapText="1"/>
      <protection/>
    </xf>
    <xf numFmtId="0" fontId="15" fillId="0" borderId="0" xfId="54" applyFont="1" applyFill="1" applyBorder="1" applyAlignment="1">
      <alignment horizontal="right" wrapText="1"/>
      <protection/>
    </xf>
    <xf numFmtId="182" fontId="47" fillId="0" borderId="0" xfId="57" applyNumberFormat="1" applyFont="1" applyFill="1" applyProtection="1">
      <alignment/>
      <protection locked="0"/>
    </xf>
    <xf numFmtId="182" fontId="47" fillId="0" borderId="0" xfId="57" applyNumberFormat="1" applyFont="1" applyFill="1">
      <alignment/>
      <protection/>
    </xf>
    <xf numFmtId="0" fontId="47" fillId="0" borderId="0" xfId="57" applyFont="1" applyFill="1" applyAlignment="1">
      <alignment horizontal="center" vertical="top"/>
      <protection/>
    </xf>
    <xf numFmtId="0" fontId="47" fillId="0" borderId="0" xfId="57" applyFont="1" applyFill="1" applyAlignment="1">
      <alignment horizontal="center"/>
      <protection/>
    </xf>
    <xf numFmtId="0" fontId="47" fillId="0" borderId="0" xfId="57" applyFont="1" applyFill="1" applyAlignment="1">
      <alignment horizontal="right"/>
      <protection/>
    </xf>
    <xf numFmtId="0" fontId="18" fillId="0" borderId="20" xfId="54" applyFont="1" applyFill="1" applyBorder="1" applyAlignment="1">
      <alignment horizontal="center" vertical="center" wrapText="1"/>
      <protection/>
    </xf>
    <xf numFmtId="0" fontId="18" fillId="0" borderId="21" xfId="54" applyFont="1" applyFill="1" applyBorder="1" applyAlignment="1">
      <alignment wrapText="1"/>
      <protection/>
    </xf>
    <xf numFmtId="1" fontId="38" fillId="0" borderId="21" xfId="56" applyNumberFormat="1" applyFont="1" applyFill="1" applyBorder="1" applyAlignment="1" applyProtection="1">
      <alignment horizontal="center" vertical="center"/>
      <protection/>
    </xf>
    <xf numFmtId="178" fontId="15" fillId="0" borderId="21" xfId="56" applyNumberFormat="1" applyBorder="1" applyAlignment="1" applyProtection="1">
      <alignment horizontal="center" vertical="center"/>
      <protection locked="0"/>
    </xf>
    <xf numFmtId="178" fontId="15" fillId="0" borderId="22" xfId="56" applyNumberFormat="1" applyBorder="1" applyAlignment="1">
      <alignment horizontal="center" vertical="center"/>
      <protection/>
    </xf>
    <xf numFmtId="2" fontId="8" fillId="0" borderId="23" xfId="56" applyFont="1" applyBorder="1" applyAlignment="1">
      <alignment horizontal="center" vertical="center" textRotation="90"/>
      <protection/>
    </xf>
    <xf numFmtId="2" fontId="8" fillId="0" borderId="24" xfId="56" applyFont="1" applyBorder="1" applyAlignment="1">
      <alignment horizontal="center" vertical="center" textRotation="90"/>
      <protection/>
    </xf>
    <xf numFmtId="2" fontId="8" fillId="0" borderId="24" xfId="56" applyFont="1" applyBorder="1" applyAlignment="1">
      <alignment horizontal="center" vertical="center"/>
      <protection/>
    </xf>
    <xf numFmtId="178" fontId="8" fillId="0" borderId="24" xfId="56" applyNumberFormat="1" applyFont="1" applyBorder="1" applyAlignment="1" applyProtection="1">
      <alignment horizontal="center" vertical="center" textRotation="90"/>
      <protection locked="0"/>
    </xf>
    <xf numFmtId="178" fontId="8" fillId="0" borderId="25" xfId="56" applyNumberFormat="1" applyFont="1" applyBorder="1" applyAlignment="1">
      <alignment horizontal="center" vertical="center"/>
      <protection/>
    </xf>
    <xf numFmtId="0" fontId="27" fillId="0" borderId="23" xfId="57" applyFont="1" applyFill="1" applyBorder="1" applyAlignment="1">
      <alignment horizontal="center" vertical="top"/>
      <protection/>
    </xf>
    <xf numFmtId="0" fontId="37" fillId="0" borderId="24" xfId="54" applyFont="1" applyFill="1" applyBorder="1" applyAlignment="1">
      <alignment wrapText="1"/>
      <protection/>
    </xf>
    <xf numFmtId="0" fontId="27" fillId="0" borderId="24" xfId="84" applyFont="1" applyFill="1" applyBorder="1" applyAlignment="1">
      <alignment horizontal="center"/>
      <protection/>
    </xf>
    <xf numFmtId="0" fontId="27" fillId="0" borderId="24" xfId="84" applyFont="1" applyFill="1" applyBorder="1" applyAlignment="1">
      <alignment horizontal="right"/>
      <protection/>
    </xf>
    <xf numFmtId="185" fontId="27" fillId="0" borderId="24" xfId="57" applyNumberFormat="1" applyFont="1" applyFill="1" applyBorder="1" applyProtection="1">
      <alignment/>
      <protection locked="0"/>
    </xf>
    <xf numFmtId="185" fontId="27" fillId="0" borderId="25" xfId="57" applyNumberFormat="1" applyFont="1" applyFill="1" applyBorder="1">
      <alignment/>
      <protection/>
    </xf>
    <xf numFmtId="0" fontId="30" fillId="0" borderId="24" xfId="84" applyFont="1" applyFill="1" applyBorder="1">
      <alignment/>
      <protection/>
    </xf>
    <xf numFmtId="0" fontId="33" fillId="0" borderId="23" xfId="54" applyFont="1" applyFill="1" applyBorder="1" applyAlignment="1">
      <alignment horizontal="center" vertical="top" wrapText="1"/>
      <protection/>
    </xf>
    <xf numFmtId="0" fontId="33" fillId="0" borderId="24" xfId="54" applyFont="1" applyFill="1" applyBorder="1" applyAlignment="1">
      <alignment wrapText="1"/>
      <protection/>
    </xf>
    <xf numFmtId="0" fontId="33" fillId="0" borderId="24" xfId="54" applyFont="1" applyFill="1" applyBorder="1" applyAlignment="1">
      <alignment horizontal="center" wrapText="1"/>
      <protection/>
    </xf>
    <xf numFmtId="0" fontId="33" fillId="0" borderId="24" xfId="54" applyFont="1" applyFill="1" applyBorder="1" applyAlignment="1">
      <alignment horizontal="right" wrapText="1"/>
      <protection/>
    </xf>
    <xf numFmtId="185" fontId="27" fillId="0" borderId="24" xfId="54" applyNumberFormat="1" applyFont="1" applyFill="1" applyBorder="1" applyProtection="1">
      <alignment/>
      <protection locked="0"/>
    </xf>
    <xf numFmtId="185" fontId="27" fillId="0" borderId="25" xfId="54" applyNumberFormat="1" applyFont="1" applyFill="1" applyBorder="1">
      <alignment/>
      <protection/>
    </xf>
    <xf numFmtId="185" fontId="46" fillId="0" borderId="24" xfId="57" applyNumberFormat="1" applyFont="1" applyFill="1" applyBorder="1" applyProtection="1">
      <alignment/>
      <protection locked="0"/>
    </xf>
    <xf numFmtId="185" fontId="46" fillId="0" borderId="25" xfId="57" applyNumberFormat="1" applyFont="1" applyFill="1" applyBorder="1">
      <alignment/>
      <protection/>
    </xf>
    <xf numFmtId="185" fontId="27" fillId="0" borderId="24" xfId="57" applyNumberFormat="1" applyFont="1" applyFill="1" applyBorder="1" applyProtection="1">
      <alignment/>
      <protection locked="0"/>
    </xf>
    <xf numFmtId="0" fontId="37" fillId="0" borderId="24" xfId="54" applyFont="1" applyFill="1" applyBorder="1" applyAlignment="1">
      <alignment horizontal="center" wrapText="1"/>
      <protection/>
    </xf>
    <xf numFmtId="0" fontId="37" fillId="0" borderId="24" xfId="54" applyFont="1" applyFill="1" applyBorder="1" applyAlignment="1">
      <alignment horizontal="right" wrapText="1"/>
      <protection/>
    </xf>
    <xf numFmtId="0" fontId="46" fillId="0" borderId="26" xfId="57" applyFont="1" applyFill="1" applyBorder="1" applyAlignment="1">
      <alignment horizontal="center" vertical="top"/>
      <protection/>
    </xf>
    <xf numFmtId="0" fontId="46" fillId="0" borderId="27" xfId="57" applyFont="1" applyFill="1" applyBorder="1">
      <alignment/>
      <protection/>
    </xf>
    <xf numFmtId="0" fontId="46" fillId="0" borderId="27" xfId="57" applyFont="1" applyFill="1" applyBorder="1" applyAlignment="1">
      <alignment horizontal="center"/>
      <protection/>
    </xf>
    <xf numFmtId="0" fontId="46" fillId="0" borderId="27" xfId="57" applyFont="1" applyFill="1" applyBorder="1" applyAlignment="1">
      <alignment horizontal="right"/>
      <protection/>
    </xf>
    <xf numFmtId="185" fontId="46" fillId="0" borderId="27" xfId="57" applyNumberFormat="1" applyFont="1" applyFill="1" applyBorder="1" applyProtection="1">
      <alignment/>
      <protection locked="0"/>
    </xf>
    <xf numFmtId="185" fontId="46" fillId="0" borderId="28" xfId="57" applyNumberFormat="1" applyFont="1" applyFill="1" applyBorder="1">
      <alignment/>
      <protection/>
    </xf>
    <xf numFmtId="2" fontId="15" fillId="0" borderId="20" xfId="56" applyFont="1" applyBorder="1">
      <alignment/>
      <protection/>
    </xf>
    <xf numFmtId="0" fontId="18" fillId="0" borderId="21" xfId="54" applyFont="1" applyFill="1" applyBorder="1" applyAlignment="1">
      <alignment horizontal="center" vertical="center" wrapText="1"/>
      <protection/>
    </xf>
    <xf numFmtId="178" fontId="15" fillId="0" borderId="21" xfId="56" applyNumberFormat="1" applyFont="1" applyBorder="1" applyAlignment="1">
      <alignment horizontal="center" vertical="center"/>
      <protection/>
    </xf>
    <xf numFmtId="178" fontId="15" fillId="0" borderId="21" xfId="56" applyNumberFormat="1" applyFont="1" applyBorder="1" applyAlignment="1" applyProtection="1">
      <alignment horizontal="center" vertical="center"/>
      <protection locked="0"/>
    </xf>
    <xf numFmtId="2" fontId="15" fillId="0" borderId="22" xfId="56" applyFont="1" applyBorder="1" applyAlignment="1">
      <alignment horizontal="center"/>
      <protection/>
    </xf>
    <xf numFmtId="1" fontId="32" fillId="0" borderId="23" xfId="56" applyNumberFormat="1" applyFont="1" applyBorder="1" applyAlignment="1">
      <alignment horizontal="center" vertical="center" textRotation="90"/>
      <protection/>
    </xf>
    <xf numFmtId="2" fontId="32" fillId="0" borderId="24" xfId="56" applyFont="1" applyBorder="1" applyAlignment="1">
      <alignment horizontal="center" vertical="center" textRotation="90"/>
      <protection/>
    </xf>
    <xf numFmtId="178" fontId="32" fillId="0" borderId="24" xfId="56" applyNumberFormat="1" applyFont="1" applyBorder="1" applyAlignment="1" applyProtection="1">
      <alignment horizontal="center" vertical="center" textRotation="90"/>
      <protection locked="0"/>
    </xf>
    <xf numFmtId="178" fontId="32" fillId="0" borderId="25" xfId="56" applyNumberFormat="1" applyFont="1" applyBorder="1" applyAlignment="1">
      <alignment horizontal="center" vertical="center"/>
      <protection/>
    </xf>
    <xf numFmtId="1" fontId="15" fillId="0" borderId="23" xfId="56" applyNumberFormat="1" applyFont="1" applyBorder="1" applyAlignment="1">
      <alignment horizontal="center"/>
      <protection/>
    </xf>
    <xf numFmtId="2" fontId="33" fillId="0" borderId="24" xfId="56" applyFont="1" applyBorder="1" applyAlignment="1">
      <alignment vertical="center" wrapText="1"/>
      <protection/>
    </xf>
    <xf numFmtId="2" fontId="33" fillId="0" borderId="24" xfId="56" applyFont="1" applyBorder="1" applyAlignment="1">
      <alignment horizontal="left" vertical="center" wrapText="1"/>
      <protection/>
    </xf>
    <xf numFmtId="1" fontId="33" fillId="0" borderId="24" xfId="56" applyNumberFormat="1" applyFont="1" applyBorder="1" applyAlignment="1">
      <alignment horizontal="center" vertical="center" wrapText="1"/>
      <protection/>
    </xf>
    <xf numFmtId="2" fontId="33" fillId="0" borderId="24" xfId="56" applyFont="1" applyBorder="1" applyAlignment="1" applyProtection="1">
      <alignment horizontal="center" vertical="center" wrapText="1"/>
      <protection locked="0"/>
    </xf>
    <xf numFmtId="2" fontId="33" fillId="0" borderId="25" xfId="56" applyFont="1" applyBorder="1" applyAlignment="1">
      <alignment horizontal="center" vertical="center" wrapText="1"/>
      <protection/>
    </xf>
    <xf numFmtId="2" fontId="33" fillId="0" borderId="24" xfId="56" applyFont="1" applyBorder="1" applyAlignment="1">
      <alignment horizontal="left" vertical="center" wrapText="1" indent="2"/>
      <protection/>
    </xf>
    <xf numFmtId="1" fontId="15" fillId="0" borderId="26" xfId="56" applyNumberFormat="1" applyFont="1" applyBorder="1" applyAlignment="1">
      <alignment horizontal="center"/>
      <protection/>
    </xf>
    <xf numFmtId="2" fontId="15" fillId="0" borderId="27" xfId="56" applyFont="1" applyBorder="1">
      <alignment/>
      <protection/>
    </xf>
    <xf numFmtId="1" fontId="15" fillId="0" borderId="27" xfId="56" applyNumberFormat="1" applyFont="1" applyBorder="1" applyAlignment="1">
      <alignment horizontal="center"/>
      <protection/>
    </xf>
    <xf numFmtId="2" fontId="15" fillId="0" borderId="27" xfId="56" applyFont="1" applyBorder="1" applyAlignment="1" applyProtection="1">
      <alignment horizontal="center"/>
      <protection locked="0"/>
    </xf>
    <xf numFmtId="2" fontId="15" fillId="0" borderId="28" xfId="46" applyNumberFormat="1" applyFont="1" applyBorder="1" applyAlignment="1" applyProtection="1">
      <alignment horizontal="center"/>
      <protection/>
    </xf>
    <xf numFmtId="2" fontId="15" fillId="0" borderId="0" xfId="56" applyFont="1">
      <alignment/>
      <protection/>
    </xf>
    <xf numFmtId="2" fontId="15" fillId="0" borderId="0" xfId="56" applyFont="1" applyAlignment="1">
      <alignment horizontal="center"/>
      <protection/>
    </xf>
    <xf numFmtId="2" fontId="15" fillId="0" borderId="0" xfId="56" applyFont="1" applyAlignment="1" applyProtection="1">
      <alignment horizontal="center"/>
      <protection locked="0"/>
    </xf>
    <xf numFmtId="0" fontId="13" fillId="0" borderId="0" xfId="53" applyFont="1" applyFill="1" applyAlignment="1">
      <alignment horizontal="right" vertical="top"/>
      <protection/>
    </xf>
    <xf numFmtId="0" fontId="7" fillId="0" borderId="0" xfId="53" applyFont="1" applyFill="1" applyAlignment="1" applyProtection="1">
      <alignment horizontal="left" vertical="top" wrapText="1"/>
      <protection/>
    </xf>
    <xf numFmtId="0" fontId="7" fillId="0" borderId="0" xfId="53" applyFont="1" applyFill="1" applyBorder="1" applyAlignment="1" applyProtection="1">
      <alignment horizontal="center"/>
      <protection/>
    </xf>
    <xf numFmtId="178" fontId="7" fillId="0" borderId="0" xfId="53" applyNumberFormat="1" applyFont="1" applyFill="1" applyBorder="1" applyAlignment="1" applyProtection="1">
      <alignment horizontal="right"/>
      <protection/>
    </xf>
    <xf numFmtId="0" fontId="4" fillId="0" borderId="0" xfId="53" applyFont="1" applyFill="1" applyAlignment="1" applyProtection="1">
      <alignment horizontal="right"/>
      <protection/>
    </xf>
    <xf numFmtId="0" fontId="7" fillId="0" borderId="0" xfId="53" applyFont="1" applyFill="1" applyBorder="1" applyAlignment="1" applyProtection="1">
      <alignment vertical="top" wrapText="1"/>
      <protection/>
    </xf>
    <xf numFmtId="0" fontId="13" fillId="0" borderId="0" xfId="53" applyFont="1" applyFill="1" applyBorder="1" applyAlignment="1">
      <alignment horizontal="center"/>
      <protection/>
    </xf>
    <xf numFmtId="0" fontId="13" fillId="0" borderId="0" xfId="53" applyFont="1" applyFill="1" applyBorder="1">
      <alignment/>
      <protection/>
    </xf>
    <xf numFmtId="0" fontId="13" fillId="0" borderId="0" xfId="53" applyFont="1" applyFill="1">
      <alignment/>
      <protection/>
    </xf>
    <xf numFmtId="0" fontId="13" fillId="0" borderId="0" xfId="53" applyFont="1" applyAlignment="1">
      <alignment horizontal="justify"/>
      <protection/>
    </xf>
    <xf numFmtId="0" fontId="13" fillId="0" borderId="0" xfId="53" applyFont="1" applyFill="1" applyAlignment="1">
      <alignment horizontal="center"/>
      <protection/>
    </xf>
    <xf numFmtId="0" fontId="13" fillId="0" borderId="0" xfId="53" applyFont="1" applyAlignment="1">
      <alignment horizontal="left" vertical="center" indent="1"/>
      <protection/>
    </xf>
    <xf numFmtId="0" fontId="13" fillId="0" borderId="0" xfId="53" applyFont="1" applyAlignment="1">
      <alignment horizontal="justify" vertical="center"/>
      <protection/>
    </xf>
    <xf numFmtId="0" fontId="13" fillId="0" borderId="0" xfId="53" applyFont="1" applyFill="1" applyAlignment="1">
      <alignment vertical="top" wrapText="1"/>
      <protection/>
    </xf>
    <xf numFmtId="49" fontId="7" fillId="0" borderId="0" xfId="53" applyNumberFormat="1" applyFont="1" applyFill="1" applyBorder="1" applyAlignment="1">
      <alignment horizontal="right" vertical="top"/>
      <protection/>
    </xf>
    <xf numFmtId="0" fontId="7" fillId="0" borderId="0" xfId="53" applyNumberFormat="1" applyFont="1" applyFill="1" applyBorder="1" applyAlignment="1">
      <alignment vertical="center" wrapText="1"/>
      <protection/>
    </xf>
    <xf numFmtId="0" fontId="7" fillId="0" borderId="0" xfId="53" applyFont="1" applyFill="1" applyBorder="1" applyAlignment="1">
      <alignment horizontal="center"/>
      <protection/>
    </xf>
    <xf numFmtId="4" fontId="4" fillId="0" borderId="0" xfId="53" applyNumberFormat="1" applyFont="1" applyFill="1" applyBorder="1" applyAlignment="1">
      <alignment horizontal="center"/>
      <protection/>
    </xf>
    <xf numFmtId="178" fontId="7" fillId="0" borderId="0" xfId="53" applyNumberFormat="1" applyFont="1" applyFill="1" applyBorder="1" applyAlignment="1" applyProtection="1">
      <alignment horizontal="right"/>
      <protection locked="0"/>
    </xf>
    <xf numFmtId="178" fontId="7" fillId="0" borderId="24" xfId="53" applyNumberFormat="1" applyFont="1" applyFill="1" applyBorder="1" applyAlignment="1">
      <alignment horizontal="right"/>
      <protection/>
    </xf>
    <xf numFmtId="0" fontId="4" fillId="0" borderId="0" xfId="53" applyFont="1" applyFill="1" applyBorder="1" applyProtection="1">
      <alignment/>
      <protection/>
    </xf>
    <xf numFmtId="0" fontId="4" fillId="0" borderId="0" xfId="53" applyFont="1" applyFill="1" applyProtection="1">
      <alignment/>
      <protection/>
    </xf>
    <xf numFmtId="0" fontId="7" fillId="0" borderId="0" xfId="53" applyFont="1" applyFill="1" applyBorder="1" applyAlignment="1" applyProtection="1">
      <alignment horizontal="right" vertical="top"/>
      <protection/>
    </xf>
    <xf numFmtId="0" fontId="7" fillId="0" borderId="0" xfId="53" applyNumberFormat="1" applyFont="1" applyFill="1" applyBorder="1" applyAlignment="1" applyProtection="1">
      <alignment vertical="center" wrapText="1"/>
      <protection/>
    </xf>
    <xf numFmtId="0" fontId="7" fillId="0" borderId="0" xfId="53" applyFont="1" applyFill="1" applyAlignment="1" applyProtection="1">
      <alignment horizontal="right" vertical="top"/>
      <protection/>
    </xf>
    <xf numFmtId="0" fontId="7" fillId="0" borderId="42" xfId="53" applyNumberFormat="1" applyFont="1" applyFill="1" applyBorder="1" applyAlignment="1" applyProtection="1">
      <alignment vertical="center" wrapText="1"/>
      <protection/>
    </xf>
    <xf numFmtId="0" fontId="7" fillId="0" borderId="42" xfId="53" applyFont="1" applyFill="1" applyBorder="1" applyAlignment="1" applyProtection="1">
      <alignment horizontal="center"/>
      <protection/>
    </xf>
    <xf numFmtId="178" fontId="7" fillId="0" borderId="42" xfId="53" applyNumberFormat="1" applyFont="1" applyFill="1" applyBorder="1" applyAlignment="1" applyProtection="1">
      <alignment horizontal="right"/>
      <protection locked="0"/>
    </xf>
    <xf numFmtId="178" fontId="7" fillId="0" borderId="42" xfId="53" applyNumberFormat="1" applyFont="1" applyFill="1" applyBorder="1" applyAlignment="1" applyProtection="1">
      <alignment horizontal="right"/>
      <protection/>
    </xf>
    <xf numFmtId="0" fontId="13" fillId="0" borderId="0" xfId="53" applyFont="1" applyFill="1" applyAlignment="1">
      <alignment/>
      <protection/>
    </xf>
    <xf numFmtId="0" fontId="12" fillId="0" borderId="0" xfId="53" applyNumberFormat="1" applyFont="1" applyAlignment="1">
      <alignment vertical="center" wrapText="1"/>
      <protection/>
    </xf>
    <xf numFmtId="0" fontId="13" fillId="0" borderId="0" xfId="53" applyFont="1" applyAlignment="1">
      <alignment horizontal="center"/>
      <protection/>
    </xf>
    <xf numFmtId="0" fontId="13" fillId="0" borderId="0" xfId="53" applyFont="1" applyFill="1" applyAlignment="1" applyProtection="1">
      <alignment horizontal="right"/>
      <protection locked="0"/>
    </xf>
    <xf numFmtId="0" fontId="13" fillId="0" borderId="0" xfId="53" applyFont="1" applyFill="1" applyAlignment="1">
      <alignment horizontal="right"/>
      <protection/>
    </xf>
    <xf numFmtId="0" fontId="13" fillId="0" borderId="0" xfId="53" applyFont="1" applyFill="1" applyAlignment="1">
      <alignment wrapText="1"/>
      <protection/>
    </xf>
    <xf numFmtId="0" fontId="13" fillId="0" borderId="0" xfId="53" applyFont="1" applyFill="1" applyAlignment="1" applyProtection="1">
      <alignment horizontal="right"/>
      <protection/>
    </xf>
    <xf numFmtId="0" fontId="12" fillId="0" borderId="0" xfId="53" applyNumberFormat="1" applyFont="1" applyAlignment="1" applyProtection="1">
      <alignment horizontal="left" wrapText="1"/>
      <protection/>
    </xf>
    <xf numFmtId="0" fontId="13" fillId="0" borderId="0" xfId="53" applyFont="1" applyAlignment="1" applyProtection="1">
      <alignment horizontal="center" wrapText="1"/>
      <protection/>
    </xf>
    <xf numFmtId="4" fontId="13" fillId="0" borderId="0" xfId="53" applyNumberFormat="1" applyFont="1" applyFill="1" applyAlignment="1" applyProtection="1">
      <alignment horizontal="right"/>
      <protection/>
    </xf>
    <xf numFmtId="0" fontId="13" fillId="0" borderId="0" xfId="53" applyNumberFormat="1" applyFont="1" applyAlignment="1" applyProtection="1">
      <alignment horizontal="justify" wrapText="1"/>
      <protection/>
    </xf>
    <xf numFmtId="186" fontId="4" fillId="0" borderId="0" xfId="53" applyNumberFormat="1" applyFont="1" applyAlignment="1" applyProtection="1">
      <alignment horizontal="right" vertical="top"/>
      <protection/>
    </xf>
    <xf numFmtId="0" fontId="13" fillId="0" borderId="0" xfId="53" applyNumberFormat="1" applyFont="1" applyAlignment="1" applyProtection="1">
      <alignment horizontal="left" wrapText="1"/>
      <protection/>
    </xf>
    <xf numFmtId="0" fontId="4" fillId="0" borderId="0" xfId="53" applyNumberFormat="1" applyFont="1" applyAlignment="1" applyProtection="1">
      <alignment horizontal="left" wrapText="1"/>
      <protection/>
    </xf>
    <xf numFmtId="178" fontId="4" fillId="35" borderId="24" xfId="53" applyNumberFormat="1" applyFont="1" applyFill="1" applyBorder="1" applyAlignment="1" applyProtection="1">
      <alignment horizontal="right"/>
      <protection locked="0"/>
    </xf>
    <xf numFmtId="178" fontId="4" fillId="0" borderId="0" xfId="53" applyNumberFormat="1" applyFont="1" applyFill="1" applyBorder="1" applyAlignment="1" applyProtection="1">
      <alignment horizontal="right"/>
      <protection/>
    </xf>
    <xf numFmtId="0" fontId="13" fillId="0" borderId="0" xfId="53" applyNumberFormat="1" applyFont="1" applyAlignment="1">
      <alignment vertical="top" wrapText="1"/>
      <protection/>
    </xf>
    <xf numFmtId="0" fontId="13" fillId="0" borderId="0" xfId="53" applyNumberFormat="1" applyFont="1" applyFill="1" applyAlignment="1">
      <alignment wrapText="1"/>
      <protection/>
    </xf>
    <xf numFmtId="0" fontId="13" fillId="0" borderId="0" xfId="53" applyFont="1" applyFill="1" applyAlignment="1">
      <alignment horizontal="center" wrapText="1"/>
      <protection/>
    </xf>
    <xf numFmtId="0" fontId="13" fillId="0" borderId="0" xfId="53" applyFont="1" applyAlignment="1" applyProtection="1">
      <alignment horizontal="center"/>
      <protection/>
    </xf>
    <xf numFmtId="4" fontId="4" fillId="0" borderId="0" xfId="53" applyNumberFormat="1" applyFont="1" applyFill="1" applyAlignment="1" applyProtection="1">
      <alignment horizontal="right"/>
      <protection/>
    </xf>
    <xf numFmtId="0" fontId="13" fillId="0" borderId="0" xfId="53" applyNumberFormat="1" applyFont="1" applyAlignment="1" applyProtection="1">
      <alignment wrapText="1"/>
      <protection/>
    </xf>
    <xf numFmtId="0" fontId="13" fillId="0" borderId="0" xfId="53" applyNumberFormat="1" applyFont="1" applyFill="1" applyAlignment="1">
      <alignment vertical="top" wrapText="1"/>
      <protection/>
    </xf>
    <xf numFmtId="0" fontId="13" fillId="0" borderId="0" xfId="53" applyFont="1" applyAlignment="1" applyProtection="1">
      <alignment horizontal="right"/>
      <protection locked="0"/>
    </xf>
    <xf numFmtId="0" fontId="13" fillId="0" borderId="0" xfId="53" applyFont="1" applyAlignment="1">
      <alignment horizontal="right"/>
      <protection/>
    </xf>
    <xf numFmtId="186" fontId="4" fillId="0" borderId="0" xfId="53" applyNumberFormat="1" applyFont="1" applyFill="1" applyAlignment="1">
      <alignment vertical="top"/>
      <protection/>
    </xf>
    <xf numFmtId="0" fontId="13" fillId="0" borderId="0" xfId="53" applyFont="1" applyAlignment="1">
      <alignment horizontal="center" wrapText="1"/>
      <protection/>
    </xf>
    <xf numFmtId="0" fontId="13" fillId="0" borderId="0" xfId="53" applyNumberFormat="1" applyFont="1">
      <alignment/>
      <protection/>
    </xf>
    <xf numFmtId="0" fontId="13" fillId="0" borderId="0" xfId="53" applyNumberFormat="1" applyFont="1" applyAlignment="1">
      <alignment horizontal="left" wrapText="1"/>
      <protection/>
    </xf>
    <xf numFmtId="0" fontId="13" fillId="0" borderId="0" xfId="53" applyNumberFormat="1" applyFont="1" applyFill="1" applyAlignment="1" applyProtection="1">
      <alignment wrapText="1"/>
      <protection/>
    </xf>
    <xf numFmtId="0" fontId="13" fillId="0" borderId="0" xfId="53" applyFont="1" applyFill="1" applyAlignment="1" applyProtection="1">
      <alignment horizontal="center"/>
      <protection/>
    </xf>
    <xf numFmtId="0" fontId="13" fillId="0" borderId="0" xfId="53" applyFont="1" applyFill="1" applyAlignment="1" applyProtection="1">
      <alignment horizontal="center" wrapText="1"/>
      <protection/>
    </xf>
    <xf numFmtId="0" fontId="13" fillId="0" borderId="0" xfId="53" applyNumberFormat="1" applyFont="1" applyAlignment="1" applyProtection="1">
      <alignment vertical="center" wrapText="1"/>
      <protection/>
    </xf>
    <xf numFmtId="0" fontId="13" fillId="0" borderId="0" xfId="53" applyNumberFormat="1" applyFont="1" applyAlignment="1" applyProtection="1">
      <alignment horizontal="center"/>
      <protection/>
    </xf>
    <xf numFmtId="178" fontId="4" fillId="0" borderId="0" xfId="53" applyNumberFormat="1" applyFont="1" applyFill="1" applyBorder="1" applyAlignment="1" applyProtection="1">
      <alignment horizontal="right"/>
      <protection locked="0"/>
    </xf>
    <xf numFmtId="4" fontId="4" fillId="0" borderId="0" xfId="53" applyNumberFormat="1" applyFont="1" applyBorder="1" applyAlignment="1" applyProtection="1">
      <alignment horizontal="right"/>
      <protection/>
    </xf>
    <xf numFmtId="0" fontId="13" fillId="0" borderId="0" xfId="53" applyNumberFormat="1" applyFont="1" applyFill="1" applyAlignment="1" applyProtection="1">
      <alignment vertical="top" wrapText="1"/>
      <protection/>
    </xf>
    <xf numFmtId="0" fontId="13" fillId="0" borderId="0" xfId="53" applyNumberFormat="1" applyFont="1" applyProtection="1">
      <alignment/>
      <protection/>
    </xf>
    <xf numFmtId="0" fontId="4" fillId="0" borderId="0" xfId="53" applyNumberFormat="1" applyFont="1" applyFill="1" applyAlignment="1" applyProtection="1">
      <alignment wrapText="1"/>
      <protection/>
    </xf>
    <xf numFmtId="178" fontId="4" fillId="35" borderId="24" xfId="53" applyNumberFormat="1" applyFont="1" applyFill="1" applyBorder="1" applyProtection="1">
      <alignment/>
      <protection locked="0"/>
    </xf>
    <xf numFmtId="4" fontId="13" fillId="0" borderId="0" xfId="53" applyNumberFormat="1" applyFont="1" applyAlignment="1" applyProtection="1">
      <alignment horizontal="right"/>
      <protection/>
    </xf>
    <xf numFmtId="0" fontId="4" fillId="0" borderId="0" xfId="53" applyFont="1" applyFill="1" applyAlignment="1">
      <alignment horizontal="right" vertical="top"/>
      <protection/>
    </xf>
    <xf numFmtId="49" fontId="13" fillId="0" borderId="0" xfId="53" applyNumberFormat="1" applyFont="1" applyAlignment="1">
      <alignment wrapText="1"/>
      <protection/>
    </xf>
    <xf numFmtId="0" fontId="13" fillId="0" borderId="0" xfId="53" applyNumberFormat="1" applyFont="1" applyAlignment="1">
      <alignment horizontal="center"/>
      <protection/>
    </xf>
    <xf numFmtId="0" fontId="4" fillId="0" borderId="0" xfId="53" applyFont="1" applyFill="1" applyBorder="1" applyAlignment="1" applyProtection="1">
      <alignment horizontal="right"/>
      <protection locked="0"/>
    </xf>
    <xf numFmtId="4" fontId="4" fillId="0" borderId="0" xfId="53" applyNumberFormat="1" applyFont="1" applyFill="1" applyAlignment="1">
      <alignment/>
      <protection/>
    </xf>
    <xf numFmtId="186" fontId="4" fillId="0" borderId="0" xfId="53" applyNumberFormat="1" applyFont="1" applyAlignment="1">
      <alignment vertical="top"/>
      <protection/>
    </xf>
    <xf numFmtId="4" fontId="4" fillId="0" borderId="0" xfId="53" applyNumberFormat="1" applyFont="1" applyBorder="1" applyAlignment="1" applyProtection="1">
      <alignment/>
      <protection/>
    </xf>
    <xf numFmtId="186" fontId="4" fillId="0" borderId="0" xfId="53" applyNumberFormat="1" applyFont="1" applyAlignment="1">
      <alignment horizontal="right" vertical="top"/>
      <protection/>
    </xf>
    <xf numFmtId="49" fontId="13" fillId="0" borderId="0" xfId="53" applyNumberFormat="1" applyFont="1" applyAlignment="1">
      <alignment horizontal="left" wrapText="1"/>
      <protection/>
    </xf>
    <xf numFmtId="0" fontId="4" fillId="0" borderId="0" xfId="53" applyFont="1" applyFill="1" applyAlignment="1" applyProtection="1">
      <alignment horizontal="right"/>
      <protection locked="0"/>
    </xf>
    <xf numFmtId="0" fontId="13" fillId="0" borderId="0" xfId="53" applyFont="1" applyAlignment="1">
      <alignment horizontal="left" vertical="center" wrapText="1"/>
      <protection/>
    </xf>
    <xf numFmtId="0" fontId="13" fillId="0" borderId="0" xfId="53" applyFont="1" applyFill="1" applyProtection="1">
      <alignment/>
      <protection locked="0"/>
    </xf>
    <xf numFmtId="0" fontId="13" fillId="0" borderId="0" xfId="53" applyFont="1" applyAlignment="1">
      <alignment horizontal="left" wrapText="1"/>
      <protection/>
    </xf>
    <xf numFmtId="0" fontId="13" fillId="0" borderId="0" xfId="53" applyFont="1" applyFill="1" applyAlignment="1">
      <alignment horizontal="left" wrapText="1"/>
      <protection/>
    </xf>
    <xf numFmtId="0" fontId="13" fillId="0" borderId="0" xfId="53" applyFont="1" applyFill="1" applyAlignment="1">
      <alignment horizontal="left" vertical="center" wrapText="1"/>
      <protection/>
    </xf>
    <xf numFmtId="49" fontId="13" fillId="0" borderId="0" xfId="53" applyNumberFormat="1" applyFont="1" applyFill="1" applyAlignment="1">
      <alignment wrapText="1"/>
      <protection/>
    </xf>
    <xf numFmtId="0" fontId="4" fillId="0" borderId="0" xfId="53" applyNumberFormat="1" applyFont="1" applyFill="1" applyAlignment="1">
      <alignment wrapText="1"/>
      <protection/>
    </xf>
    <xf numFmtId="0" fontId="4" fillId="0" borderId="0" xfId="53" applyNumberFormat="1" applyFont="1" applyFill="1" applyAlignment="1" applyProtection="1">
      <alignment vertical="top" wrapText="1"/>
      <protection/>
    </xf>
    <xf numFmtId="0" fontId="4" fillId="0" borderId="0" xfId="53" applyNumberFormat="1" applyFont="1" applyFill="1" applyAlignment="1" applyProtection="1">
      <alignment horizontal="left" wrapText="1"/>
      <protection/>
    </xf>
    <xf numFmtId="0" fontId="48" fillId="0" borderId="0" xfId="53" applyNumberFormat="1" applyFont="1" applyFill="1" applyBorder="1" applyAlignment="1" applyProtection="1">
      <alignment horizontal="left" vertical="top" wrapText="1"/>
      <protection/>
    </xf>
    <xf numFmtId="4" fontId="7" fillId="0" borderId="0" xfId="53" applyNumberFormat="1" applyFont="1" applyFill="1" applyBorder="1" applyAlignment="1" applyProtection="1">
      <alignment horizontal="right"/>
      <protection/>
    </xf>
    <xf numFmtId="0" fontId="13" fillId="0" borderId="0" xfId="53" applyNumberFormat="1" applyFont="1" applyFill="1" applyAlignment="1" applyProtection="1">
      <alignment horizontal="left" wrapText="1"/>
      <protection/>
    </xf>
    <xf numFmtId="49" fontId="13" fillId="0" borderId="0" xfId="53" applyNumberFormat="1" applyFont="1" applyAlignment="1">
      <alignment vertical="center" wrapText="1"/>
      <protection/>
    </xf>
    <xf numFmtId="49" fontId="4" fillId="0" borderId="0" xfId="53" applyNumberFormat="1" applyFont="1" applyAlignment="1">
      <alignment vertical="center" wrapText="1"/>
      <protection/>
    </xf>
    <xf numFmtId="0" fontId="13" fillId="0" borderId="0" xfId="53" applyNumberFormat="1" applyFont="1" applyFill="1" applyAlignment="1" applyProtection="1">
      <alignment horizontal="left" vertical="center" wrapText="1"/>
      <protection/>
    </xf>
    <xf numFmtId="0" fontId="4" fillId="0" borderId="0" xfId="53" applyNumberFormat="1" applyFont="1" applyFill="1" applyAlignment="1" applyProtection="1">
      <alignment horizontal="left" vertical="center" wrapText="1"/>
      <protection/>
    </xf>
    <xf numFmtId="0" fontId="4" fillId="0" borderId="0" xfId="53" applyFont="1" applyFill="1" applyAlignment="1" applyProtection="1">
      <alignment horizontal="right" vertical="top"/>
      <protection/>
    </xf>
    <xf numFmtId="0" fontId="13" fillId="0" borderId="0" xfId="53" applyNumberFormat="1" applyFont="1" applyFill="1" applyAlignment="1" applyProtection="1">
      <alignment horizontal="center"/>
      <protection/>
    </xf>
    <xf numFmtId="4" fontId="4" fillId="0" borderId="0" xfId="53" applyNumberFormat="1" applyFont="1" applyFill="1" applyBorder="1" applyAlignment="1" applyProtection="1">
      <alignment horizontal="right"/>
      <protection/>
    </xf>
    <xf numFmtId="186" fontId="4" fillId="0" borderId="0" xfId="53" applyNumberFormat="1" applyFont="1" applyFill="1" applyAlignment="1" applyProtection="1">
      <alignment horizontal="right" vertical="top"/>
      <protection/>
    </xf>
    <xf numFmtId="0" fontId="4" fillId="0" borderId="0" xfId="53" applyNumberFormat="1" applyFont="1" applyAlignment="1" applyProtection="1">
      <alignment wrapText="1"/>
      <protection/>
    </xf>
    <xf numFmtId="0" fontId="4" fillId="0" borderId="0" xfId="53" applyNumberFormat="1" applyFont="1" applyFill="1" applyProtection="1">
      <alignment/>
      <protection/>
    </xf>
    <xf numFmtId="0" fontId="4" fillId="0" borderId="0" xfId="53" applyNumberFormat="1" applyFont="1" applyAlignment="1" applyProtection="1">
      <alignment vertical="center" wrapText="1"/>
      <protection/>
    </xf>
    <xf numFmtId="0" fontId="13" fillId="0" borderId="0" xfId="53" applyFont="1" applyFill="1" applyBorder="1" applyAlignment="1" applyProtection="1">
      <alignment horizontal="right"/>
      <protection locked="0"/>
    </xf>
    <xf numFmtId="0" fontId="13" fillId="0" borderId="0" xfId="53" applyFont="1" applyFill="1" applyAlignment="1" applyProtection="1">
      <alignment horizontal="right" vertical="top"/>
      <protection/>
    </xf>
    <xf numFmtId="0" fontId="4" fillId="0" borderId="0" xfId="53" applyNumberFormat="1" applyFont="1" applyFill="1" applyAlignment="1" applyProtection="1">
      <alignment vertical="center" wrapText="1"/>
      <protection/>
    </xf>
    <xf numFmtId="49" fontId="13" fillId="0" borderId="0" xfId="53" applyNumberFormat="1" applyFont="1" applyFill="1" applyAlignment="1" applyProtection="1">
      <alignment wrapText="1"/>
      <protection/>
    </xf>
    <xf numFmtId="4" fontId="13" fillId="0" borderId="0" xfId="53" applyNumberFormat="1" applyFont="1" applyFill="1" applyProtection="1">
      <alignment/>
      <protection/>
    </xf>
    <xf numFmtId="0" fontId="13" fillId="0" borderId="0" xfId="53" applyFont="1" applyFill="1" applyProtection="1">
      <alignment/>
      <protection/>
    </xf>
    <xf numFmtId="49" fontId="13" fillId="0" borderId="0" xfId="53" applyNumberFormat="1" applyFont="1" applyFill="1" applyAlignment="1" applyProtection="1">
      <alignment vertical="top" wrapText="1"/>
      <protection/>
    </xf>
    <xf numFmtId="4" fontId="13" fillId="0" borderId="0" xfId="53" applyNumberFormat="1" applyFont="1" applyProtection="1">
      <alignment/>
      <protection/>
    </xf>
    <xf numFmtId="49" fontId="13" fillId="0" borderId="0" xfId="53" applyNumberFormat="1" applyFont="1" applyAlignment="1" applyProtection="1">
      <alignment wrapText="1"/>
      <protection/>
    </xf>
    <xf numFmtId="49" fontId="4" fillId="0" borderId="0" xfId="53" applyNumberFormat="1" applyFont="1" applyAlignment="1">
      <alignment wrapText="1"/>
      <protection/>
    </xf>
    <xf numFmtId="0" fontId="4" fillId="0" borderId="0" xfId="53" applyFont="1" applyAlignment="1">
      <alignment horizontal="center" wrapText="1"/>
      <protection/>
    </xf>
    <xf numFmtId="0" fontId="4" fillId="0" borderId="0" xfId="53" applyFont="1" applyFill="1" applyProtection="1">
      <alignment/>
      <protection locked="0"/>
    </xf>
    <xf numFmtId="0" fontId="4" fillId="0" borderId="0" xfId="53" applyFont="1" applyFill="1">
      <alignment/>
      <protection/>
    </xf>
    <xf numFmtId="0" fontId="13" fillId="0" borderId="0" xfId="53" applyNumberFormat="1" applyFont="1" applyFill="1" applyAlignment="1">
      <alignment vertical="center" wrapText="1"/>
      <protection/>
    </xf>
    <xf numFmtId="49" fontId="7" fillId="0" borderId="0" xfId="53" applyNumberFormat="1" applyFont="1" applyFill="1" applyBorder="1" applyAlignment="1">
      <alignment vertical="top" wrapText="1"/>
      <protection/>
    </xf>
    <xf numFmtId="178" fontId="7" fillId="0" borderId="0" xfId="53" applyNumberFormat="1" applyFont="1" applyFill="1" applyBorder="1" applyProtection="1">
      <alignment/>
      <protection locked="0"/>
    </xf>
    <xf numFmtId="178" fontId="7" fillId="0" borderId="24" xfId="53" applyNumberFormat="1" applyFont="1" applyFill="1" applyBorder="1">
      <alignment/>
      <protection/>
    </xf>
    <xf numFmtId="4" fontId="4" fillId="0" borderId="0" xfId="53" applyNumberFormat="1" applyFont="1" applyFill="1" applyBorder="1" applyProtection="1">
      <alignment/>
      <protection/>
    </xf>
    <xf numFmtId="4" fontId="4" fillId="0" borderId="0" xfId="53" applyNumberFormat="1" applyFont="1" applyFill="1" applyProtection="1">
      <alignment/>
      <protection/>
    </xf>
    <xf numFmtId="49" fontId="7" fillId="0" borderId="0" xfId="53" applyNumberFormat="1" applyFont="1" applyFill="1" applyBorder="1" applyAlignment="1" applyProtection="1">
      <alignment vertical="top" wrapText="1"/>
      <protection/>
    </xf>
    <xf numFmtId="178" fontId="7" fillId="0" borderId="0" xfId="53" applyNumberFormat="1" applyFont="1" applyFill="1" applyBorder="1" applyProtection="1">
      <alignment/>
      <protection/>
    </xf>
    <xf numFmtId="49" fontId="7" fillId="0" borderId="42" xfId="53" applyNumberFormat="1" applyFont="1" applyFill="1" applyBorder="1" applyAlignment="1" applyProtection="1">
      <alignment horizontal="left" vertical="top" wrapText="1"/>
      <protection/>
    </xf>
    <xf numFmtId="49" fontId="7" fillId="0" borderId="0" xfId="53" applyNumberFormat="1" applyFont="1" applyFill="1" applyAlignment="1" applyProtection="1">
      <alignment horizontal="left" vertical="top" wrapText="1"/>
      <protection/>
    </xf>
    <xf numFmtId="49" fontId="12" fillId="0" borderId="0" xfId="53" applyNumberFormat="1" applyFont="1" applyAlignment="1">
      <alignment horizontal="left" vertical="center" wrapText="1"/>
      <protection/>
    </xf>
    <xf numFmtId="49" fontId="13" fillId="0" borderId="0" xfId="53" applyNumberFormat="1" applyFont="1" applyAlignment="1">
      <alignment horizontal="center" wrapText="1"/>
      <protection/>
    </xf>
    <xf numFmtId="4" fontId="13" fillId="0" borderId="0" xfId="53" applyNumberFormat="1" applyFont="1" applyFill="1">
      <alignment/>
      <protection/>
    </xf>
    <xf numFmtId="186" fontId="4" fillId="0" borderId="17" xfId="53" applyNumberFormat="1" applyFont="1" applyBorder="1" applyAlignment="1">
      <alignment vertical="top"/>
      <protection/>
    </xf>
    <xf numFmtId="0" fontId="4" fillId="0" borderId="0" xfId="53" applyFont="1" applyFill="1" applyBorder="1" applyAlignment="1">
      <alignment horizontal="right" vertical="top"/>
      <protection/>
    </xf>
    <xf numFmtId="49" fontId="13" fillId="0" borderId="0" xfId="53" applyNumberFormat="1" applyFont="1" applyAlignment="1">
      <alignment horizontal="center" vertical="center" wrapText="1"/>
      <protection/>
    </xf>
    <xf numFmtId="178" fontId="4" fillId="0" borderId="0" xfId="53" applyNumberFormat="1" applyFont="1" applyBorder="1" applyProtection="1">
      <alignment/>
      <protection/>
    </xf>
    <xf numFmtId="0" fontId="4" fillId="0" borderId="0" xfId="53" applyNumberFormat="1" applyFont="1" applyAlignment="1">
      <alignment horizontal="right" vertical="top"/>
      <protection/>
    </xf>
    <xf numFmtId="0" fontId="13" fillId="0" borderId="0" xfId="53" applyFont="1" applyAlignment="1" applyProtection="1">
      <alignment horizontal="center" wrapText="1"/>
      <protection locked="0"/>
    </xf>
    <xf numFmtId="0" fontId="4" fillId="0" borderId="0" xfId="53" applyFont="1" applyAlignment="1">
      <alignment horizontal="center"/>
      <protection/>
    </xf>
    <xf numFmtId="0" fontId="13" fillId="0" borderId="0" xfId="53" applyFont="1" applyFill="1" applyBorder="1" applyAlignment="1">
      <alignment/>
      <protection/>
    </xf>
    <xf numFmtId="4" fontId="13" fillId="0" borderId="0" xfId="53" applyNumberFormat="1" applyFont="1" applyFill="1" applyBorder="1" applyProtection="1">
      <alignment/>
      <protection locked="0"/>
    </xf>
    <xf numFmtId="4" fontId="13" fillId="0" borderId="0" xfId="53" applyNumberFormat="1" applyFont="1" applyFill="1" applyBorder="1">
      <alignment/>
      <protection/>
    </xf>
    <xf numFmtId="0" fontId="13" fillId="0" borderId="0" xfId="53" applyFont="1" applyFill="1" applyAlignment="1" applyProtection="1">
      <alignment wrapText="1"/>
      <protection locked="0"/>
    </xf>
    <xf numFmtId="186" fontId="4" fillId="0" borderId="0" xfId="53" applyNumberFormat="1" applyFont="1" applyAlignment="1">
      <alignment vertical="top" wrapText="1"/>
      <protection/>
    </xf>
    <xf numFmtId="178" fontId="4" fillId="35" borderId="24" xfId="53" applyNumberFormat="1" applyFont="1" applyFill="1" applyBorder="1" applyAlignment="1" applyProtection="1">
      <alignment wrapText="1"/>
      <protection locked="0"/>
    </xf>
    <xf numFmtId="178" fontId="4" fillId="0" borderId="0" xfId="53" applyNumberFormat="1" applyFont="1" applyBorder="1" applyAlignment="1" applyProtection="1">
      <alignment wrapText="1"/>
      <protection/>
    </xf>
    <xf numFmtId="0" fontId="13" fillId="0" borderId="0" xfId="53" applyFont="1" applyAlignment="1">
      <alignment horizontal="right" wrapText="1"/>
      <protection/>
    </xf>
    <xf numFmtId="178" fontId="4" fillId="0" borderId="0" xfId="53" applyNumberFormat="1" applyFont="1" applyBorder="1" applyAlignment="1" applyProtection="1">
      <alignment horizontal="right"/>
      <protection/>
    </xf>
    <xf numFmtId="0" fontId="13" fillId="0" borderId="0" xfId="53" applyFont="1" applyFill="1" applyAlignment="1">
      <alignment horizontal="right" wrapText="1"/>
      <protection/>
    </xf>
    <xf numFmtId="186" fontId="4" fillId="0" borderId="0" xfId="53" applyNumberFormat="1" applyFont="1" applyFill="1" applyAlignment="1">
      <alignment vertical="top" wrapText="1"/>
      <protection/>
    </xf>
    <xf numFmtId="0" fontId="13" fillId="0" borderId="0" xfId="53" applyNumberFormat="1" applyFont="1" applyAlignment="1">
      <alignment wrapText="1"/>
      <protection/>
    </xf>
    <xf numFmtId="4" fontId="4" fillId="0" borderId="0" xfId="53" applyNumberFormat="1" applyFont="1" applyFill="1" applyBorder="1" applyAlignment="1">
      <alignment/>
      <protection/>
    </xf>
    <xf numFmtId="49" fontId="49" fillId="0" borderId="0" xfId="53" applyNumberFormat="1" applyFont="1" applyFill="1" applyAlignment="1" applyProtection="1">
      <alignment horizontal="left"/>
      <protection locked="0"/>
    </xf>
    <xf numFmtId="49" fontId="4" fillId="0" borderId="0" xfId="53" applyNumberFormat="1" applyFont="1" applyAlignment="1">
      <alignment vertical="top" wrapText="1"/>
      <protection/>
    </xf>
    <xf numFmtId="49" fontId="12" fillId="0" borderId="0" xfId="53" applyNumberFormat="1" applyFont="1" applyAlignment="1">
      <alignment wrapText="1"/>
      <protection/>
    </xf>
    <xf numFmtId="49" fontId="13" fillId="0" borderId="0" xfId="53" applyNumberFormat="1" applyFont="1" applyAlignment="1">
      <alignment horizontal="justify" wrapText="1"/>
      <protection/>
    </xf>
    <xf numFmtId="178" fontId="4" fillId="0" borderId="0" xfId="53" applyNumberFormat="1" applyFont="1" applyFill="1" applyBorder="1" applyProtection="1">
      <alignment/>
      <protection locked="0"/>
    </xf>
    <xf numFmtId="186" fontId="4" fillId="0" borderId="0" xfId="53" applyNumberFormat="1" applyFont="1" applyFill="1" applyBorder="1" applyAlignment="1">
      <alignment vertical="top"/>
      <protection/>
    </xf>
    <xf numFmtId="0" fontId="13" fillId="0" borderId="0" xfId="53" applyFont="1" applyFill="1" applyBorder="1" applyProtection="1">
      <alignment/>
      <protection locked="0"/>
    </xf>
    <xf numFmtId="49" fontId="13" fillId="0" borderId="0" xfId="53" applyNumberFormat="1" applyFont="1" applyAlignment="1">
      <alignment vertical="top" wrapText="1"/>
      <protection/>
    </xf>
    <xf numFmtId="0" fontId="13" fillId="0" borderId="0" xfId="53" applyNumberFormat="1" applyFont="1" applyAlignment="1">
      <alignment horizontal="center" wrapText="1"/>
      <protection/>
    </xf>
    <xf numFmtId="0" fontId="13" fillId="0" borderId="0" xfId="53" applyFont="1" applyAlignment="1">
      <alignment wrapText="1"/>
      <protection/>
    </xf>
    <xf numFmtId="0" fontId="13" fillId="0" borderId="0" xfId="53" applyFont="1" applyProtection="1">
      <alignment/>
      <protection locked="0"/>
    </xf>
    <xf numFmtId="0" fontId="13" fillId="0" borderId="0" xfId="53" applyFont="1">
      <alignment/>
      <protection/>
    </xf>
    <xf numFmtId="49" fontId="50" fillId="0" borderId="0" xfId="53" applyNumberFormat="1" applyFont="1" applyAlignment="1">
      <alignment vertical="center"/>
      <protection/>
    </xf>
    <xf numFmtId="0" fontId="13" fillId="0" borderId="0" xfId="53" applyFont="1" applyAlignment="1" applyProtection="1">
      <alignment wrapText="1"/>
      <protection locked="0"/>
    </xf>
    <xf numFmtId="0" fontId="13" fillId="0" borderId="0" xfId="53" applyFont="1" applyAlignment="1">
      <alignment horizontal="center" vertical="center" wrapText="1"/>
      <protection/>
    </xf>
    <xf numFmtId="49" fontId="13" fillId="0" borderId="0" xfId="53" applyNumberFormat="1" applyFont="1" applyAlignment="1" applyProtection="1">
      <alignment wrapText="1"/>
      <protection locked="0"/>
    </xf>
    <xf numFmtId="0" fontId="4" fillId="0" borderId="0" xfId="53" applyFont="1" applyFill="1" applyAlignment="1">
      <alignment/>
      <protection/>
    </xf>
    <xf numFmtId="0" fontId="13" fillId="0" borderId="0" xfId="53" applyFont="1" applyAlignment="1">
      <alignment vertical="center" wrapText="1"/>
      <protection/>
    </xf>
    <xf numFmtId="49" fontId="13" fillId="0" borderId="0" xfId="53" applyNumberFormat="1" applyFont="1" applyFill="1" applyAlignment="1">
      <alignment vertical="top" wrapText="1"/>
      <protection/>
    </xf>
    <xf numFmtId="178" fontId="4" fillId="35" borderId="24" xfId="53" applyNumberFormat="1" applyFont="1" applyFill="1" applyBorder="1" applyAlignment="1" applyProtection="1">
      <alignment horizontal="center"/>
      <protection locked="0"/>
    </xf>
    <xf numFmtId="0" fontId="12" fillId="0" borderId="0" xfId="53" applyFont="1" applyAlignment="1">
      <alignment horizontal="justify" wrapText="1"/>
      <protection/>
    </xf>
    <xf numFmtId="0" fontId="13" fillId="0" borderId="0" xfId="53" applyFont="1" applyFill="1" applyAlignment="1" applyProtection="1">
      <alignment/>
      <protection locked="0"/>
    </xf>
    <xf numFmtId="0" fontId="12" fillId="0" borderId="0" xfId="53" applyFont="1" applyAlignment="1">
      <alignment wrapText="1"/>
      <protection/>
    </xf>
    <xf numFmtId="0" fontId="7" fillId="0" borderId="0" xfId="53" applyFont="1" applyFill="1" applyBorder="1" applyAlignment="1">
      <alignment vertical="top" wrapText="1"/>
      <protection/>
    </xf>
    <xf numFmtId="0" fontId="7" fillId="0" borderId="42" xfId="53" applyFont="1" applyFill="1" applyBorder="1" applyAlignment="1" applyProtection="1">
      <alignment horizontal="left" vertical="top" wrapText="1"/>
      <protection/>
    </xf>
    <xf numFmtId="49" fontId="13" fillId="0" borderId="0" xfId="53" applyNumberFormat="1" applyFont="1" applyAlignment="1">
      <alignment horizontal="justify"/>
      <protection/>
    </xf>
    <xf numFmtId="9" fontId="13" fillId="0" borderId="0" xfId="53" applyNumberFormat="1" applyFont="1" applyAlignment="1">
      <alignment horizontal="center" wrapText="1"/>
      <protection/>
    </xf>
    <xf numFmtId="49" fontId="0" fillId="0" borderId="0" xfId="0" applyNumberFormat="1" applyAlignment="1" applyProtection="1">
      <alignment horizontal="left" vertical="center"/>
      <protection/>
    </xf>
    <xf numFmtId="0" fontId="0" fillId="0" borderId="0" xfId="0" applyAlignment="1" applyProtection="1">
      <alignment horizontal="left" vertical="center"/>
      <protection/>
    </xf>
    <xf numFmtId="11" fontId="0" fillId="0" borderId="0" xfId="0" applyNumberFormat="1" applyAlignment="1" applyProtection="1">
      <alignment horizontal="left" vertical="center"/>
      <protection/>
    </xf>
    <xf numFmtId="172" fontId="0" fillId="0" borderId="0" xfId="0" applyNumberFormat="1" applyAlignment="1" applyProtection="1">
      <alignment vertical="center"/>
      <protection/>
    </xf>
    <xf numFmtId="0" fontId="0" fillId="0" borderId="0" xfId="0" applyFont="1" applyAlignment="1" applyProtection="1">
      <alignment/>
      <protection/>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11" fontId="0" fillId="0" borderId="0" xfId="0" applyNumberFormat="1" applyFont="1" applyAlignment="1" applyProtection="1">
      <alignment horizontal="left" vertical="center"/>
      <protection/>
    </xf>
    <xf numFmtId="172" fontId="0"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11" fontId="0" fillId="0" borderId="0" xfId="0" applyNumberFormat="1" applyFont="1" applyAlignment="1" applyProtection="1">
      <alignment horizontal="justify" vertical="center"/>
      <protection/>
    </xf>
    <xf numFmtId="172" fontId="0" fillId="0" borderId="0" xfId="0" applyNumberFormat="1"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wrapText="1"/>
      <protection/>
    </xf>
    <xf numFmtId="4" fontId="0" fillId="0" borderId="0" xfId="0" applyNumberFormat="1" applyFont="1" applyAlignment="1" applyProtection="1">
      <alignment/>
      <protection/>
    </xf>
    <xf numFmtId="49"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center"/>
      <protection/>
    </xf>
    <xf numFmtId="11" fontId="0" fillId="0" borderId="0" xfId="0" applyNumberFormat="1" applyFont="1" applyBorder="1" applyAlignment="1" applyProtection="1">
      <alignment horizontal="justify" vertical="center"/>
      <protection/>
    </xf>
    <xf numFmtId="49" fontId="0" fillId="0" borderId="19" xfId="0" applyNumberFormat="1" applyFont="1" applyBorder="1" applyAlignment="1" applyProtection="1">
      <alignment vertical="center"/>
      <protection/>
    </xf>
    <xf numFmtId="0" fontId="0" fillId="0" borderId="19" xfId="0" applyFont="1" applyBorder="1" applyAlignment="1" applyProtection="1">
      <alignment horizontal="center" vertical="center"/>
      <protection/>
    </xf>
    <xf numFmtId="11" fontId="1" fillId="0" borderId="19" xfId="0" applyNumberFormat="1" applyFont="1" applyBorder="1" applyAlignment="1" applyProtection="1">
      <alignment horizontal="justify" vertical="center"/>
      <protection/>
    </xf>
    <xf numFmtId="49" fontId="0" fillId="0" borderId="0" xfId="0" applyNumberFormat="1" applyFont="1" applyBorder="1" applyAlignment="1" applyProtection="1">
      <alignment vertical="center"/>
      <protection/>
    </xf>
    <xf numFmtId="11" fontId="0" fillId="0" borderId="0" xfId="0" applyNumberFormat="1" applyFont="1" applyBorder="1" applyAlignment="1" applyProtection="1">
      <alignment horizontal="justify" vertical="center"/>
      <protection/>
    </xf>
    <xf numFmtId="49" fontId="0" fillId="0" borderId="19" xfId="0" applyNumberFormat="1"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11" fontId="1" fillId="0" borderId="19" xfId="0" applyNumberFormat="1" applyFont="1" applyBorder="1" applyAlignment="1" applyProtection="1">
      <alignment horizontal="left" vertical="center"/>
      <protection/>
    </xf>
    <xf numFmtId="4" fontId="1" fillId="0" borderId="19" xfId="0" applyNumberFormat="1" applyFont="1" applyBorder="1" applyAlignment="1" applyProtection="1">
      <alignment vertical="center"/>
      <protection/>
    </xf>
    <xf numFmtId="49" fontId="0" fillId="0" borderId="0" xfId="0" applyNumberFormat="1"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0" borderId="0" xfId="0" applyNumberFormat="1" applyFont="1" applyAlignment="1" applyProtection="1">
      <alignment vertical="center"/>
      <protection/>
    </xf>
    <xf numFmtId="11" fontId="1" fillId="0" borderId="0" xfId="0" applyNumberFormat="1" applyFont="1" applyAlignment="1" applyProtection="1">
      <alignment horizontal="left" vertical="center"/>
      <protection/>
    </xf>
    <xf numFmtId="4" fontId="1" fillId="0" borderId="0" xfId="0" applyNumberFormat="1" applyFont="1" applyAlignment="1" applyProtection="1">
      <alignment vertical="center"/>
      <protection/>
    </xf>
    <xf numFmtId="0" fontId="1" fillId="0" borderId="0" xfId="0" applyFont="1" applyAlignment="1" applyProtection="1">
      <alignment/>
      <protection/>
    </xf>
    <xf numFmtId="4" fontId="1" fillId="0" borderId="0" xfId="0" applyNumberFormat="1" applyFont="1" applyAlignment="1" applyProtection="1">
      <alignment/>
      <protection/>
    </xf>
    <xf numFmtId="4" fontId="0" fillId="35" borderId="0" xfId="45" applyNumberFormat="1" applyFont="1" applyFill="1" applyAlignment="1" applyProtection="1" quotePrefix="1">
      <alignment vertical="center"/>
      <protection locked="0"/>
    </xf>
    <xf numFmtId="4" fontId="0" fillId="0" borderId="0" xfId="45" applyNumberFormat="1" applyFont="1" applyFill="1" applyAlignment="1" applyProtection="1" quotePrefix="1">
      <alignment vertical="center"/>
      <protection/>
    </xf>
    <xf numFmtId="49" fontId="5" fillId="0" borderId="0" xfId="0" applyNumberFormat="1" applyFont="1" applyAlignment="1" applyProtection="1">
      <alignment horizontal="center" vertical="center"/>
      <protection/>
    </xf>
    <xf numFmtId="49" fontId="5" fillId="0" borderId="0" xfId="0" applyNumberFormat="1" applyFont="1" applyAlignment="1">
      <alignment horizontal="center" vertical="center"/>
    </xf>
    <xf numFmtId="0" fontId="18" fillId="0" borderId="0" xfId="57" applyFont="1" applyFill="1" applyAlignment="1">
      <alignment wrapText="1"/>
      <protection/>
    </xf>
    <xf numFmtId="0" fontId="1" fillId="0" borderId="0" xfId="57" applyFont="1" applyFill="1" applyAlignment="1">
      <alignment/>
      <protection/>
    </xf>
    <xf numFmtId="0" fontId="18" fillId="0" borderId="24" xfId="57" applyFont="1" applyFill="1" applyBorder="1" applyAlignment="1">
      <alignment vertical="center" wrapText="1"/>
      <protection/>
    </xf>
    <xf numFmtId="0" fontId="1" fillId="0" borderId="24" xfId="57" applyFont="1" applyFill="1" applyBorder="1" applyAlignment="1">
      <alignment vertical="center" wrapText="1"/>
      <protection/>
    </xf>
    <xf numFmtId="0" fontId="1" fillId="0" borderId="0" xfId="59" applyFont="1" applyFill="1" applyBorder="1" applyAlignment="1">
      <alignment vertical="top" wrapText="1"/>
      <protection/>
    </xf>
    <xf numFmtId="0" fontId="22" fillId="0" borderId="0" xfId="59" applyFill="1" applyAlignment="1">
      <alignment wrapText="1"/>
      <protection/>
    </xf>
    <xf numFmtId="0" fontId="24" fillId="0" borderId="0" xfId="59" applyFont="1" applyFill="1" applyBorder="1" applyAlignment="1">
      <alignment vertical="top" wrapText="1"/>
      <protection/>
    </xf>
    <xf numFmtId="0" fontId="22" fillId="0" borderId="0" xfId="59" applyAlignment="1">
      <alignment wrapText="1"/>
      <protection/>
    </xf>
  </cellXfs>
  <cellStyles count="78">
    <cellStyle name="Normal" xfId="0"/>
    <cellStyle name="_popis materiala nn dovod Dunajska" xfId="15"/>
    <cellStyle name="20 % – Poudarek1" xfId="16"/>
    <cellStyle name="20 % – Poudarek2" xfId="17"/>
    <cellStyle name="20 % – Poudarek3" xfId="18"/>
    <cellStyle name="20 % – Poudarek4" xfId="19"/>
    <cellStyle name="20 % – Poudarek5" xfId="20"/>
    <cellStyle name="20 % – Poudarek6" xfId="21"/>
    <cellStyle name="40 % – Poudarek1" xfId="22"/>
    <cellStyle name="40 % – Poudarek2" xfId="23"/>
    <cellStyle name="40 % – Poudarek3" xfId="24"/>
    <cellStyle name="40 % – Poudarek4" xfId="25"/>
    <cellStyle name="40 % – Poudarek5" xfId="26"/>
    <cellStyle name="40 % – Poudarek6" xfId="27"/>
    <cellStyle name="60 % – Poudarek1" xfId="28"/>
    <cellStyle name="60 % – Poudarek2" xfId="29"/>
    <cellStyle name="60 % – Poudarek3" xfId="30"/>
    <cellStyle name="60 % – Poudarek4" xfId="31"/>
    <cellStyle name="60 % – Poudarek5" xfId="32"/>
    <cellStyle name="60 % – Poudarek6" xfId="33"/>
    <cellStyle name="Comma [0]" xfId="34"/>
    <cellStyle name="Comma 2" xfId="35"/>
    <cellStyle name="Comma0" xfId="36"/>
    <cellStyle name="Currency [0]" xfId="37"/>
    <cellStyle name="Currency0" xfId="38"/>
    <cellStyle name="Date" xfId="39"/>
    <cellStyle name="Dobro" xfId="40"/>
    <cellStyle name="Euro" xfId="41"/>
    <cellStyle name="Fixed" xfId="42"/>
    <cellStyle name="Heading 1" xfId="43"/>
    <cellStyle name="Heading 2" xfId="44"/>
    <cellStyle name="Hyperlink" xfId="45"/>
    <cellStyle name="Hiperpovezava 2" xfId="46"/>
    <cellStyle name="Izhod" xfId="47"/>
    <cellStyle name="Naslov" xfId="48"/>
    <cellStyle name="Naslov 1" xfId="49"/>
    <cellStyle name="Naslov 2" xfId="50"/>
    <cellStyle name="Naslov 3" xfId="51"/>
    <cellStyle name="Naslov 4" xfId="52"/>
    <cellStyle name="Navadno 2" xfId="53"/>
    <cellStyle name="Navadno 2 2" xfId="54"/>
    <cellStyle name="Navadno 2 3" xfId="55"/>
    <cellStyle name="Navadno 3" xfId="56"/>
    <cellStyle name="Navadno 3 2" xfId="57"/>
    <cellStyle name="Navadno 4" xfId="58"/>
    <cellStyle name="Navadno 5" xfId="59"/>
    <cellStyle name="Navadno_449-99" xfId="60"/>
    <cellStyle name="Navadno_TEMTRANSFORMATORJA" xfId="61"/>
    <cellStyle name="Navadno_TPL faza 2-kono-1180_pop_06_javna_brez_cen" xfId="62"/>
    <cellStyle name="Navadno_TPL faza 2-NN-POPIS PZR_bc" xfId="63"/>
    <cellStyle name="Navadno_UPRAVNA STAVBA" xfId="64"/>
    <cellStyle name="Nevtralno" xfId="65"/>
    <cellStyle name="Normal 2" xfId="66"/>
    <cellStyle name="Normal 3" xfId="67"/>
    <cellStyle name="Normal_kanal S1" xfId="68"/>
    <cellStyle name="Followed Hyperlink" xfId="69"/>
    <cellStyle name="Percent" xfId="70"/>
    <cellStyle name="Opomba" xfId="71"/>
    <cellStyle name="Opozorilo" xfId="72"/>
    <cellStyle name="Pojasnjevalno besedilo" xfId="73"/>
    <cellStyle name="Poudarek1" xfId="74"/>
    <cellStyle name="Poudarek2" xfId="75"/>
    <cellStyle name="Poudarek3" xfId="76"/>
    <cellStyle name="Poudarek4" xfId="77"/>
    <cellStyle name="Poudarek5" xfId="78"/>
    <cellStyle name="Poudarek6" xfId="79"/>
    <cellStyle name="Povezana celica" xfId="80"/>
    <cellStyle name="Preveri celico" xfId="81"/>
    <cellStyle name="Računanje" xfId="82"/>
    <cellStyle name="Slabo" xfId="83"/>
    <cellStyle name="Slog 1" xfId="84"/>
    <cellStyle name="Total" xfId="85"/>
    <cellStyle name="Currency" xfId="86"/>
    <cellStyle name="Currency [0]" xfId="87"/>
    <cellStyle name="Comma" xfId="88"/>
    <cellStyle name="Comma [0]" xfId="89"/>
    <cellStyle name="Vnos" xfId="90"/>
    <cellStyle name="Vsota"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aspersic\AppData\Local\Microsoft\Windows\Temporary%20Internet%20Files\Content.Outlook\G35CPD5X\koncno-popravljeni\POPISI%20STROJNE%20INSTALACIJE%20raz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iroapis-server\Delo\projekti%202008\2015\201504%20BD%20So&#269;a\pzi\popis%20materiala%20soca%20B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iroapis-server\Delo\projekti%202008\2009\29004%20dunajska\Nadzor\KPL.MECUM%20d.o.o.-REZIDENCA%20RUSKI%20CA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iroapis-server\Delo\projekti%202008\2009\29004%20dunajska\Nadzor\MECUM%20ELEKTRO%20popisi%20ruski%20ca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gaspersic\AppData\Local\Microsoft\Windows\Temporary%20Internet%20Files\Content.Outlook\G35CPD5X\koncno-popravljeni\POPIS_ELEKTRO_INSTALACIJE_razp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gaspersic\AppData\Local\Microsoft\Windows\Temporary%20Internet%20Files\Content.Outlook\G35CPD5X\koncno-popravljeni\POPIS_KANALIZACIJA_razp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gaspersic\AppData\Local\Microsoft\Windows\Temporary%20Internet%20Files\Content.Outlook\G35CPD5X\koncno-popravljeni\POPIS_ELEKTRO_NN_DOVOD_razp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PLOŠNO"/>
      <sheetName val="OGREVANJE"/>
      <sheetName val="VODOVOD"/>
      <sheetName val="PLIN"/>
      <sheetName val="PREZRAČEVANJ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UTALACIJA"/>
      <sheetName val="1_INSTALACIJSKI MATERIAL"/>
      <sheetName val="2_SVETILKE"/>
      <sheetName val="3_ZASILNA RAZSVETLJAVA"/>
      <sheetName val="4_RAZDELILNIKI"/>
      <sheetName val="5_TELEFONIJA"/>
      <sheetName val="6_JAVLJANJE POŽARA"/>
      <sheetName val="7 OZVOČENJE"/>
      <sheetName val="8 KLICNI SISTEM"/>
      <sheetName val="9 URE"/>
      <sheetName val="10 SAS"/>
      <sheetName val="11 CCTV"/>
      <sheetName val="12 KONTROLA PRISTOPA"/>
      <sheetName val="13 strojne naprave cns"/>
    </sheetNames>
    <sheetDataSet>
      <sheetData sheetId="2">
        <row r="1">
          <cell r="B1" t="str">
            <v>SVETILKE</v>
          </cell>
        </row>
      </sheetData>
      <sheetData sheetId="10">
        <row r="1">
          <cell r="B1" t="str">
            <v>SKUPNI ANTENSKI SISTEM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skupaj"/>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DB"/>
      <sheetName val="KKO"/>
      <sheetName val="O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KAPITULACIJA"/>
      <sheetName val="1 INSTALACIJSKI MATERIAL"/>
      <sheetName val="2 SVETILKE"/>
      <sheetName val="3 RAZDELILNIKI"/>
      <sheetName val="4 STRELOVOD"/>
      <sheetName val="5 TELEFONIJA"/>
      <sheetName val="6 SAS"/>
      <sheetName val="7 DOMOFONI"/>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ANALIZACIJA"/>
      <sheetName val="pomoč"/>
      <sheetName val="Sheet1"/>
    </sheetNames>
    <sheetDataSet>
      <sheetData sheetId="1">
        <row r="14">
          <cell r="I14">
            <v>40.56480000000001</v>
          </cell>
        </row>
        <row r="18">
          <cell r="I18">
            <v>12.2598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N-DOVO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file://C:\Users\gaspersic\AppData\Roaming\Microsoft\KONCNO\Copy%20of%20POPIS%20ELEKTRO%20INSTALACIJE_s%20cenami.xl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0">
      <selection activeCell="F21" sqref="F21"/>
    </sheetView>
  </sheetViews>
  <sheetFormatPr defaultColWidth="9.00390625" defaultRowHeight="12.75"/>
  <cols>
    <col min="1" max="1" width="4.75390625" style="5" customWidth="1"/>
    <col min="2" max="5" width="2.75390625" style="4" hidden="1" customWidth="1"/>
    <col min="6" max="6" width="34.875" style="3" customWidth="1"/>
    <col min="7" max="7" width="15.25390625" style="2" customWidth="1"/>
    <col min="8" max="8" width="10.00390625" style="0" customWidth="1"/>
    <col min="9" max="9" width="10.125" style="0" customWidth="1"/>
    <col min="10" max="10" width="10.625" style="0" customWidth="1"/>
  </cols>
  <sheetData>
    <row r="1" spans="1:7" s="45" customFormat="1" ht="19.5" customHeight="1">
      <c r="A1" s="40"/>
      <c r="B1" s="41"/>
      <c r="C1" s="41"/>
      <c r="D1" s="41"/>
      <c r="E1" s="41"/>
      <c r="F1" s="42"/>
      <c r="G1" s="44"/>
    </row>
    <row r="2" spans="1:7" s="45" customFormat="1" ht="12.75">
      <c r="A2" s="46"/>
      <c r="B2" s="47"/>
      <c r="C2" s="47"/>
      <c r="D2" s="47"/>
      <c r="E2" s="47"/>
      <c r="F2" s="48"/>
      <c r="G2" s="50"/>
    </row>
    <row r="3" spans="1:7" s="45" customFormat="1" ht="12.75">
      <c r="A3" s="51"/>
      <c r="B3" s="31"/>
      <c r="C3" s="31"/>
      <c r="D3" s="31"/>
      <c r="E3" s="31"/>
      <c r="F3" s="52"/>
      <c r="G3" s="53"/>
    </row>
    <row r="4" spans="1:10" s="45" customFormat="1" ht="12.75">
      <c r="A4" s="838" t="s">
        <v>230</v>
      </c>
      <c r="B4" s="839"/>
      <c r="C4" s="839"/>
      <c r="D4" s="839"/>
      <c r="E4" s="839"/>
      <c r="F4" s="840"/>
      <c r="G4" s="841"/>
      <c r="H4" s="842"/>
      <c r="I4" s="842"/>
      <c r="J4" s="842"/>
    </row>
    <row r="5" spans="1:10" s="45" customFormat="1" ht="12.75">
      <c r="A5" s="838"/>
      <c r="B5" s="839"/>
      <c r="C5" s="839"/>
      <c r="D5" s="839"/>
      <c r="E5" s="839"/>
      <c r="F5" s="840"/>
      <c r="G5" s="841"/>
      <c r="H5" s="842"/>
      <c r="I5" s="842"/>
      <c r="J5" s="842"/>
    </row>
    <row r="6" spans="1:10" s="45" customFormat="1" ht="12.75">
      <c r="A6" s="838"/>
      <c r="B6" s="839"/>
      <c r="C6" s="839"/>
      <c r="D6" s="839"/>
      <c r="E6" s="839"/>
      <c r="F6" s="840"/>
      <c r="G6" s="841"/>
      <c r="H6" s="842"/>
      <c r="I6" s="842"/>
      <c r="J6" s="842"/>
    </row>
    <row r="7" spans="1:10" s="45" customFormat="1" ht="12.75">
      <c r="A7" s="843" t="s">
        <v>1386</v>
      </c>
      <c r="B7" s="839"/>
      <c r="C7" s="839"/>
      <c r="D7" s="839"/>
      <c r="E7" s="839"/>
      <c r="F7" s="840"/>
      <c r="G7" s="841"/>
      <c r="H7" s="842"/>
      <c r="I7" s="842"/>
      <c r="J7" s="842"/>
    </row>
    <row r="8" spans="1:10" s="45" customFormat="1" ht="12.75">
      <c r="A8" s="838"/>
      <c r="B8" s="839"/>
      <c r="C8" s="839"/>
      <c r="D8" s="839"/>
      <c r="E8" s="839"/>
      <c r="F8" s="840"/>
      <c r="G8" s="841"/>
      <c r="H8" s="842"/>
      <c r="I8" s="842"/>
      <c r="J8" s="842"/>
    </row>
    <row r="9" spans="1:10" s="45" customFormat="1" ht="12.75">
      <c r="A9" s="843"/>
      <c r="B9" s="839"/>
      <c r="C9" s="839"/>
      <c r="D9" s="839"/>
      <c r="E9" s="839"/>
      <c r="F9" s="840"/>
      <c r="G9" s="841"/>
      <c r="H9" s="842"/>
      <c r="I9" s="842"/>
      <c r="J9" s="842"/>
    </row>
    <row r="10" spans="1:10" s="45" customFormat="1" ht="12.75">
      <c r="A10" s="843"/>
      <c r="B10" s="839"/>
      <c r="C10" s="839"/>
      <c r="D10" s="839"/>
      <c r="E10" s="839"/>
      <c r="F10" s="840"/>
      <c r="G10" s="841"/>
      <c r="H10" s="842"/>
      <c r="I10" s="842"/>
      <c r="J10" s="842"/>
    </row>
    <row r="11" spans="1:10" s="45" customFormat="1" ht="12.75">
      <c r="A11" s="843"/>
      <c r="B11" s="844"/>
      <c r="C11" s="844"/>
      <c r="D11" s="844"/>
      <c r="E11" s="844"/>
      <c r="F11" s="845"/>
      <c r="G11" s="846"/>
      <c r="H11" s="842"/>
      <c r="I11" s="842"/>
      <c r="J11" s="842"/>
    </row>
    <row r="12" spans="1:10" s="45" customFormat="1" ht="20.25">
      <c r="A12" s="875" t="s">
        <v>1350</v>
      </c>
      <c r="B12" s="875"/>
      <c r="C12" s="875"/>
      <c r="D12" s="875"/>
      <c r="E12" s="875"/>
      <c r="F12" s="875"/>
      <c r="G12" s="875"/>
      <c r="H12" s="842"/>
      <c r="I12" s="842"/>
      <c r="J12" s="842"/>
    </row>
    <row r="13" spans="1:10" s="45" customFormat="1" ht="29.25" customHeight="1">
      <c r="A13" s="847"/>
      <c r="B13" s="848"/>
      <c r="C13" s="848"/>
      <c r="D13" s="848"/>
      <c r="E13" s="848"/>
      <c r="F13" s="849"/>
      <c r="G13" s="850" t="s">
        <v>378</v>
      </c>
      <c r="H13" s="851" t="s">
        <v>380</v>
      </c>
      <c r="I13" s="851" t="s">
        <v>381</v>
      </c>
      <c r="J13" s="852" t="s">
        <v>379</v>
      </c>
    </row>
    <row r="14" spans="1:10" s="45" customFormat="1" ht="16.5" customHeight="1">
      <c r="A14" s="847" t="s">
        <v>211</v>
      </c>
      <c r="B14" s="848"/>
      <c r="C14" s="848"/>
      <c r="D14" s="848"/>
      <c r="E14" s="848"/>
      <c r="F14" s="849" t="s">
        <v>1142</v>
      </c>
      <c r="G14" s="119">
        <f>'Ob Ljubljanici 42'!J39</f>
        <v>0</v>
      </c>
      <c r="H14" s="848">
        <v>9.5</v>
      </c>
      <c r="I14" s="842">
        <f>G14*H14/100</f>
        <v>0</v>
      </c>
      <c r="J14" s="853">
        <f>G14+I14</f>
        <v>0</v>
      </c>
    </row>
    <row r="15" spans="1:10" s="45" customFormat="1" ht="25.5">
      <c r="A15" s="847" t="s">
        <v>212</v>
      </c>
      <c r="B15" s="848"/>
      <c r="C15" s="848"/>
      <c r="D15" s="848"/>
      <c r="E15" s="848"/>
      <c r="F15" s="849" t="s">
        <v>1143</v>
      </c>
      <c r="G15" s="119">
        <f>'NN-DOVOD'!F46</f>
        <v>0</v>
      </c>
      <c r="H15" s="848">
        <v>9.5</v>
      </c>
      <c r="I15" s="842">
        <f aca="true" t="shared" si="0" ref="I15:I23">G15*H15/100</f>
        <v>0</v>
      </c>
      <c r="J15" s="853">
        <f aca="true" t="shared" si="1" ref="J15:J23">G15+I15</f>
        <v>0</v>
      </c>
    </row>
    <row r="16" spans="1:10" s="45" customFormat="1" ht="16.5" customHeight="1">
      <c r="A16" s="847" t="s">
        <v>214</v>
      </c>
      <c r="B16" s="848"/>
      <c r="C16" s="848"/>
      <c r="D16" s="848"/>
      <c r="E16" s="848"/>
      <c r="F16" s="849" t="s">
        <v>1144</v>
      </c>
      <c r="G16" s="119">
        <f>ELEKTRO!D14</f>
        <v>0</v>
      </c>
      <c r="H16" s="848">
        <v>9.5</v>
      </c>
      <c r="I16" s="842">
        <f t="shared" si="0"/>
        <v>0</v>
      </c>
      <c r="J16" s="853">
        <f t="shared" si="1"/>
        <v>0</v>
      </c>
    </row>
    <row r="17" spans="1:10" s="45" customFormat="1" ht="16.5" customHeight="1">
      <c r="A17" s="847" t="s">
        <v>219</v>
      </c>
      <c r="B17" s="848"/>
      <c r="C17" s="848"/>
      <c r="D17" s="848"/>
      <c r="E17" s="848"/>
      <c r="F17" s="849" t="s">
        <v>1145</v>
      </c>
      <c r="G17" s="119">
        <f>STROJNE!D9</f>
        <v>0</v>
      </c>
      <c r="H17" s="848">
        <v>9.5</v>
      </c>
      <c r="I17" s="842">
        <f t="shared" si="0"/>
        <v>0</v>
      </c>
      <c r="J17" s="853">
        <f t="shared" si="1"/>
        <v>0</v>
      </c>
    </row>
    <row r="18" spans="1:10" s="45" customFormat="1" ht="16.5" customHeight="1">
      <c r="A18" s="854" t="s">
        <v>191</v>
      </c>
      <c r="B18" s="855"/>
      <c r="C18" s="855"/>
      <c r="D18" s="855"/>
      <c r="E18" s="855"/>
      <c r="F18" s="856" t="s">
        <v>1146</v>
      </c>
      <c r="G18" s="119">
        <f>KANALIZACIJA!F13</f>
        <v>0</v>
      </c>
      <c r="H18" s="848">
        <v>9.5</v>
      </c>
      <c r="I18" s="842">
        <f t="shared" si="0"/>
        <v>0</v>
      </c>
      <c r="J18" s="853">
        <f t="shared" si="1"/>
        <v>0</v>
      </c>
    </row>
    <row r="19" spans="1:10" s="45" customFormat="1" ht="16.5" customHeight="1">
      <c r="A19" s="857"/>
      <c r="B19" s="858"/>
      <c r="C19" s="858"/>
      <c r="D19" s="858"/>
      <c r="E19" s="858"/>
      <c r="F19" s="859" t="s">
        <v>253</v>
      </c>
      <c r="G19" s="421">
        <f>SUM(G14:G18)</f>
        <v>0</v>
      </c>
      <c r="H19" s="421"/>
      <c r="I19" s="421">
        <f>SUM(I14:I18)</f>
        <v>0</v>
      </c>
      <c r="J19" s="421">
        <f>SUM(J14:J18)</f>
        <v>0</v>
      </c>
    </row>
    <row r="20" spans="1:10" s="45" customFormat="1" ht="16.5" customHeight="1">
      <c r="A20" s="854"/>
      <c r="B20" s="855"/>
      <c r="C20" s="855"/>
      <c r="D20" s="855"/>
      <c r="E20" s="855"/>
      <c r="F20" s="856"/>
      <c r="G20" s="874"/>
      <c r="H20" s="848"/>
      <c r="I20" s="842"/>
      <c r="J20" s="853"/>
    </row>
    <row r="21" spans="1:10" s="45" customFormat="1" ht="16.5" customHeight="1">
      <c r="A21" s="860" t="s">
        <v>193</v>
      </c>
      <c r="B21" s="855"/>
      <c r="C21" s="855"/>
      <c r="D21" s="855"/>
      <c r="E21" s="855"/>
      <c r="F21" s="861" t="s">
        <v>382</v>
      </c>
      <c r="G21" s="873">
        <v>0</v>
      </c>
      <c r="H21" s="848">
        <v>22</v>
      </c>
      <c r="I21" s="842">
        <f t="shared" si="0"/>
        <v>0</v>
      </c>
      <c r="J21" s="853">
        <f t="shared" si="1"/>
        <v>0</v>
      </c>
    </row>
    <row r="22" spans="1:10" s="45" customFormat="1" ht="16.5" customHeight="1">
      <c r="A22" s="860" t="s">
        <v>194</v>
      </c>
      <c r="B22" s="855"/>
      <c r="C22" s="855"/>
      <c r="D22" s="855"/>
      <c r="E22" s="855"/>
      <c r="F22" s="861" t="s">
        <v>383</v>
      </c>
      <c r="G22" s="873">
        <v>0</v>
      </c>
      <c r="H22" s="848">
        <v>22</v>
      </c>
      <c r="I22" s="842">
        <f t="shared" si="0"/>
        <v>0</v>
      </c>
      <c r="J22" s="853">
        <f t="shared" si="1"/>
        <v>0</v>
      </c>
    </row>
    <row r="23" spans="1:10" s="45" customFormat="1" ht="25.5">
      <c r="A23" s="860" t="s">
        <v>229</v>
      </c>
      <c r="B23" s="855"/>
      <c r="C23" s="855"/>
      <c r="D23" s="855"/>
      <c r="E23" s="855"/>
      <c r="F23" s="861" t="s">
        <v>384</v>
      </c>
      <c r="G23" s="873">
        <v>0</v>
      </c>
      <c r="H23" s="848">
        <v>22</v>
      </c>
      <c r="I23" s="842">
        <f t="shared" si="0"/>
        <v>0</v>
      </c>
      <c r="J23" s="853">
        <f t="shared" si="1"/>
        <v>0</v>
      </c>
    </row>
    <row r="24" spans="1:10" s="45" customFormat="1" ht="16.5" customHeight="1">
      <c r="A24" s="862"/>
      <c r="B24" s="863"/>
      <c r="C24" s="863"/>
      <c r="D24" s="863"/>
      <c r="E24" s="863"/>
      <c r="F24" s="864" t="s">
        <v>197</v>
      </c>
      <c r="G24" s="865">
        <f>SUM(G21:G23)</f>
        <v>0</v>
      </c>
      <c r="H24" s="865"/>
      <c r="I24" s="865">
        <f>SUM(I21:I23)</f>
        <v>0</v>
      </c>
      <c r="J24" s="865">
        <f>SUM(J21:J23)</f>
        <v>0</v>
      </c>
    </row>
    <row r="25" spans="1:10" s="45" customFormat="1" ht="16.5" customHeight="1">
      <c r="A25" s="866"/>
      <c r="B25" s="867"/>
      <c r="C25" s="867"/>
      <c r="D25" s="867"/>
      <c r="E25" s="867"/>
      <c r="F25" s="845"/>
      <c r="G25" s="868"/>
      <c r="H25" s="842"/>
      <c r="I25" s="842"/>
      <c r="J25" s="842"/>
    </row>
    <row r="26" spans="1:10" s="45" customFormat="1" ht="16.5" customHeight="1">
      <c r="A26" s="866"/>
      <c r="B26" s="867"/>
      <c r="C26" s="867"/>
      <c r="D26" s="867"/>
      <c r="E26" s="867"/>
      <c r="F26" s="869" t="s">
        <v>385</v>
      </c>
      <c r="G26" s="870">
        <f>G19+G24</f>
        <v>0</v>
      </c>
      <c r="H26" s="842"/>
      <c r="I26" s="842"/>
      <c r="J26" s="842"/>
    </row>
    <row r="27" spans="1:10" s="45" customFormat="1" ht="16.5" customHeight="1">
      <c r="A27" s="866"/>
      <c r="B27" s="867"/>
      <c r="C27" s="867"/>
      <c r="D27" s="867"/>
      <c r="E27" s="867"/>
      <c r="F27" s="869" t="s">
        <v>386</v>
      </c>
      <c r="G27" s="870"/>
      <c r="H27" s="871"/>
      <c r="I27" s="871"/>
      <c r="J27" s="872">
        <f>J19+J24</f>
        <v>0</v>
      </c>
    </row>
    <row r="28" spans="1:7" ht="12.75">
      <c r="A28" s="63"/>
      <c r="B28" s="64"/>
      <c r="C28" s="64"/>
      <c r="D28" s="64"/>
      <c r="E28" s="64"/>
      <c r="F28" s="52"/>
      <c r="G28" s="120"/>
    </row>
    <row r="29" spans="1:7" ht="12.75">
      <c r="A29" s="63"/>
      <c r="B29" s="64"/>
      <c r="C29" s="64"/>
      <c r="D29" s="64"/>
      <c r="E29" s="64"/>
      <c r="F29" s="52"/>
      <c r="G29" s="120"/>
    </row>
    <row r="30" spans="1:7" ht="12.75">
      <c r="A30" s="63"/>
      <c r="B30" s="64"/>
      <c r="C30" s="64"/>
      <c r="D30" s="64"/>
      <c r="E30" s="64"/>
      <c r="F30" s="52"/>
      <c r="G30" s="120"/>
    </row>
    <row r="31" spans="1:7" ht="12.75">
      <c r="A31" s="63"/>
      <c r="B31" s="64"/>
      <c r="C31" s="64"/>
      <c r="D31" s="64"/>
      <c r="E31" s="64"/>
      <c r="F31" s="52"/>
      <c r="G31" s="120"/>
    </row>
    <row r="32" spans="1:7" ht="12.75">
      <c r="A32" s="63"/>
      <c r="B32" s="64"/>
      <c r="C32" s="64"/>
      <c r="D32" s="64"/>
      <c r="E32" s="64"/>
      <c r="F32" s="52"/>
      <c r="G32" s="120"/>
    </row>
    <row r="33" spans="1:7" ht="12.75">
      <c r="A33" s="63"/>
      <c r="B33" s="64"/>
      <c r="C33" s="64"/>
      <c r="D33" s="64"/>
      <c r="E33" s="64"/>
      <c r="F33" s="52"/>
      <c r="G33" s="120"/>
    </row>
    <row r="34" spans="1:7" ht="12.75">
      <c r="A34" s="63"/>
      <c r="B34" s="64"/>
      <c r="C34" s="64"/>
      <c r="D34" s="64"/>
      <c r="E34" s="64"/>
      <c r="F34" s="52"/>
      <c r="G34" s="120"/>
    </row>
    <row r="35" spans="1:7" ht="12.75">
      <c r="A35" s="63"/>
      <c r="B35" s="64"/>
      <c r="C35" s="64"/>
      <c r="D35" s="64"/>
      <c r="E35" s="64"/>
      <c r="F35" s="52"/>
      <c r="G35" s="120"/>
    </row>
  </sheetData>
  <sheetProtection password="B2B1" sheet="1"/>
  <mergeCells count="1">
    <mergeCell ref="A12:G12"/>
  </mergeCells>
  <printOptions/>
  <pageMargins left="1.04" right="0.46" top="0.984251968503937" bottom="0.984251968503937" header="1.05" footer="0.590551181102362"/>
  <pageSetup fitToHeight="0" fitToWidth="1" horizontalDpi="360" verticalDpi="360" orientation="portrait" paperSize="9" scale="84" r:id="rId1"/>
  <headerFooter alignWithMargins="0">
    <oddHeader>&amp;L        &amp;C &amp;RStran &amp;P od &amp;N</oddHeader>
    <oddFooter>&amp;L&amp;8_________________________________________________________
Investitor: JSS MOL Zarnikova 3, Ljubljana
Objekt: Ob Ljubljanici 42&amp;R&amp;8________________________________________________________
Junij 2015
Datoteka: &amp;F</oddFooter>
  </headerFooter>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rgb="FFFFC000"/>
  </sheetPr>
  <dimension ref="A1:F31"/>
  <sheetViews>
    <sheetView zoomScalePageLayoutView="0" workbookViewId="0" topLeftCell="A4">
      <selection activeCell="E7" sqref="E7"/>
    </sheetView>
  </sheetViews>
  <sheetFormatPr defaultColWidth="9.00390625" defaultRowHeight="12.75"/>
  <cols>
    <col min="1" max="1" width="6.00390625" style="188" customWidth="1"/>
    <col min="2" max="2" width="46.875" style="188" customWidth="1"/>
    <col min="3" max="3" width="6.75390625" style="188" customWidth="1"/>
    <col min="4" max="4" width="6.125" style="188" customWidth="1"/>
    <col min="5" max="5" width="10.625" style="484" customWidth="1"/>
    <col min="6" max="6" width="13.125" style="188" customWidth="1"/>
    <col min="7" max="16384" width="9.125" style="188" customWidth="1"/>
  </cols>
  <sheetData>
    <row r="1" spans="1:6" ht="16.5">
      <c r="A1" s="604">
        <v>6</v>
      </c>
      <c r="B1" s="605" t="s">
        <v>1241</v>
      </c>
      <c r="C1" s="606"/>
      <c r="D1" s="606"/>
      <c r="E1" s="607"/>
      <c r="F1" s="608"/>
    </row>
    <row r="2" spans="1:6" ht="58.5">
      <c r="A2" s="609" t="s">
        <v>387</v>
      </c>
      <c r="B2" s="610" t="s">
        <v>388</v>
      </c>
      <c r="C2" s="611"/>
      <c r="D2" s="610" t="s">
        <v>389</v>
      </c>
      <c r="E2" s="612" t="s">
        <v>390</v>
      </c>
      <c r="F2" s="613" t="s">
        <v>253</v>
      </c>
    </row>
    <row r="3" spans="1:6" ht="16.5">
      <c r="A3" s="614"/>
      <c r="B3" s="615"/>
      <c r="C3" s="616"/>
      <c r="D3" s="617"/>
      <c r="E3" s="618"/>
      <c r="F3" s="619"/>
    </row>
    <row r="4" spans="1:6" ht="16.5">
      <c r="A4" s="614"/>
      <c r="B4" s="620" t="s">
        <v>393</v>
      </c>
      <c r="C4" s="616"/>
      <c r="D4" s="617"/>
      <c r="E4" s="618"/>
      <c r="F4" s="619"/>
    </row>
    <row r="5" spans="1:6" ht="16.5">
      <c r="A5" s="621">
        <v>1</v>
      </c>
      <c r="B5" s="622" t="s">
        <v>1242</v>
      </c>
      <c r="C5" s="623"/>
      <c r="D5" s="624"/>
      <c r="E5" s="618"/>
      <c r="F5" s="619"/>
    </row>
    <row r="6" spans="1:6" ht="16.5">
      <c r="A6" s="621"/>
      <c r="B6" s="622" t="s">
        <v>1243</v>
      </c>
      <c r="C6" s="623"/>
      <c r="D6" s="624"/>
      <c r="E6" s="618"/>
      <c r="F6" s="619"/>
    </row>
    <row r="7" spans="1:6" ht="16.5">
      <c r="A7" s="621"/>
      <c r="B7" s="622" t="s">
        <v>1244</v>
      </c>
      <c r="C7" s="623" t="s">
        <v>202</v>
      </c>
      <c r="D7" s="624">
        <v>1</v>
      </c>
      <c r="E7" s="625"/>
      <c r="F7" s="626">
        <f>D7*E7</f>
        <v>0</v>
      </c>
    </row>
    <row r="8" spans="1:6" ht="16.5">
      <c r="A8" s="621">
        <v>2</v>
      </c>
      <c r="B8" s="622" t="s">
        <v>1245</v>
      </c>
      <c r="C8" s="623"/>
      <c r="D8" s="624"/>
      <c r="E8" s="625"/>
      <c r="F8" s="626"/>
    </row>
    <row r="9" spans="1:6" ht="16.5">
      <c r="A9" s="621"/>
      <c r="B9" s="622" t="s">
        <v>1246</v>
      </c>
      <c r="C9" s="623" t="s">
        <v>202</v>
      </c>
      <c r="D9" s="624">
        <v>3</v>
      </c>
      <c r="E9" s="625"/>
      <c r="F9" s="626">
        <f>D9*E9</f>
        <v>0</v>
      </c>
    </row>
    <row r="10" spans="1:6" ht="16.5">
      <c r="A10" s="621"/>
      <c r="B10" s="622" t="s">
        <v>1247</v>
      </c>
      <c r="C10" s="623"/>
      <c r="D10" s="624"/>
      <c r="E10" s="618"/>
      <c r="F10" s="619"/>
    </row>
    <row r="11" spans="1:6" ht="16.5">
      <c r="A11" s="621"/>
      <c r="B11" s="622" t="s">
        <v>1248</v>
      </c>
      <c r="C11" s="623" t="s">
        <v>202</v>
      </c>
      <c r="D11" s="624">
        <v>7</v>
      </c>
      <c r="E11" s="618"/>
      <c r="F11" s="626">
        <f>D11*E11</f>
        <v>0</v>
      </c>
    </row>
    <row r="12" spans="1:6" ht="16.5">
      <c r="A12" s="621"/>
      <c r="B12" s="622" t="s">
        <v>1247</v>
      </c>
      <c r="C12" s="623"/>
      <c r="D12" s="624"/>
      <c r="E12" s="618"/>
      <c r="F12" s="619"/>
    </row>
    <row r="13" spans="1:6" ht="16.5">
      <c r="A13" s="621">
        <v>3</v>
      </c>
      <c r="B13" s="622" t="s">
        <v>1249</v>
      </c>
      <c r="C13" s="623"/>
      <c r="D13" s="624"/>
      <c r="E13" s="618"/>
      <c r="F13" s="619"/>
    </row>
    <row r="14" spans="1:6" ht="16.5">
      <c r="A14" s="621"/>
      <c r="B14" s="622" t="s">
        <v>1250</v>
      </c>
      <c r="C14" s="623"/>
      <c r="D14" s="624"/>
      <c r="E14" s="618"/>
      <c r="F14" s="619"/>
    </row>
    <row r="15" spans="1:6" ht="16.5">
      <c r="A15" s="621"/>
      <c r="B15" s="622" t="s">
        <v>1251</v>
      </c>
      <c r="C15" s="623" t="s">
        <v>202</v>
      </c>
      <c r="D15" s="624">
        <v>3</v>
      </c>
      <c r="E15" s="618"/>
      <c r="F15" s="626">
        <f>D15*E15</f>
        <v>0</v>
      </c>
    </row>
    <row r="16" spans="1:6" ht="16.5">
      <c r="A16" s="621"/>
      <c r="B16" s="622" t="s">
        <v>1252</v>
      </c>
      <c r="C16" s="623"/>
      <c r="D16" s="624"/>
      <c r="E16" s="618"/>
      <c r="F16" s="619"/>
    </row>
    <row r="17" spans="1:6" ht="16.5">
      <c r="A17" s="621">
        <v>4</v>
      </c>
      <c r="B17" s="622" t="s">
        <v>1253</v>
      </c>
      <c r="C17" s="623"/>
      <c r="D17" s="624"/>
      <c r="E17" s="618"/>
      <c r="F17" s="619"/>
    </row>
    <row r="18" spans="1:6" ht="16.5">
      <c r="A18" s="621"/>
      <c r="B18" s="622" t="s">
        <v>1254</v>
      </c>
      <c r="C18" s="623" t="s">
        <v>202</v>
      </c>
      <c r="D18" s="624">
        <v>27</v>
      </c>
      <c r="E18" s="618"/>
      <c r="F18" s="626">
        <f>D18*E18</f>
        <v>0</v>
      </c>
    </row>
    <row r="19" spans="1:6" ht="16.5">
      <c r="A19" s="621"/>
      <c r="B19" s="622" t="s">
        <v>1255</v>
      </c>
      <c r="C19" s="623"/>
      <c r="D19" s="624"/>
      <c r="E19" s="618"/>
      <c r="F19" s="619"/>
    </row>
    <row r="20" spans="1:6" ht="16.5">
      <c r="A20" s="621"/>
      <c r="B20" s="622" t="s">
        <v>1256</v>
      </c>
      <c r="C20" s="623"/>
      <c r="D20" s="624"/>
      <c r="E20" s="627"/>
      <c r="F20" s="628"/>
    </row>
    <row r="21" spans="1:6" ht="16.5">
      <c r="A21" s="621">
        <v>5</v>
      </c>
      <c r="B21" s="622" t="s">
        <v>1257</v>
      </c>
      <c r="C21" s="623" t="s">
        <v>202</v>
      </c>
      <c r="D21" s="624">
        <v>3</v>
      </c>
      <c r="E21" s="627"/>
      <c r="F21" s="626">
        <f aca="true" t="shared" si="0" ref="F21:F27">D21*E21</f>
        <v>0</v>
      </c>
    </row>
    <row r="22" spans="1:6" ht="16.5">
      <c r="A22" s="621">
        <v>6</v>
      </c>
      <c r="B22" s="622" t="s">
        <v>1258</v>
      </c>
      <c r="C22" s="623" t="s">
        <v>204</v>
      </c>
      <c r="D22" s="624">
        <v>80</v>
      </c>
      <c r="E22" s="629"/>
      <c r="F22" s="626">
        <f t="shared" si="0"/>
        <v>0</v>
      </c>
    </row>
    <row r="23" spans="1:6" ht="19.5" customHeight="1">
      <c r="A23" s="621">
        <v>7</v>
      </c>
      <c r="B23" s="622" t="s">
        <v>1259</v>
      </c>
      <c r="C23" s="623" t="s">
        <v>204</v>
      </c>
      <c r="D23" s="624">
        <v>80</v>
      </c>
      <c r="E23" s="629"/>
      <c r="F23" s="626">
        <f t="shared" si="0"/>
        <v>0</v>
      </c>
    </row>
    <row r="24" spans="1:6" ht="33">
      <c r="A24" s="621">
        <v>8</v>
      </c>
      <c r="B24" s="622" t="s">
        <v>1260</v>
      </c>
      <c r="C24" s="623" t="s">
        <v>202</v>
      </c>
      <c r="D24" s="624">
        <v>1</v>
      </c>
      <c r="E24" s="627"/>
      <c r="F24" s="626">
        <f t="shared" si="0"/>
        <v>0</v>
      </c>
    </row>
    <row r="25" spans="1:6" ht="16.5">
      <c r="A25" s="621">
        <v>9</v>
      </c>
      <c r="B25" s="622" t="s">
        <v>1261</v>
      </c>
      <c r="C25" s="623" t="s">
        <v>369</v>
      </c>
      <c r="D25" s="624">
        <v>1</v>
      </c>
      <c r="E25" s="627"/>
      <c r="F25" s="626">
        <f t="shared" si="0"/>
        <v>0</v>
      </c>
    </row>
    <row r="26" spans="1:6" ht="16.5">
      <c r="A26" s="621">
        <v>10</v>
      </c>
      <c r="B26" s="622" t="s">
        <v>1262</v>
      </c>
      <c r="C26" s="623" t="s">
        <v>369</v>
      </c>
      <c r="D26" s="624">
        <v>1</v>
      </c>
      <c r="E26" s="627"/>
      <c r="F26" s="626">
        <f t="shared" si="0"/>
        <v>0</v>
      </c>
    </row>
    <row r="27" spans="1:6" ht="16.5">
      <c r="A27" s="621">
        <v>11</v>
      </c>
      <c r="B27" s="622" t="s">
        <v>1263</v>
      </c>
      <c r="C27" s="623" t="s">
        <v>369</v>
      </c>
      <c r="D27" s="624">
        <v>1</v>
      </c>
      <c r="E27" s="627"/>
      <c r="F27" s="626">
        <f t="shared" si="0"/>
        <v>0</v>
      </c>
    </row>
    <row r="28" spans="1:6" ht="16.5">
      <c r="A28" s="621"/>
      <c r="B28" s="622"/>
      <c r="C28" s="623"/>
      <c r="D28" s="624"/>
      <c r="E28" s="627"/>
      <c r="F28" s="628"/>
    </row>
    <row r="29" spans="1:6" ht="16.5">
      <c r="A29" s="621"/>
      <c r="B29" s="615" t="s">
        <v>253</v>
      </c>
      <c r="C29" s="630"/>
      <c r="D29" s="631"/>
      <c r="E29" s="627"/>
      <c r="F29" s="628">
        <f>SUM(F7:F28)</f>
        <v>0</v>
      </c>
    </row>
    <row r="30" spans="1:6" ht="66">
      <c r="A30" s="621"/>
      <c r="B30" s="622" t="s">
        <v>1264</v>
      </c>
      <c r="C30" s="623"/>
      <c r="D30" s="624"/>
      <c r="E30" s="627"/>
      <c r="F30" s="628"/>
    </row>
    <row r="31" spans="1:6" ht="17.25" thickBot="1">
      <c r="A31" s="632"/>
      <c r="B31" s="633"/>
      <c r="C31" s="634"/>
      <c r="D31" s="635"/>
      <c r="E31" s="636"/>
      <c r="F31" s="637"/>
    </row>
  </sheetData>
  <sheetProtection password="8D71" sheet="1"/>
  <printOptions horizontalCentered="1"/>
  <pageMargins left="0.7874015748031497" right="0.7874015748031497" top="0.7874015748031497" bottom="0.7874015748031497" header="0.3937007874015748" footer="0.3937007874015748"/>
  <pageSetup horizontalDpi="600" verticalDpi="600" orientation="portrait" paperSize="9" r:id="rId1"/>
  <headerFooter>
    <oddHeader>&amp;C201411-EL-PZI</oddHeader>
    <oddFooter>&amp;L&amp;A&amp;R&amp;P/&amp;N</oddFooter>
  </headerFooter>
</worksheet>
</file>

<file path=xl/worksheets/sheet11.xml><?xml version="1.0" encoding="utf-8"?>
<worksheet xmlns="http://schemas.openxmlformats.org/spreadsheetml/2006/main" xmlns:r="http://schemas.openxmlformats.org/officeDocument/2006/relationships">
  <sheetPr>
    <tabColor rgb="FFFFC000"/>
  </sheetPr>
  <dimension ref="A1:F17"/>
  <sheetViews>
    <sheetView zoomScalePageLayoutView="0" workbookViewId="0" topLeftCell="A1">
      <selection activeCell="E3" sqref="E3"/>
    </sheetView>
  </sheetViews>
  <sheetFormatPr defaultColWidth="9.00390625" defaultRowHeight="12.75"/>
  <cols>
    <col min="1" max="1" width="5.625" style="188" customWidth="1"/>
    <col min="2" max="2" width="9.875" style="188" customWidth="1"/>
    <col min="3" max="3" width="44.375" style="188" customWidth="1"/>
    <col min="4" max="4" width="6.625" style="208" customWidth="1"/>
    <col min="5" max="5" width="13.125" style="444" customWidth="1"/>
    <col min="6" max="6" width="13.625" style="208" customWidth="1"/>
    <col min="7" max="16384" width="9.125" style="188" customWidth="1"/>
  </cols>
  <sheetData>
    <row r="1" spans="1:6" ht="16.5">
      <c r="A1" s="638"/>
      <c r="B1" s="639">
        <v>7</v>
      </c>
      <c r="C1" s="605" t="s">
        <v>252</v>
      </c>
      <c r="D1" s="640"/>
      <c r="E1" s="641"/>
      <c r="F1" s="642"/>
    </row>
    <row r="2" spans="1:6" ht="56.25">
      <c r="A2" s="643" t="s">
        <v>387</v>
      </c>
      <c r="B2" s="644" t="s">
        <v>1265</v>
      </c>
      <c r="C2" s="644" t="s">
        <v>388</v>
      </c>
      <c r="D2" s="644" t="s">
        <v>389</v>
      </c>
      <c r="E2" s="645" t="s">
        <v>390</v>
      </c>
      <c r="F2" s="646" t="s">
        <v>253</v>
      </c>
    </row>
    <row r="3" spans="1:6" ht="16.5" customHeight="1">
      <c r="A3" s="647">
        <v>1</v>
      </c>
      <c r="B3" s="648" t="s">
        <v>1266</v>
      </c>
      <c r="C3" s="649" t="s">
        <v>1267</v>
      </c>
      <c r="D3" s="650">
        <v>1</v>
      </c>
      <c r="E3" s="651"/>
      <c r="F3" s="652">
        <f aca="true" t="shared" si="0" ref="F3:F10">D3*E3</f>
        <v>0</v>
      </c>
    </row>
    <row r="4" spans="1:6" ht="16.5" customHeight="1">
      <c r="A4" s="647">
        <v>2</v>
      </c>
      <c r="B4" s="648" t="s">
        <v>1268</v>
      </c>
      <c r="C4" s="653" t="s">
        <v>1269</v>
      </c>
      <c r="D4" s="650">
        <v>1</v>
      </c>
      <c r="E4" s="651"/>
      <c r="F4" s="652">
        <f t="shared" si="0"/>
        <v>0</v>
      </c>
    </row>
    <row r="5" spans="1:6" ht="16.5">
      <c r="A5" s="647">
        <v>3</v>
      </c>
      <c r="B5" s="648" t="s">
        <v>1270</v>
      </c>
      <c r="C5" s="653" t="s">
        <v>1271</v>
      </c>
      <c r="D5" s="650">
        <v>3</v>
      </c>
      <c r="E5" s="651"/>
      <c r="F5" s="652">
        <f t="shared" si="0"/>
        <v>0</v>
      </c>
    </row>
    <row r="6" spans="1:6" ht="16.5">
      <c r="A6" s="647">
        <v>4</v>
      </c>
      <c r="B6" s="648" t="s">
        <v>1272</v>
      </c>
      <c r="C6" s="653" t="s">
        <v>1273</v>
      </c>
      <c r="D6" s="650">
        <v>1</v>
      </c>
      <c r="E6" s="651"/>
      <c r="F6" s="652">
        <f t="shared" si="0"/>
        <v>0</v>
      </c>
    </row>
    <row r="7" spans="1:6" ht="16.5">
      <c r="A7" s="647">
        <v>5</v>
      </c>
      <c r="B7" s="648" t="s">
        <v>1274</v>
      </c>
      <c r="C7" s="653" t="s">
        <v>1275</v>
      </c>
      <c r="D7" s="650">
        <v>1</v>
      </c>
      <c r="E7" s="651"/>
      <c r="F7" s="652">
        <f t="shared" si="0"/>
        <v>0</v>
      </c>
    </row>
    <row r="8" spans="1:6" ht="16.5">
      <c r="A8" s="647">
        <v>6</v>
      </c>
      <c r="B8" s="648" t="s">
        <v>1276</v>
      </c>
      <c r="C8" s="653" t="s">
        <v>1277</v>
      </c>
      <c r="D8" s="650">
        <v>1</v>
      </c>
      <c r="E8" s="651"/>
      <c r="F8" s="652">
        <f t="shared" si="0"/>
        <v>0</v>
      </c>
    </row>
    <row r="9" spans="1:6" ht="16.5">
      <c r="A9" s="647">
        <v>7</v>
      </c>
      <c r="B9" s="648" t="s">
        <v>1278</v>
      </c>
      <c r="C9" s="653" t="s">
        <v>1279</v>
      </c>
      <c r="D9" s="650">
        <v>3</v>
      </c>
      <c r="E9" s="651"/>
      <c r="F9" s="652">
        <f t="shared" si="0"/>
        <v>0</v>
      </c>
    </row>
    <row r="10" spans="1:6" ht="24.75" customHeight="1">
      <c r="A10" s="647">
        <v>8</v>
      </c>
      <c r="B10" s="648" t="s">
        <v>1280</v>
      </c>
      <c r="C10" s="653" t="s">
        <v>1281</v>
      </c>
      <c r="D10" s="650">
        <v>10</v>
      </c>
      <c r="E10" s="651"/>
      <c r="F10" s="652">
        <f t="shared" si="0"/>
        <v>0</v>
      </c>
    </row>
    <row r="11" spans="1:6" ht="17.25" thickBot="1">
      <c r="A11" s="654"/>
      <c r="B11" s="655"/>
      <c r="C11" s="655" t="s">
        <v>253</v>
      </c>
      <c r="D11" s="656"/>
      <c r="E11" s="657"/>
      <c r="F11" s="658">
        <f>SUM(F3:F10)</f>
        <v>0</v>
      </c>
    </row>
    <row r="12" spans="1:6" ht="16.5">
      <c r="A12" s="659"/>
      <c r="B12" s="659"/>
      <c r="C12" s="659"/>
      <c r="D12" s="660"/>
      <c r="E12" s="661"/>
      <c r="F12" s="660"/>
    </row>
    <row r="13" spans="1:6" ht="16.5">
      <c r="A13" s="659"/>
      <c r="B13" s="659"/>
      <c r="C13" s="659"/>
      <c r="D13" s="660"/>
      <c r="E13" s="661"/>
      <c r="F13" s="660"/>
    </row>
    <row r="14" spans="1:6" ht="16.5">
      <c r="A14" s="659"/>
      <c r="B14" s="659"/>
      <c r="C14" s="659"/>
      <c r="D14" s="660"/>
      <c r="E14" s="661"/>
      <c r="F14" s="660"/>
    </row>
    <row r="15" spans="1:6" ht="16.5">
      <c r="A15" s="659"/>
      <c r="B15" s="659"/>
      <c r="C15" s="659"/>
      <c r="D15" s="660"/>
      <c r="E15" s="661"/>
      <c r="F15" s="660"/>
    </row>
    <row r="16" spans="1:6" ht="16.5">
      <c r="A16" s="659"/>
      <c r="B16" s="659"/>
      <c r="C16" s="659"/>
      <c r="D16" s="660"/>
      <c r="E16" s="661"/>
      <c r="F16" s="660"/>
    </row>
    <row r="17" spans="1:6" ht="16.5">
      <c r="A17" s="659"/>
      <c r="B17" s="659"/>
      <c r="C17" s="659"/>
      <c r="D17" s="660"/>
      <c r="E17" s="661"/>
      <c r="F17" s="660"/>
    </row>
  </sheetData>
  <sheetProtection password="8D71" sheet="1"/>
  <hyperlinks>
    <hyperlink ref="F11" r:id="rId1" display="C:\Users\gaspersic\AppData\Roaming\Microsoft\KONCNO\Copy of POPIS ELEKTRO INSTALACIJE_s cenami.xls"/>
  </hyperlinks>
  <printOptions/>
  <pageMargins left="0.7086614173228347" right="0.7086614173228347" top="0.7480314960629921" bottom="0.7480314960629921" header="0.31496062992125984" footer="0.31496062992125984"/>
  <pageSetup horizontalDpi="600" verticalDpi="600" orientation="portrait" paperSize="9" r:id="rId2"/>
  <headerFooter>
    <oddHeader>&amp;C201411-EL-PZI</oddHeader>
    <oddFooter>&amp;L&amp;A&amp;R&amp;P/&amp;N</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D16"/>
  <sheetViews>
    <sheetView view="pageBreakPreview" zoomScaleSheetLayoutView="100" zoomScalePageLayoutView="0" workbookViewId="0" topLeftCell="A1">
      <selection activeCell="D6" sqref="D6"/>
    </sheetView>
  </sheetViews>
  <sheetFormatPr defaultColWidth="8.00390625" defaultRowHeight="12.75"/>
  <cols>
    <col min="1" max="1" width="10.75390625" style="162" bestFit="1" customWidth="1"/>
    <col min="2" max="2" width="57.00390625" style="178" bestFit="1" customWidth="1"/>
    <col min="3" max="3" width="7.375" style="176" bestFit="1" customWidth="1"/>
    <col min="4" max="4" width="19.125" style="177" bestFit="1" customWidth="1"/>
    <col min="5" max="16384" width="8.00390625" style="155" customWidth="1"/>
  </cols>
  <sheetData>
    <row r="1" spans="1:4" ht="12.75">
      <c r="A1" s="151"/>
      <c r="B1" s="152"/>
      <c r="C1" s="153"/>
      <c r="D1" s="154"/>
    </row>
    <row r="2" spans="1:4" ht="12.75">
      <c r="A2" s="156"/>
      <c r="B2" s="152"/>
      <c r="C2" s="153"/>
      <c r="D2" s="154"/>
    </row>
    <row r="3" spans="1:4" s="161" customFormat="1" ht="12.75">
      <c r="A3" s="157" t="s">
        <v>238</v>
      </c>
      <c r="B3" s="158"/>
      <c r="C3" s="159"/>
      <c r="D3" s="160" t="s">
        <v>239</v>
      </c>
    </row>
    <row r="4" spans="2:4" ht="12.75">
      <c r="B4" s="163"/>
      <c r="C4" s="164"/>
      <c r="D4" s="165"/>
    </row>
    <row r="5" spans="1:4" ht="12.75">
      <c r="A5" s="166" t="s">
        <v>211</v>
      </c>
      <c r="B5" s="167" t="str">
        <f>OGREVANJE!B1</f>
        <v>OGREVANJE </v>
      </c>
      <c r="C5" s="168"/>
      <c r="D5" s="169">
        <f>OGREVANJE!F1</f>
        <v>0</v>
      </c>
    </row>
    <row r="6" spans="1:4" ht="12.75">
      <c r="A6" s="166" t="s">
        <v>212</v>
      </c>
      <c r="B6" s="170" t="s">
        <v>240</v>
      </c>
      <c r="C6" s="168"/>
      <c r="D6" s="169">
        <f>VODOVOD!F1</f>
        <v>0</v>
      </c>
    </row>
    <row r="7" spans="1:4" ht="12.75">
      <c r="A7" s="166" t="s">
        <v>214</v>
      </c>
      <c r="B7" s="170" t="s">
        <v>241</v>
      </c>
      <c r="C7" s="168"/>
      <c r="D7" s="169">
        <f>PLIN!F1</f>
        <v>0</v>
      </c>
    </row>
    <row r="8" spans="1:4" ht="13.5" thickBot="1">
      <c r="A8" s="166" t="s">
        <v>219</v>
      </c>
      <c r="B8" s="171" t="str">
        <f>PREZRAČEVANJE!B1</f>
        <v>PREZRAČEVANJE</v>
      </c>
      <c r="C8" s="168"/>
      <c r="D8" s="169">
        <f>PREZRAČEVANJE!F1</f>
        <v>0</v>
      </c>
    </row>
    <row r="9" spans="1:4" ht="16.5" thickTop="1">
      <c r="A9" s="172"/>
      <c r="B9" s="173" t="s">
        <v>197</v>
      </c>
      <c r="C9" s="174"/>
      <c r="D9" s="175">
        <f>SUM(D5:D8)</f>
        <v>0</v>
      </c>
    </row>
    <row r="12" ht="12.75">
      <c r="B12" s="152" t="s">
        <v>242</v>
      </c>
    </row>
    <row r="14" ht="51">
      <c r="B14" s="179" t="s">
        <v>243</v>
      </c>
    </row>
    <row r="15" ht="12.75">
      <c r="B15" s="180"/>
    </row>
    <row r="16" ht="51">
      <c r="B16" s="179" t="s">
        <v>244</v>
      </c>
    </row>
  </sheetData>
  <sheetProtection password="B2B1" sheet="1"/>
  <printOptions/>
  <pageMargins left="0.7480314960629921" right="0.7480314960629921" top="0.984251968503937" bottom="0.5905511811023623" header="0.7874015748031497" footer="0.31496062992125984"/>
  <pageSetup firstPageNumber="1" useFirstPageNumber="1" fitToHeight="100" fitToWidth="1" horizontalDpi="300" verticalDpi="300" orientation="portrait" paperSize="9" scale="93" r:id="rId1"/>
  <headerFooter alignWithMargins="0">
    <oddFooter>&amp;L&amp;10&amp;F, &amp;A&amp;R&amp;10&amp;P/&amp;N</oddFoot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2:E309"/>
  <sheetViews>
    <sheetView view="pageBreakPreview" zoomScaleSheetLayoutView="100" zoomScalePageLayoutView="0" workbookViewId="0" topLeftCell="A1">
      <pane ySplit="2" topLeftCell="A34" activePane="bottomLeft" state="frozen"/>
      <selection pane="topLeft" activeCell="B25" sqref="B25"/>
      <selection pane="bottomLeft" activeCell="B25" sqref="B25"/>
    </sheetView>
  </sheetViews>
  <sheetFormatPr defaultColWidth="9.00390625" defaultRowHeight="12.75"/>
  <cols>
    <col min="1" max="1" width="9.00390625" style="662" bestFit="1" customWidth="1"/>
    <col min="2" max="2" width="74.25390625" style="675" bestFit="1" customWidth="1"/>
    <col min="3" max="3" width="6.00390625" style="672" bestFit="1" customWidth="1"/>
    <col min="4" max="5" width="13.125" style="670" bestFit="1" customWidth="1"/>
    <col min="6" max="8" width="9.00390625" style="670" bestFit="1" customWidth="1"/>
    <col min="9" max="9" width="11.625" style="670" bestFit="1" customWidth="1"/>
    <col min="10" max="16384" width="9.00390625" style="670" customWidth="1"/>
  </cols>
  <sheetData>
    <row r="2" spans="1:5" s="666" customFormat="1" ht="12.75">
      <c r="A2" s="662"/>
      <c r="B2" s="663" t="s">
        <v>1282</v>
      </c>
      <c r="C2" s="664"/>
      <c r="D2" s="665"/>
      <c r="E2" s="665"/>
    </row>
    <row r="3" spans="2:5" ht="25.5">
      <c r="B3" s="667" t="s">
        <v>1283</v>
      </c>
      <c r="C3" s="668"/>
      <c r="D3" s="669"/>
      <c r="E3" s="669"/>
    </row>
    <row r="4" spans="2:5" ht="9" customHeight="1">
      <c r="B4" s="663"/>
      <c r="C4" s="668"/>
      <c r="D4" s="669"/>
      <c r="E4" s="669"/>
    </row>
    <row r="5" ht="63.75">
      <c r="B5" s="671" t="s">
        <v>1284</v>
      </c>
    </row>
    <row r="6" ht="12.75">
      <c r="B6" s="671"/>
    </row>
    <row r="7" ht="38.25">
      <c r="B7" s="671" t="s">
        <v>1285</v>
      </c>
    </row>
    <row r="8" ht="12.75">
      <c r="B8" s="671"/>
    </row>
    <row r="9" ht="51">
      <c r="B9" s="671" t="s">
        <v>1286</v>
      </c>
    </row>
    <row r="10" ht="12.75">
      <c r="B10" s="671"/>
    </row>
    <row r="11" ht="25.5">
      <c r="B11" s="671" t="s">
        <v>1287</v>
      </c>
    </row>
    <row r="12" ht="12.75">
      <c r="B12" s="671"/>
    </row>
    <row r="13" ht="38.25">
      <c r="B13" s="671" t="s">
        <v>1288</v>
      </c>
    </row>
    <row r="14" ht="12.75">
      <c r="B14" s="671"/>
    </row>
    <row r="15" ht="51">
      <c r="B15" s="671" t="s">
        <v>1289</v>
      </c>
    </row>
    <row r="16" ht="12.75">
      <c r="B16" s="671"/>
    </row>
    <row r="17" ht="12.75">
      <c r="B17" s="671" t="s">
        <v>1290</v>
      </c>
    </row>
    <row r="18" ht="12.75">
      <c r="B18" s="671"/>
    </row>
    <row r="19" ht="63.75">
      <c r="B19" s="671" t="s">
        <v>1291</v>
      </c>
    </row>
    <row r="20" ht="12.75">
      <c r="B20" s="671"/>
    </row>
    <row r="21" ht="25.5">
      <c r="B21" s="671" t="s">
        <v>1292</v>
      </c>
    </row>
    <row r="22" ht="12.75">
      <c r="B22" s="671"/>
    </row>
    <row r="23" ht="38.25">
      <c r="B23" s="671" t="s">
        <v>1293</v>
      </c>
    </row>
    <row r="24" ht="12.75">
      <c r="B24" s="671"/>
    </row>
    <row r="25" ht="38.25">
      <c r="B25" s="671" t="s">
        <v>1294</v>
      </c>
    </row>
    <row r="26" ht="12.75">
      <c r="B26" s="671"/>
    </row>
    <row r="27" ht="25.5">
      <c r="B27" s="671" t="s">
        <v>1295</v>
      </c>
    </row>
    <row r="28" ht="12.75">
      <c r="B28" s="671"/>
    </row>
    <row r="29" ht="51">
      <c r="B29" s="671" t="s">
        <v>1296</v>
      </c>
    </row>
    <row r="30" ht="12.75">
      <c r="B30" s="671"/>
    </row>
    <row r="31" ht="25.5">
      <c r="B31" s="671" t="s">
        <v>1297</v>
      </c>
    </row>
    <row r="32" ht="12.75">
      <c r="B32" s="671"/>
    </row>
    <row r="33" ht="16.5" customHeight="1">
      <c r="B33" s="671" t="s">
        <v>1298</v>
      </c>
    </row>
    <row r="34" ht="12.75">
      <c r="B34" s="671"/>
    </row>
    <row r="35" ht="12.75">
      <c r="B35" s="671" t="s">
        <v>1299</v>
      </c>
    </row>
    <row r="36" ht="12.75">
      <c r="B36" s="671"/>
    </row>
    <row r="37" ht="25.5">
      <c r="B37" s="671" t="s">
        <v>1300</v>
      </c>
    </row>
    <row r="38" ht="12.75">
      <c r="B38" s="671"/>
    </row>
    <row r="39" ht="12.75">
      <c r="B39" s="671" t="s">
        <v>1301</v>
      </c>
    </row>
    <row r="40" ht="12.75">
      <c r="B40" s="671"/>
    </row>
    <row r="41" ht="38.25">
      <c r="B41" s="671" t="s">
        <v>1302</v>
      </c>
    </row>
    <row r="42" ht="12.75">
      <c r="B42" s="671"/>
    </row>
    <row r="43" ht="12.75">
      <c r="B43" s="671"/>
    </row>
    <row r="44" ht="12.75">
      <c r="B44" s="673"/>
    </row>
    <row r="45" ht="12.75">
      <c r="B45" s="674"/>
    </row>
    <row r="46" ht="12.75">
      <c r="B46" s="673"/>
    </row>
    <row r="47" ht="12.75">
      <c r="B47" s="674"/>
    </row>
    <row r="48" ht="12.75">
      <c r="B48" s="673"/>
    </row>
    <row r="49" ht="12.75">
      <c r="B49" s="674"/>
    </row>
    <row r="50" ht="12.75">
      <c r="B50" s="673"/>
    </row>
    <row r="51" ht="12.75">
      <c r="B51" s="674"/>
    </row>
    <row r="52" ht="12.75">
      <c r="B52" s="673"/>
    </row>
    <row r="53" ht="12.75">
      <c r="B53" s="674"/>
    </row>
    <row r="54" ht="12.75">
      <c r="B54" s="673"/>
    </row>
    <row r="55" ht="12.75">
      <c r="B55" s="674"/>
    </row>
    <row r="56" ht="12.75">
      <c r="B56" s="673"/>
    </row>
    <row r="57" ht="12.75">
      <c r="B57" s="674"/>
    </row>
    <row r="58" ht="12.75">
      <c r="B58" s="673"/>
    </row>
    <row r="59" ht="12.75">
      <c r="B59" s="674"/>
    </row>
    <row r="60" ht="12.75">
      <c r="B60" s="674"/>
    </row>
    <row r="309" ht="12.75">
      <c r="E309" s="670">
        <v>50</v>
      </c>
    </row>
  </sheetData>
  <sheetProtection password="B2B1" sheet="1"/>
  <printOptions/>
  <pageMargins left="0.7480314960629921" right="0.7480314960629921" top="0.4330708661417323" bottom="0.4330708661417323" header="0" footer="0"/>
  <pageSetup firstPageNumber="1" useFirstPageNumber="1" fitToHeight="1" fitToWidth="1" horizontalDpi="600" verticalDpi="600" orientation="portrait" paperSize="9" scale="86" r:id="rId1"/>
  <headerFooter alignWithMargins="0">
    <oddFooter>&amp;L&amp;F, &amp;A&amp;R&amp;P/&amp;N</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IV329"/>
  <sheetViews>
    <sheetView view="pageBreakPreview" zoomScaleSheetLayoutView="100" zoomScalePageLayoutView="0" workbookViewId="0" topLeftCell="A1">
      <pane ySplit="3" topLeftCell="A306" activePane="bottomLeft" state="frozen"/>
      <selection pane="topLeft" activeCell="B25" sqref="B25"/>
      <selection pane="bottomLeft" activeCell="E311" sqref="E311"/>
    </sheetView>
  </sheetViews>
  <sheetFormatPr defaultColWidth="9.00390625" defaultRowHeight="12.75"/>
  <cols>
    <col min="1" max="1" width="9.00390625" style="691" bestFit="1" customWidth="1"/>
    <col min="2" max="2" width="48.00390625" style="778" bestFit="1" customWidth="1"/>
    <col min="3" max="3" width="9.00390625" style="672" bestFit="1" customWidth="1"/>
    <col min="4" max="4" width="11.25390625" style="672" bestFit="1" customWidth="1"/>
    <col min="5" max="5" width="13.125" style="694" bestFit="1" customWidth="1"/>
    <col min="6" max="6" width="13.125" style="695" bestFit="1" customWidth="1"/>
    <col min="7" max="9" width="9.00390625" style="670" bestFit="1" customWidth="1"/>
    <col min="10" max="10" width="52.625" style="670" bestFit="1" customWidth="1"/>
    <col min="11" max="16384" width="9.00390625" style="670" customWidth="1"/>
  </cols>
  <sheetData>
    <row r="1" spans="1:7" s="683" customFormat="1" ht="12.75">
      <c r="A1" s="676" t="s">
        <v>211</v>
      </c>
      <c r="B1" s="677" t="s">
        <v>1303</v>
      </c>
      <c r="C1" s="678"/>
      <c r="D1" s="679"/>
      <c r="E1" s="680"/>
      <c r="F1" s="681">
        <f>SUBTOTAL(9,F6:F330)</f>
        <v>0</v>
      </c>
      <c r="G1" s="682"/>
    </row>
    <row r="2" spans="1:7" s="683" customFormat="1" ht="12.75">
      <c r="A2" s="684"/>
      <c r="B2" s="685"/>
      <c r="C2" s="664"/>
      <c r="D2" s="664"/>
      <c r="E2" s="680"/>
      <c r="F2" s="665"/>
      <c r="G2" s="682"/>
    </row>
    <row r="3" spans="1:6" s="666" customFormat="1" ht="12.75">
      <c r="A3" s="686"/>
      <c r="B3" s="687" t="s">
        <v>1304</v>
      </c>
      <c r="C3" s="688" t="s">
        <v>1305</v>
      </c>
      <c r="D3" s="688" t="s">
        <v>1306</v>
      </c>
      <c r="E3" s="689" t="s">
        <v>1307</v>
      </c>
      <c r="F3" s="690" t="s">
        <v>239</v>
      </c>
    </row>
    <row r="4" spans="1:7" s="696" customFormat="1" ht="12.75">
      <c r="A4" s="691"/>
      <c r="B4" s="692"/>
      <c r="C4" s="693"/>
      <c r="D4" s="693"/>
      <c r="E4" s="694"/>
      <c r="F4" s="695"/>
      <c r="G4" s="670"/>
    </row>
    <row r="5" spans="1:6" ht="12.75">
      <c r="A5" s="697"/>
      <c r="B5" s="698" t="s">
        <v>1308</v>
      </c>
      <c r="C5" s="699"/>
      <c r="D5" s="699"/>
      <c r="F5" s="700"/>
    </row>
    <row r="6" spans="1:6" ht="12.75">
      <c r="A6" s="697"/>
      <c r="B6" s="701"/>
      <c r="C6" s="699"/>
      <c r="D6" s="699"/>
      <c r="F6" s="700"/>
    </row>
    <row r="7" spans="1:6" ht="102">
      <c r="A7" s="702">
        <v>1</v>
      </c>
      <c r="B7" s="703" t="s">
        <v>1309</v>
      </c>
      <c r="C7" s="699"/>
      <c r="D7" s="699"/>
      <c r="F7" s="700"/>
    </row>
    <row r="8" spans="1:6" ht="38.25">
      <c r="A8" s="697"/>
      <c r="B8" s="703" t="s">
        <v>1310</v>
      </c>
      <c r="C8" s="699"/>
      <c r="D8" s="699"/>
      <c r="F8" s="700"/>
    </row>
    <row r="9" spans="1:6" ht="38.25">
      <c r="A9" s="697"/>
      <c r="B9" s="703" t="s">
        <v>1311</v>
      </c>
      <c r="C9" s="699"/>
      <c r="D9" s="699"/>
      <c r="F9" s="700"/>
    </row>
    <row r="10" spans="1:6" ht="114.75">
      <c r="A10" s="697"/>
      <c r="B10" s="703" t="s">
        <v>1312</v>
      </c>
      <c r="C10" s="699"/>
      <c r="D10" s="699"/>
      <c r="F10" s="700"/>
    </row>
    <row r="11" spans="1:6" ht="12.75">
      <c r="A11" s="697"/>
      <c r="B11" s="704" t="s">
        <v>1313</v>
      </c>
      <c r="C11" s="699" t="s">
        <v>1389</v>
      </c>
      <c r="D11" s="699">
        <v>1</v>
      </c>
      <c r="E11" s="705"/>
      <c r="F11" s="706">
        <f>D11*E11</f>
        <v>0</v>
      </c>
    </row>
    <row r="12" spans="1:6" ht="12.75">
      <c r="A12" s="697"/>
      <c r="B12" s="707" t="s">
        <v>1314</v>
      </c>
      <c r="C12" s="699"/>
      <c r="D12" s="699"/>
      <c r="F12" s="700"/>
    </row>
    <row r="13" spans="1:6" ht="12.75">
      <c r="A13" s="697"/>
      <c r="B13" s="707" t="s">
        <v>1315</v>
      </c>
      <c r="C13" s="699"/>
      <c r="D13" s="699"/>
      <c r="F13" s="700"/>
    </row>
    <row r="14" spans="1:6" ht="12.75">
      <c r="A14" s="697"/>
      <c r="B14" s="707" t="s">
        <v>1316</v>
      </c>
      <c r="C14" s="699"/>
      <c r="D14" s="699"/>
      <c r="F14" s="700"/>
    </row>
    <row r="15" spans="1:6" ht="12.75">
      <c r="A15" s="697"/>
      <c r="B15" s="707" t="s">
        <v>1317</v>
      </c>
      <c r="C15" s="699"/>
      <c r="D15" s="699"/>
      <c r="F15" s="700"/>
    </row>
    <row r="16" spans="1:6" ht="12.75">
      <c r="A16" s="697"/>
      <c r="B16" s="703" t="s">
        <v>1318</v>
      </c>
      <c r="C16" s="699"/>
      <c r="D16" s="699"/>
      <c r="F16" s="697"/>
    </row>
    <row r="17" spans="1:6" ht="12.75">
      <c r="A17" s="697"/>
      <c r="B17" s="703" t="s">
        <v>1319</v>
      </c>
      <c r="C17" s="699"/>
      <c r="D17" s="699"/>
      <c r="F17" s="697"/>
    </row>
    <row r="18" spans="2:4" ht="12.75">
      <c r="B18" s="708" t="s">
        <v>1320</v>
      </c>
      <c r="C18" s="709"/>
      <c r="D18" s="709"/>
    </row>
    <row r="19" spans="1:6" ht="12.75">
      <c r="A19" s="697"/>
      <c r="B19" s="703"/>
      <c r="C19" s="699"/>
      <c r="D19" s="699"/>
      <c r="F19" s="700"/>
    </row>
    <row r="20" spans="1:6" ht="51">
      <c r="A20" s="702">
        <f>MAX($A$7:A19)+1</f>
        <v>2</v>
      </c>
      <c r="B20" s="703" t="s">
        <v>1321</v>
      </c>
      <c r="C20" s="710"/>
      <c r="D20" s="710"/>
      <c r="F20" s="700"/>
    </row>
    <row r="21" spans="1:6" ht="12.75">
      <c r="A21" s="702"/>
      <c r="B21" s="703" t="s">
        <v>1322</v>
      </c>
      <c r="C21" s="710"/>
      <c r="D21" s="710"/>
      <c r="F21" s="700"/>
    </row>
    <row r="22" spans="1:6" ht="12.75">
      <c r="A22" s="702"/>
      <c r="B22" s="703" t="s">
        <v>1323</v>
      </c>
      <c r="C22" s="710"/>
      <c r="D22" s="710"/>
      <c r="F22" s="700"/>
    </row>
    <row r="23" spans="1:6" ht="12.75">
      <c r="A23" s="697"/>
      <c r="B23" s="703" t="s">
        <v>1318</v>
      </c>
      <c r="C23" s="710"/>
      <c r="D23" s="710"/>
      <c r="F23" s="700"/>
    </row>
    <row r="24" spans="1:6" ht="12.75">
      <c r="A24" s="697"/>
      <c r="B24" s="703" t="s">
        <v>1324</v>
      </c>
      <c r="C24" s="699" t="s">
        <v>1389</v>
      </c>
      <c r="D24" s="699">
        <v>1</v>
      </c>
      <c r="E24" s="705"/>
      <c r="F24" s="706">
        <f>D24*E24</f>
        <v>0</v>
      </c>
    </row>
    <row r="25" spans="1:6" ht="12.75">
      <c r="A25" s="697"/>
      <c r="B25" s="708" t="s">
        <v>1320</v>
      </c>
      <c r="C25" s="699"/>
      <c r="D25" s="699"/>
      <c r="F25" s="711"/>
    </row>
    <row r="26" spans="1:6" ht="12.75">
      <c r="A26" s="697"/>
      <c r="B26" s="703"/>
      <c r="C26" s="699"/>
      <c r="D26" s="699"/>
      <c r="F26" s="700"/>
    </row>
    <row r="27" spans="1:6" ht="25.5">
      <c r="A27" s="702">
        <f>MAX($A$7:A26)+1</f>
        <v>3</v>
      </c>
      <c r="B27" s="703" t="s">
        <v>1325</v>
      </c>
      <c r="C27" s="699" t="s">
        <v>1326</v>
      </c>
      <c r="D27" s="699">
        <v>1</v>
      </c>
      <c r="E27" s="705"/>
      <c r="F27" s="706">
        <f>D27*E27</f>
        <v>0</v>
      </c>
    </row>
    <row r="28" spans="1:6" ht="12.75">
      <c r="A28" s="697"/>
      <c r="B28" s="703"/>
      <c r="C28" s="699"/>
      <c r="D28" s="699"/>
      <c r="F28" s="700"/>
    </row>
    <row r="29" spans="1:6" ht="76.5">
      <c r="A29" s="702">
        <f>MAX($A$7:A28)+1</f>
        <v>4</v>
      </c>
      <c r="B29" s="703" t="s">
        <v>1327</v>
      </c>
      <c r="C29" s="699"/>
      <c r="D29" s="699"/>
      <c r="F29" s="700"/>
    </row>
    <row r="30" spans="1:6" ht="12.75">
      <c r="A30" s="697"/>
      <c r="B30" s="703" t="s">
        <v>1328</v>
      </c>
      <c r="C30" s="699"/>
      <c r="D30" s="699"/>
      <c r="F30" s="700"/>
    </row>
    <row r="31" spans="1:6" ht="25.5">
      <c r="A31" s="697"/>
      <c r="B31" s="703" t="s">
        <v>605</v>
      </c>
      <c r="C31" s="699"/>
      <c r="D31" s="699"/>
      <c r="F31" s="700"/>
    </row>
    <row r="32" spans="1:6" ht="12.75">
      <c r="A32" s="697"/>
      <c r="B32" s="703" t="s">
        <v>606</v>
      </c>
      <c r="C32" s="699"/>
      <c r="D32" s="699"/>
      <c r="F32" s="700"/>
    </row>
    <row r="33" spans="1:6" ht="12.75">
      <c r="A33" s="697"/>
      <c r="B33" s="703" t="s">
        <v>607</v>
      </c>
      <c r="C33" s="699"/>
      <c r="D33" s="699"/>
      <c r="F33" s="700"/>
    </row>
    <row r="34" spans="1:6" ht="30" customHeight="1">
      <c r="A34" s="697"/>
      <c r="B34" s="703" t="s">
        <v>608</v>
      </c>
      <c r="C34" s="699" t="s">
        <v>1389</v>
      </c>
      <c r="D34" s="699">
        <v>1</v>
      </c>
      <c r="E34" s="705"/>
      <c r="F34" s="706">
        <f>D34*E34</f>
        <v>0</v>
      </c>
    </row>
    <row r="35" spans="1:6" ht="12.75">
      <c r="A35" s="697"/>
      <c r="B35" s="703" t="s">
        <v>1318</v>
      </c>
      <c r="C35" s="699"/>
      <c r="D35" s="699"/>
      <c r="F35" s="700"/>
    </row>
    <row r="36" spans="1:6" ht="12.75">
      <c r="A36" s="697"/>
      <c r="B36" s="703" t="s">
        <v>609</v>
      </c>
      <c r="C36" s="699"/>
      <c r="D36" s="699"/>
      <c r="F36" s="700"/>
    </row>
    <row r="37" spans="2:4" ht="12.75">
      <c r="B37" s="708" t="s">
        <v>1320</v>
      </c>
      <c r="C37" s="709"/>
      <c r="D37" s="709"/>
    </row>
    <row r="38" spans="1:6" ht="12.75">
      <c r="A38" s="697"/>
      <c r="B38" s="712"/>
      <c r="C38" s="699"/>
      <c r="D38" s="699"/>
      <c r="F38" s="700"/>
    </row>
    <row r="39" spans="1:6" ht="38.25">
      <c r="A39" s="702">
        <f>MAX($A$7:A38)+1</f>
        <v>5</v>
      </c>
      <c r="B39" s="703" t="s">
        <v>610</v>
      </c>
      <c r="C39" s="699"/>
      <c r="D39" s="699"/>
      <c r="F39" s="700"/>
    </row>
    <row r="40" spans="1:6" ht="12.75">
      <c r="A40" s="697"/>
      <c r="B40" s="703" t="s">
        <v>611</v>
      </c>
      <c r="C40" s="699"/>
      <c r="D40" s="699"/>
      <c r="F40" s="700"/>
    </row>
    <row r="41" spans="1:6" ht="12.75">
      <c r="A41" s="697"/>
      <c r="B41" s="703" t="s">
        <v>612</v>
      </c>
      <c r="C41" s="699"/>
      <c r="D41" s="699"/>
      <c r="F41" s="700"/>
    </row>
    <row r="42" spans="1:6" ht="12.75">
      <c r="A42" s="697"/>
      <c r="B42" s="703" t="s">
        <v>613</v>
      </c>
      <c r="C42" s="699" t="s">
        <v>202</v>
      </c>
      <c r="D42" s="699">
        <v>1</v>
      </c>
      <c r="E42" s="705"/>
      <c r="F42" s="706">
        <f>D42*E42</f>
        <v>0</v>
      </c>
    </row>
    <row r="43" spans="1:6" ht="12.75">
      <c r="A43" s="697"/>
      <c r="B43" s="703" t="s">
        <v>1318</v>
      </c>
      <c r="C43" s="699"/>
      <c r="D43" s="699"/>
      <c r="F43" s="700"/>
    </row>
    <row r="44" spans="1:6" ht="12.75">
      <c r="A44" s="697"/>
      <c r="B44" s="703" t="s">
        <v>614</v>
      </c>
      <c r="C44" s="699"/>
      <c r="D44" s="699"/>
      <c r="F44" s="700"/>
    </row>
    <row r="45" spans="1:6" ht="12.75">
      <c r="A45" s="697"/>
      <c r="B45" s="708" t="s">
        <v>1320</v>
      </c>
      <c r="C45" s="699"/>
      <c r="D45" s="699"/>
      <c r="F45" s="711"/>
    </row>
    <row r="46" spans="1:6" ht="12.75">
      <c r="A46" s="697"/>
      <c r="B46" s="703"/>
      <c r="C46" s="699"/>
      <c r="D46" s="699"/>
      <c r="F46" s="700"/>
    </row>
    <row r="47" spans="1:6" ht="89.25">
      <c r="A47" s="702">
        <f>MAX($A$7:A46)+1</f>
        <v>6</v>
      </c>
      <c r="B47" s="713" t="s">
        <v>615</v>
      </c>
      <c r="E47" s="714"/>
      <c r="F47" s="715"/>
    </row>
    <row r="48" spans="1:6" ht="12.75">
      <c r="A48" s="716"/>
      <c r="B48" s="713" t="s">
        <v>616</v>
      </c>
      <c r="C48" s="717" t="s">
        <v>202</v>
      </c>
      <c r="D48" s="717">
        <v>1</v>
      </c>
      <c r="E48" s="705"/>
      <c r="F48" s="706">
        <f>D48*E48</f>
        <v>0</v>
      </c>
    </row>
    <row r="49" spans="1:6" ht="12.75">
      <c r="A49" s="716"/>
      <c r="B49" s="703" t="s">
        <v>1318</v>
      </c>
      <c r="E49" s="714"/>
      <c r="F49" s="715"/>
    </row>
    <row r="50" spans="1:6" ht="12.75">
      <c r="A50" s="697"/>
      <c r="B50" s="718" t="s">
        <v>617</v>
      </c>
      <c r="C50" s="693"/>
      <c r="D50" s="693"/>
      <c r="F50" s="700"/>
    </row>
    <row r="51" spans="1:6" ht="12.75">
      <c r="A51" s="697"/>
      <c r="B51" s="708" t="s">
        <v>1320</v>
      </c>
      <c r="C51" s="699"/>
      <c r="D51" s="699"/>
      <c r="F51" s="711"/>
    </row>
    <row r="52" spans="1:6" ht="12.75">
      <c r="A52" s="697"/>
      <c r="B52" s="708"/>
      <c r="C52" s="699"/>
      <c r="D52" s="699"/>
      <c r="F52" s="711"/>
    </row>
    <row r="53" spans="1:6" ht="38.25">
      <c r="A53" s="702">
        <f>MAX($A$7:A52)+1</f>
        <v>7</v>
      </c>
      <c r="B53" s="719" t="s">
        <v>618</v>
      </c>
      <c r="C53" s="699"/>
      <c r="D53" s="699"/>
      <c r="F53" s="711"/>
    </row>
    <row r="54" spans="2:6" ht="12.75">
      <c r="B54" s="719" t="s">
        <v>619</v>
      </c>
      <c r="C54" s="699"/>
      <c r="D54" s="699"/>
      <c r="F54" s="711"/>
    </row>
    <row r="55" spans="2:6" ht="12.75">
      <c r="B55" s="719" t="s">
        <v>620</v>
      </c>
      <c r="C55" s="699"/>
      <c r="D55" s="699"/>
      <c r="F55" s="711"/>
    </row>
    <row r="56" spans="2:6" ht="12.75">
      <c r="B56" s="719" t="s">
        <v>621</v>
      </c>
      <c r="C56" s="699"/>
      <c r="D56" s="699"/>
      <c r="F56" s="711"/>
    </row>
    <row r="57" spans="2:6" ht="12.75">
      <c r="B57" s="719" t="s">
        <v>622</v>
      </c>
      <c r="C57" s="699"/>
      <c r="D57" s="699"/>
      <c r="F57" s="711"/>
    </row>
    <row r="58" spans="2:6" ht="51">
      <c r="B58" s="719" t="s">
        <v>623</v>
      </c>
      <c r="C58" s="699"/>
      <c r="D58" s="699"/>
      <c r="F58" s="711"/>
    </row>
    <row r="59" spans="2:6" ht="12.75">
      <c r="B59" s="719" t="s">
        <v>624</v>
      </c>
      <c r="C59" s="699"/>
      <c r="D59" s="699"/>
      <c r="F59" s="711"/>
    </row>
    <row r="60" spans="1:6" ht="12.75">
      <c r="A60" s="697"/>
      <c r="B60" s="720" t="s">
        <v>625</v>
      </c>
      <c r="C60" s="721"/>
      <c r="D60" s="710"/>
      <c r="F60" s="700"/>
    </row>
    <row r="61" spans="2:6" ht="12.75">
      <c r="B61" s="719" t="s">
        <v>1318</v>
      </c>
      <c r="C61" s="699"/>
      <c r="D61" s="699"/>
      <c r="F61" s="711"/>
    </row>
    <row r="62" spans="2:6" ht="12.75">
      <c r="B62" s="719" t="s">
        <v>626</v>
      </c>
      <c r="C62" s="699"/>
      <c r="D62" s="699"/>
      <c r="F62" s="711"/>
    </row>
    <row r="63" spans="2:6" ht="12.75">
      <c r="B63" s="708" t="s">
        <v>1320</v>
      </c>
      <c r="C63" s="717" t="s">
        <v>1389</v>
      </c>
      <c r="D63" s="717">
        <v>1</v>
      </c>
      <c r="E63" s="705"/>
      <c r="F63" s="706">
        <f>D63*E63</f>
        <v>0</v>
      </c>
    </row>
    <row r="64" spans="1:6" ht="12.75">
      <c r="A64" s="697"/>
      <c r="B64" s="712"/>
      <c r="C64" s="721"/>
      <c r="D64" s="710"/>
      <c r="F64" s="706"/>
    </row>
    <row r="65" spans="1:6" ht="127.5">
      <c r="A65" s="702">
        <f>MAX($A$7:A64)+1</f>
        <v>8</v>
      </c>
      <c r="B65" s="720" t="s">
        <v>627</v>
      </c>
      <c r="C65" s="721"/>
      <c r="D65" s="710"/>
      <c r="F65" s="700"/>
    </row>
    <row r="66" spans="1:6" ht="12.75">
      <c r="A66" s="697"/>
      <c r="B66" s="720" t="s">
        <v>628</v>
      </c>
      <c r="C66" s="721"/>
      <c r="D66" s="710"/>
      <c r="F66" s="700"/>
    </row>
    <row r="67" spans="1:6" ht="12.75">
      <c r="A67" s="697"/>
      <c r="B67" s="720" t="s">
        <v>629</v>
      </c>
      <c r="C67" s="721"/>
      <c r="D67" s="710"/>
      <c r="F67" s="700"/>
    </row>
    <row r="68" spans="1:6" ht="12.75">
      <c r="A68" s="697"/>
      <c r="B68" s="720" t="s">
        <v>630</v>
      </c>
      <c r="C68" s="721"/>
      <c r="D68" s="710"/>
      <c r="F68" s="700"/>
    </row>
    <row r="69" spans="1:6" ht="12.75">
      <c r="A69" s="697"/>
      <c r="B69" s="720" t="s">
        <v>631</v>
      </c>
      <c r="C69" s="721" t="s">
        <v>202</v>
      </c>
      <c r="D69" s="710">
        <v>1</v>
      </c>
      <c r="E69" s="705"/>
      <c r="F69" s="706">
        <f>D69*E69</f>
        <v>0</v>
      </c>
    </row>
    <row r="70" spans="1:6" ht="12.75">
      <c r="A70" s="697"/>
      <c r="B70" s="720" t="s">
        <v>632</v>
      </c>
      <c r="C70" s="721"/>
      <c r="D70" s="710"/>
      <c r="F70" s="700"/>
    </row>
    <row r="71" spans="1:6" ht="12.75">
      <c r="A71" s="697"/>
      <c r="B71" s="720" t="s">
        <v>633</v>
      </c>
      <c r="C71" s="721"/>
      <c r="D71" s="710"/>
      <c r="F71" s="700"/>
    </row>
    <row r="72" spans="1:6" ht="12.75">
      <c r="A72" s="697"/>
      <c r="B72" s="708" t="s">
        <v>1320</v>
      </c>
      <c r="C72" s="699"/>
      <c r="D72" s="699"/>
      <c r="F72" s="711"/>
    </row>
    <row r="73" spans="1:6" ht="12.75">
      <c r="A73" s="697"/>
      <c r="B73" s="720"/>
      <c r="C73" s="721"/>
      <c r="D73" s="710"/>
      <c r="F73" s="700"/>
    </row>
    <row r="74" spans="1:6" ht="12.75">
      <c r="A74" s="697"/>
      <c r="B74" s="720" t="s">
        <v>634</v>
      </c>
      <c r="C74" s="721"/>
      <c r="D74" s="710"/>
      <c r="F74" s="700"/>
    </row>
    <row r="75" spans="1:6" ht="12.75">
      <c r="A75" s="697"/>
      <c r="B75" s="720" t="s">
        <v>635</v>
      </c>
      <c r="C75" s="721"/>
      <c r="D75" s="710"/>
      <c r="F75" s="700"/>
    </row>
    <row r="76" spans="1:6" ht="12.75">
      <c r="A76" s="697"/>
      <c r="B76" s="720" t="s">
        <v>636</v>
      </c>
      <c r="C76" s="721"/>
      <c r="D76" s="710"/>
      <c r="F76" s="700"/>
    </row>
    <row r="77" spans="1:6" ht="12.75">
      <c r="A77" s="697"/>
      <c r="B77" s="720" t="s">
        <v>631</v>
      </c>
      <c r="C77" s="721" t="s">
        <v>202</v>
      </c>
      <c r="D77" s="710">
        <v>2</v>
      </c>
      <c r="E77" s="705"/>
      <c r="F77" s="706">
        <f>D77*E77</f>
        <v>0</v>
      </c>
    </row>
    <row r="78" spans="1:6" ht="12.75">
      <c r="A78" s="697"/>
      <c r="B78" s="720" t="s">
        <v>632</v>
      </c>
      <c r="C78" s="721"/>
      <c r="D78" s="710"/>
      <c r="F78" s="700"/>
    </row>
    <row r="79" spans="1:6" ht="12.75">
      <c r="A79" s="697"/>
      <c r="B79" s="720" t="s">
        <v>637</v>
      </c>
      <c r="C79" s="721"/>
      <c r="D79" s="710"/>
      <c r="F79" s="700"/>
    </row>
    <row r="80" spans="1:6" ht="12.75">
      <c r="A80" s="697"/>
      <c r="B80" s="720"/>
      <c r="C80" s="721"/>
      <c r="D80" s="710"/>
      <c r="F80" s="700"/>
    </row>
    <row r="81" spans="1:6" ht="38.25">
      <c r="A81" s="702">
        <f>MAX($A$7:A80)+1</f>
        <v>9</v>
      </c>
      <c r="B81" s="720" t="s">
        <v>638</v>
      </c>
      <c r="C81" s="721"/>
      <c r="D81" s="710"/>
      <c r="F81" s="700"/>
    </row>
    <row r="82" spans="1:6" ht="12.75">
      <c r="A82" s="697"/>
      <c r="B82" s="720" t="s">
        <v>639</v>
      </c>
      <c r="C82" s="721"/>
      <c r="D82" s="710"/>
      <c r="F82" s="700"/>
    </row>
    <row r="83" spans="1:6" ht="12.75">
      <c r="A83" s="697"/>
      <c r="B83" s="720" t="s">
        <v>640</v>
      </c>
      <c r="C83" s="721"/>
      <c r="D83" s="710"/>
      <c r="F83" s="700"/>
    </row>
    <row r="84" spans="1:6" ht="12.75">
      <c r="A84" s="697"/>
      <c r="B84" s="720" t="s">
        <v>641</v>
      </c>
      <c r="C84" s="721" t="s">
        <v>1389</v>
      </c>
      <c r="D84" s="710">
        <v>1</v>
      </c>
      <c r="E84" s="705"/>
      <c r="F84" s="706">
        <f>D84*E84</f>
        <v>0</v>
      </c>
    </row>
    <row r="85" spans="1:6" ht="12.75">
      <c r="A85" s="697"/>
      <c r="B85" s="720" t="s">
        <v>642</v>
      </c>
      <c r="C85" s="721"/>
      <c r="D85" s="710"/>
      <c r="F85" s="700"/>
    </row>
    <row r="86" spans="1:6" ht="12.75">
      <c r="A86" s="697"/>
      <c r="B86" s="720" t="s">
        <v>643</v>
      </c>
      <c r="C86" s="721"/>
      <c r="D86" s="710"/>
      <c r="F86" s="700"/>
    </row>
    <row r="87" spans="1:6" ht="12.75">
      <c r="A87" s="697"/>
      <c r="B87" s="720" t="s">
        <v>644</v>
      </c>
      <c r="C87" s="721"/>
      <c r="D87" s="710"/>
      <c r="F87" s="700"/>
    </row>
    <row r="88" spans="1:6" ht="12.75">
      <c r="A88" s="697"/>
      <c r="B88" s="708" t="s">
        <v>1320</v>
      </c>
      <c r="C88" s="699"/>
      <c r="D88" s="699"/>
      <c r="F88" s="711"/>
    </row>
    <row r="89" spans="1:6" ht="12.75">
      <c r="A89" s="697"/>
      <c r="B89" s="720"/>
      <c r="C89" s="721"/>
      <c r="D89" s="710"/>
      <c r="F89" s="700"/>
    </row>
    <row r="90" spans="1:6" ht="127.5">
      <c r="A90" s="702">
        <f>MAX($A$7:A89)+1</f>
        <v>10</v>
      </c>
      <c r="B90" s="720" t="s">
        <v>645</v>
      </c>
      <c r="C90" s="722"/>
      <c r="D90" s="699"/>
      <c r="F90" s="700"/>
    </row>
    <row r="91" spans="1:6" ht="76.5">
      <c r="A91" s="697"/>
      <c r="B91" s="723" t="s">
        <v>0</v>
      </c>
      <c r="C91" s="710"/>
      <c r="D91" s="724"/>
      <c r="E91" s="725"/>
      <c r="F91" s="726"/>
    </row>
    <row r="92" spans="1:6" ht="12.75">
      <c r="A92" s="697"/>
      <c r="B92" s="720" t="s">
        <v>1</v>
      </c>
      <c r="C92" s="721" t="s">
        <v>202</v>
      </c>
      <c r="D92" s="710">
        <v>2</v>
      </c>
      <c r="E92" s="705"/>
      <c r="F92" s="706">
        <f>D92*E92</f>
        <v>0</v>
      </c>
    </row>
    <row r="93" spans="1:6" ht="12.75">
      <c r="A93" s="697"/>
      <c r="B93" s="720" t="s">
        <v>632</v>
      </c>
      <c r="C93" s="722"/>
      <c r="D93" s="710"/>
      <c r="F93" s="700"/>
    </row>
    <row r="94" spans="1:6" ht="12.75">
      <c r="A94" s="697"/>
      <c r="B94" s="720" t="s">
        <v>2</v>
      </c>
      <c r="C94" s="722"/>
      <c r="D94" s="699"/>
      <c r="F94" s="700"/>
    </row>
    <row r="95" spans="1:6" ht="12.75">
      <c r="A95" s="697"/>
      <c r="B95" s="720" t="s">
        <v>3</v>
      </c>
      <c r="C95" s="722"/>
      <c r="D95" s="699"/>
      <c r="F95" s="700"/>
    </row>
    <row r="96" spans="1:6" ht="12.75">
      <c r="A96" s="697"/>
      <c r="B96" s="708" t="s">
        <v>1320</v>
      </c>
      <c r="C96" s="722"/>
      <c r="D96" s="699"/>
      <c r="F96" s="700"/>
    </row>
    <row r="97" spans="1:6" ht="12.75">
      <c r="A97" s="697"/>
      <c r="B97" s="727"/>
      <c r="C97" s="721"/>
      <c r="D97" s="721"/>
      <c r="F97" s="700"/>
    </row>
    <row r="98" spans="1:6" ht="38.25">
      <c r="A98" s="702">
        <f>MAX($A$4:A97)+1</f>
        <v>11</v>
      </c>
      <c r="B98" s="720" t="s">
        <v>4</v>
      </c>
      <c r="C98" s="721"/>
      <c r="D98" s="710"/>
      <c r="F98" s="700"/>
    </row>
    <row r="99" spans="1:6" ht="12.75">
      <c r="A99" s="697"/>
      <c r="B99" s="720" t="s">
        <v>1</v>
      </c>
      <c r="C99" s="721" t="s">
        <v>202</v>
      </c>
      <c r="D99" s="710">
        <v>1</v>
      </c>
      <c r="E99" s="705"/>
      <c r="F99" s="706">
        <f>D99*E99</f>
        <v>0</v>
      </c>
    </row>
    <row r="100" spans="1:6" ht="12.75">
      <c r="A100" s="697"/>
      <c r="B100" s="720" t="s">
        <v>632</v>
      </c>
      <c r="C100" s="722"/>
      <c r="D100" s="710"/>
      <c r="F100" s="700"/>
    </row>
    <row r="101" spans="1:6" ht="12.75">
      <c r="A101" s="697"/>
      <c r="B101" s="728" t="s">
        <v>5</v>
      </c>
      <c r="C101" s="722"/>
      <c r="D101" s="699"/>
      <c r="F101" s="700"/>
    </row>
    <row r="102" spans="1:6" ht="12.75">
      <c r="A102" s="697"/>
      <c r="B102" s="708" t="s">
        <v>1320</v>
      </c>
      <c r="C102" s="722"/>
      <c r="D102" s="699"/>
      <c r="F102" s="700"/>
    </row>
    <row r="103" spans="1:6" ht="12.75">
      <c r="A103" s="697"/>
      <c r="B103" s="720"/>
      <c r="C103" s="721"/>
      <c r="D103" s="710"/>
      <c r="F103" s="700"/>
    </row>
    <row r="104" spans="1:6" ht="38.25">
      <c r="A104" s="702">
        <f>MAX($A$7:A103)+1</f>
        <v>12</v>
      </c>
      <c r="B104" s="729" t="s">
        <v>6</v>
      </c>
      <c r="C104" s="721"/>
      <c r="D104" s="710"/>
      <c r="F104" s="700"/>
    </row>
    <row r="105" spans="1:6" ht="12.75">
      <c r="A105" s="702"/>
      <c r="B105" s="729" t="s">
        <v>7</v>
      </c>
      <c r="C105" s="721" t="s">
        <v>202</v>
      </c>
      <c r="D105" s="710">
        <v>1</v>
      </c>
      <c r="E105" s="705"/>
      <c r="F105" s="706">
        <f>D105*E105</f>
        <v>0</v>
      </c>
    </row>
    <row r="106" spans="1:6" ht="12.75">
      <c r="A106" s="697"/>
      <c r="B106" s="720" t="s">
        <v>8</v>
      </c>
      <c r="C106" s="721" t="s">
        <v>202</v>
      </c>
      <c r="D106" s="710">
        <v>1</v>
      </c>
      <c r="E106" s="705"/>
      <c r="F106" s="706">
        <f>D106*E106</f>
        <v>0</v>
      </c>
    </row>
    <row r="107" spans="1:6" ht="12.75">
      <c r="A107" s="697"/>
      <c r="B107" s="720" t="s">
        <v>9</v>
      </c>
      <c r="C107" s="721" t="s">
        <v>202</v>
      </c>
      <c r="D107" s="710">
        <v>7</v>
      </c>
      <c r="E107" s="730"/>
      <c r="F107" s="706">
        <f>D107*E107</f>
        <v>0</v>
      </c>
    </row>
    <row r="108" spans="1:6" ht="12.75">
      <c r="A108" s="697"/>
      <c r="B108" s="720" t="s">
        <v>10</v>
      </c>
      <c r="C108" s="721" t="s">
        <v>202</v>
      </c>
      <c r="D108" s="710">
        <v>12</v>
      </c>
      <c r="E108" s="730"/>
      <c r="F108" s="706">
        <f>D108*E108</f>
        <v>0</v>
      </c>
    </row>
    <row r="109" spans="1:6" ht="12.75">
      <c r="A109" s="697"/>
      <c r="B109" s="720"/>
      <c r="C109" s="721"/>
      <c r="D109" s="710"/>
      <c r="F109" s="700"/>
    </row>
    <row r="110" spans="1:6" ht="38.25">
      <c r="A110" s="702">
        <f>MAX($A$7:A109)+1</f>
        <v>13</v>
      </c>
      <c r="B110" s="720" t="s">
        <v>11</v>
      </c>
      <c r="C110" s="721"/>
      <c r="D110" s="710"/>
      <c r="F110" s="700"/>
    </row>
    <row r="111" spans="1:6" ht="12.75">
      <c r="A111" s="697"/>
      <c r="B111" s="720" t="s">
        <v>12</v>
      </c>
      <c r="C111" s="721" t="s">
        <v>202</v>
      </c>
      <c r="D111" s="710">
        <v>11</v>
      </c>
      <c r="E111" s="705"/>
      <c r="F111" s="706">
        <f>D111*E111</f>
        <v>0</v>
      </c>
    </row>
    <row r="112" spans="1:6" ht="12.75">
      <c r="A112" s="697"/>
      <c r="B112" s="728"/>
      <c r="C112" s="721"/>
      <c r="D112" s="710"/>
      <c r="F112" s="700"/>
    </row>
    <row r="113" spans="1:6" ht="25.5">
      <c r="A113" s="702">
        <f>MAX($A$7:A112)+1</f>
        <v>14</v>
      </c>
      <c r="B113" s="720" t="s">
        <v>13</v>
      </c>
      <c r="C113" s="721"/>
      <c r="D113" s="710"/>
      <c r="F113" s="700"/>
    </row>
    <row r="114" spans="1:6" ht="12.75">
      <c r="A114" s="697"/>
      <c r="B114" s="720" t="s">
        <v>14</v>
      </c>
      <c r="C114" s="721" t="s">
        <v>202</v>
      </c>
      <c r="D114" s="710">
        <v>1</v>
      </c>
      <c r="E114" s="705"/>
      <c r="F114" s="706">
        <f>D114*E114</f>
        <v>0</v>
      </c>
    </row>
    <row r="115" spans="1:6" ht="12.75">
      <c r="A115" s="697"/>
      <c r="B115" s="720" t="s">
        <v>15</v>
      </c>
      <c r="C115" s="721" t="s">
        <v>202</v>
      </c>
      <c r="D115" s="710">
        <v>1</v>
      </c>
      <c r="E115" s="705"/>
      <c r="F115" s="706">
        <f>D115*E115</f>
        <v>0</v>
      </c>
    </row>
    <row r="116" spans="1:6" ht="12.75">
      <c r="A116" s="697"/>
      <c r="B116" s="720"/>
      <c r="C116" s="721"/>
      <c r="D116" s="710"/>
      <c r="F116" s="700"/>
    </row>
    <row r="117" spans="1:6" ht="38.25">
      <c r="A117" s="702">
        <f>MAX($A$7:A116)+1</f>
        <v>15</v>
      </c>
      <c r="B117" s="720" t="s">
        <v>16</v>
      </c>
      <c r="C117" s="721"/>
      <c r="D117" s="710"/>
      <c r="F117" s="700"/>
    </row>
    <row r="118" spans="1:6" ht="12.75">
      <c r="A118" s="697"/>
      <c r="B118" s="720" t="s">
        <v>17</v>
      </c>
      <c r="C118" s="721" t="s">
        <v>202</v>
      </c>
      <c r="D118" s="710">
        <v>1</v>
      </c>
      <c r="E118" s="705"/>
      <c r="F118" s="706">
        <f>D118*E118</f>
        <v>0</v>
      </c>
    </row>
    <row r="119" spans="1:6" ht="12.75">
      <c r="A119" s="697"/>
      <c r="B119" s="720" t="s">
        <v>15</v>
      </c>
      <c r="C119" s="721" t="s">
        <v>202</v>
      </c>
      <c r="D119" s="710">
        <v>1</v>
      </c>
      <c r="E119" s="705"/>
      <c r="F119" s="706">
        <f>D119*E119</f>
        <v>0</v>
      </c>
    </row>
    <row r="120" spans="1:6" ht="12.75">
      <c r="A120" s="697"/>
      <c r="B120" s="720"/>
      <c r="C120" s="721"/>
      <c r="D120" s="710"/>
      <c r="F120" s="700"/>
    </row>
    <row r="121" spans="1:6" ht="51">
      <c r="A121" s="702">
        <f>MAX($A$7:A120)+1</f>
        <v>16</v>
      </c>
      <c r="B121" s="727" t="s">
        <v>18</v>
      </c>
      <c r="C121" s="721" t="s">
        <v>202</v>
      </c>
      <c r="D121" s="710">
        <v>3</v>
      </c>
      <c r="E121" s="705"/>
      <c r="F121" s="706">
        <f>D121*E121</f>
        <v>0</v>
      </c>
    </row>
    <row r="122" spans="1:6" ht="12.75">
      <c r="A122" s="697"/>
      <c r="B122" s="727"/>
      <c r="C122" s="721"/>
      <c r="D122" s="710"/>
      <c r="E122" s="714"/>
      <c r="F122" s="731"/>
    </row>
    <row r="123" spans="1:6" ht="38.25">
      <c r="A123" s="702">
        <f>MAX($A$7:A122)+1</f>
        <v>17</v>
      </c>
      <c r="B123" s="727" t="s">
        <v>19</v>
      </c>
      <c r="C123" s="721"/>
      <c r="D123" s="710"/>
      <c r="E123" s="714"/>
      <c r="F123" s="731"/>
    </row>
    <row r="124" spans="1:6" ht="12.75">
      <c r="A124" s="697"/>
      <c r="B124" s="727" t="s">
        <v>20</v>
      </c>
      <c r="C124" s="721" t="s">
        <v>202</v>
      </c>
      <c r="D124" s="710">
        <v>8</v>
      </c>
      <c r="E124" s="705"/>
      <c r="F124" s="706">
        <f>D124*E124</f>
        <v>0</v>
      </c>
    </row>
    <row r="125" spans="1:6" ht="12.75">
      <c r="A125" s="732"/>
      <c r="B125" s="733"/>
      <c r="C125" s="693"/>
      <c r="D125" s="734"/>
      <c r="E125" s="735"/>
      <c r="F125" s="736"/>
    </row>
    <row r="126" spans="1:6" ht="51">
      <c r="A126" s="737">
        <f>MAX($A$5:A125)+1</f>
        <v>18</v>
      </c>
      <c r="B126" s="675" t="s">
        <v>21</v>
      </c>
      <c r="C126" s="693"/>
      <c r="D126" s="734"/>
      <c r="E126" s="725"/>
      <c r="F126" s="738"/>
    </row>
    <row r="127" spans="1:6" ht="127.5">
      <c r="A127" s="739"/>
      <c r="B127" s="675" t="s">
        <v>22</v>
      </c>
      <c r="C127" s="693"/>
      <c r="D127" s="734"/>
      <c r="E127" s="725"/>
      <c r="F127" s="738"/>
    </row>
    <row r="128" spans="2:6" ht="12.75">
      <c r="B128" s="740" t="s">
        <v>23</v>
      </c>
      <c r="C128" s="693" t="s">
        <v>204</v>
      </c>
      <c r="D128" s="693">
        <v>2</v>
      </c>
      <c r="E128" s="705"/>
      <c r="F128" s="706">
        <f>D128*E128</f>
        <v>0</v>
      </c>
    </row>
    <row r="129" spans="2:6" ht="12.75">
      <c r="B129" s="740" t="s">
        <v>24</v>
      </c>
      <c r="C129" s="693" t="s">
        <v>204</v>
      </c>
      <c r="D129" s="693">
        <v>16</v>
      </c>
      <c r="E129" s="705"/>
      <c r="F129" s="706">
        <f>D129*E129</f>
        <v>0</v>
      </c>
    </row>
    <row r="130" spans="2:6" ht="12.75">
      <c r="B130" s="740" t="s">
        <v>25</v>
      </c>
      <c r="C130" s="693" t="s">
        <v>204</v>
      </c>
      <c r="D130" s="693">
        <v>16</v>
      </c>
      <c r="E130" s="705"/>
      <c r="F130" s="706">
        <f>D130*E130</f>
        <v>0</v>
      </c>
    </row>
    <row r="131" spans="1:6" ht="12.75">
      <c r="A131" s="732"/>
      <c r="B131" s="740" t="s">
        <v>632</v>
      </c>
      <c r="C131" s="693"/>
      <c r="D131" s="693"/>
      <c r="E131" s="741"/>
      <c r="F131" s="736"/>
    </row>
    <row r="132" spans="1:6" ht="12.75">
      <c r="A132" s="732"/>
      <c r="B132" s="675" t="s">
        <v>26</v>
      </c>
      <c r="C132" s="693"/>
      <c r="D132" s="693"/>
      <c r="E132" s="741"/>
      <c r="F132" s="736"/>
    </row>
    <row r="133" spans="2:6" ht="12.75">
      <c r="B133" s="742" t="s">
        <v>1320</v>
      </c>
      <c r="C133" s="693"/>
      <c r="D133" s="693"/>
      <c r="E133" s="743"/>
      <c r="F133" s="670"/>
    </row>
    <row r="134" spans="2:6" ht="12.75">
      <c r="B134" s="742"/>
      <c r="C134" s="693"/>
      <c r="D134" s="693"/>
      <c r="E134" s="743"/>
      <c r="F134" s="670"/>
    </row>
    <row r="135" spans="1:6" ht="25.5">
      <c r="A135" s="737">
        <f>MAX($A$5:A134)+1</f>
        <v>19</v>
      </c>
      <c r="B135" s="744" t="s">
        <v>27</v>
      </c>
      <c r="C135" s="693" t="s">
        <v>203</v>
      </c>
      <c r="D135" s="693">
        <v>3</v>
      </c>
      <c r="E135" s="730"/>
      <c r="F135" s="706">
        <f>D135*E135</f>
        <v>0</v>
      </c>
    </row>
    <row r="136" spans="2:6" ht="12.75">
      <c r="B136" s="745"/>
      <c r="C136" s="693"/>
      <c r="D136" s="693"/>
      <c r="E136" s="743"/>
      <c r="F136" s="670"/>
    </row>
    <row r="137" spans="1:6" ht="76.5">
      <c r="A137" s="737">
        <f>MAX($A$5:A136)+1</f>
        <v>20</v>
      </c>
      <c r="B137" s="746" t="s">
        <v>28</v>
      </c>
      <c r="C137" s="693"/>
      <c r="D137" s="693"/>
      <c r="E137" s="743"/>
      <c r="F137" s="670"/>
    </row>
    <row r="138" spans="1:6" ht="63.75">
      <c r="A138" s="737"/>
      <c r="B138" s="746" t="s">
        <v>29</v>
      </c>
      <c r="C138" s="693"/>
      <c r="D138" s="693"/>
      <c r="E138" s="743"/>
      <c r="F138" s="670"/>
    </row>
    <row r="139" spans="2:6" ht="12.75">
      <c r="B139" s="746" t="s">
        <v>30</v>
      </c>
      <c r="C139" s="693"/>
      <c r="D139" s="693"/>
      <c r="E139" s="743"/>
      <c r="F139" s="670"/>
    </row>
    <row r="140" spans="2:6" ht="12.75">
      <c r="B140" s="740" t="s">
        <v>23</v>
      </c>
      <c r="C140" s="693" t="s">
        <v>204</v>
      </c>
      <c r="D140" s="693">
        <v>2</v>
      </c>
      <c r="E140" s="705"/>
      <c r="F140" s="706">
        <f>D140*E140</f>
        <v>0</v>
      </c>
    </row>
    <row r="141" spans="2:6" ht="12.75">
      <c r="B141" s="746" t="s">
        <v>31</v>
      </c>
      <c r="C141" s="693"/>
      <c r="D141" s="693"/>
      <c r="E141" s="743"/>
      <c r="F141" s="670"/>
    </row>
    <row r="142" spans="2:6" ht="12.75">
      <c r="B142" s="740" t="s">
        <v>24</v>
      </c>
      <c r="C142" s="693" t="s">
        <v>204</v>
      </c>
      <c r="D142" s="693">
        <v>16</v>
      </c>
      <c r="E142" s="705"/>
      <c r="F142" s="706">
        <f>D142*E142</f>
        <v>0</v>
      </c>
    </row>
    <row r="143" spans="2:6" ht="12.75">
      <c r="B143" s="740" t="s">
        <v>25</v>
      </c>
      <c r="C143" s="693" t="s">
        <v>204</v>
      </c>
      <c r="D143" s="693">
        <v>16</v>
      </c>
      <c r="E143" s="705"/>
      <c r="F143" s="706">
        <f>D143*E143</f>
        <v>0</v>
      </c>
    </row>
    <row r="144" spans="2:6" ht="12.75">
      <c r="B144" s="747" t="s">
        <v>32</v>
      </c>
      <c r="C144" s="693"/>
      <c r="D144" s="693"/>
      <c r="E144" s="743"/>
      <c r="F144" s="670"/>
    </row>
    <row r="145" spans="2:6" ht="12.75">
      <c r="B145" s="746" t="s">
        <v>1320</v>
      </c>
      <c r="C145" s="693"/>
      <c r="D145" s="693"/>
      <c r="E145" s="743"/>
      <c r="F145" s="670"/>
    </row>
    <row r="146" spans="1:6" ht="12.75">
      <c r="A146" s="697"/>
      <c r="B146" s="712"/>
      <c r="C146" s="721"/>
      <c r="D146" s="710"/>
      <c r="F146" s="700"/>
    </row>
    <row r="147" spans="1:6" ht="38.25">
      <c r="A147" s="702">
        <f>MAX($A$7:A146)+1</f>
        <v>21</v>
      </c>
      <c r="B147" s="729" t="s">
        <v>33</v>
      </c>
      <c r="C147" s="721" t="s">
        <v>203</v>
      </c>
      <c r="D147" s="710">
        <v>11</v>
      </c>
      <c r="E147" s="705"/>
      <c r="F147" s="706">
        <f>D147*E147</f>
        <v>0</v>
      </c>
    </row>
    <row r="148" spans="1:6" ht="12.75">
      <c r="A148" s="697"/>
      <c r="B148" s="729"/>
      <c r="C148" s="721"/>
      <c r="D148" s="710"/>
      <c r="F148" s="700"/>
    </row>
    <row r="149" spans="1:6" ht="38.25">
      <c r="A149" s="702">
        <f>MAX($A$7:A148)+1</f>
        <v>22</v>
      </c>
      <c r="B149" s="729" t="s">
        <v>34</v>
      </c>
      <c r="C149" s="721"/>
      <c r="D149" s="710"/>
      <c r="F149" s="700"/>
    </row>
    <row r="150" spans="1:6" ht="12.75">
      <c r="A150" s="697"/>
      <c r="B150" s="729" t="s">
        <v>35</v>
      </c>
      <c r="C150" s="721" t="s">
        <v>202</v>
      </c>
      <c r="D150" s="710">
        <v>2</v>
      </c>
      <c r="E150" s="705"/>
      <c r="F150" s="706">
        <f>D150*E150</f>
        <v>0</v>
      </c>
    </row>
    <row r="151" spans="1:6" ht="12.75">
      <c r="A151" s="697"/>
      <c r="B151" s="729" t="s">
        <v>642</v>
      </c>
      <c r="C151" s="721"/>
      <c r="D151" s="710"/>
      <c r="F151" s="700"/>
    </row>
    <row r="152" spans="1:6" ht="12.75">
      <c r="A152" s="697"/>
      <c r="B152" s="729" t="s">
        <v>36</v>
      </c>
      <c r="C152" s="721"/>
      <c r="D152" s="710"/>
      <c r="F152" s="700"/>
    </row>
    <row r="153" spans="1:6" ht="12.75">
      <c r="A153" s="697"/>
      <c r="B153" s="748" t="s">
        <v>1320</v>
      </c>
      <c r="C153" s="721"/>
      <c r="D153" s="710"/>
      <c r="F153" s="700"/>
    </row>
    <row r="154" spans="1:6" ht="12.75">
      <c r="A154" s="697"/>
      <c r="B154" s="729"/>
      <c r="C154" s="721"/>
      <c r="D154" s="710"/>
      <c r="F154" s="700"/>
    </row>
    <row r="155" spans="1:6" ht="38.25">
      <c r="A155" s="702">
        <f>MAX($A$7:A154)+1</f>
        <v>23</v>
      </c>
      <c r="B155" s="749" t="s">
        <v>37</v>
      </c>
      <c r="C155" s="721"/>
      <c r="D155" s="710"/>
      <c r="E155" s="714"/>
      <c r="F155" s="731"/>
    </row>
    <row r="156" spans="1:6" ht="12.75">
      <c r="A156" s="697"/>
      <c r="B156" s="749" t="s">
        <v>38</v>
      </c>
      <c r="C156" s="721" t="s">
        <v>1326</v>
      </c>
      <c r="D156" s="710">
        <v>4</v>
      </c>
      <c r="E156" s="705"/>
      <c r="F156" s="706">
        <f>D156*E156</f>
        <v>0</v>
      </c>
    </row>
    <row r="157" spans="1:6" ht="12.75">
      <c r="A157" s="697"/>
      <c r="B157" s="729"/>
      <c r="C157" s="721"/>
      <c r="D157" s="710"/>
      <c r="F157" s="700"/>
    </row>
    <row r="158" spans="1:6" ht="25.5">
      <c r="A158" s="702">
        <f>MAX($A$7:A157)+1</f>
        <v>24</v>
      </c>
      <c r="B158" s="729" t="s">
        <v>39</v>
      </c>
      <c r="C158" s="721" t="s">
        <v>202</v>
      </c>
      <c r="D158" s="710">
        <v>1</v>
      </c>
      <c r="E158" s="705"/>
      <c r="F158" s="706">
        <f>D158*E158</f>
        <v>0</v>
      </c>
    </row>
    <row r="159" spans="1:6" ht="12.75">
      <c r="A159" s="697"/>
      <c r="B159" s="729"/>
      <c r="C159" s="721"/>
      <c r="D159" s="710"/>
      <c r="F159" s="700"/>
    </row>
    <row r="160" spans="1:6" ht="38.25">
      <c r="A160" s="702">
        <f>MAX($A$7:A159)+1</f>
        <v>25</v>
      </c>
      <c r="B160" s="729" t="s">
        <v>40</v>
      </c>
      <c r="C160" s="721" t="s">
        <v>202</v>
      </c>
      <c r="D160" s="710">
        <v>2</v>
      </c>
      <c r="E160" s="705"/>
      <c r="F160" s="706">
        <f>D160*E160</f>
        <v>0</v>
      </c>
    </row>
    <row r="161" spans="1:6" ht="12.75">
      <c r="A161" s="697"/>
      <c r="B161" s="729" t="s">
        <v>642</v>
      </c>
      <c r="C161" s="721"/>
      <c r="D161" s="710"/>
      <c r="F161" s="700"/>
    </row>
    <row r="162" spans="1:6" ht="12.75">
      <c r="A162" s="697"/>
      <c r="B162" s="729" t="s">
        <v>41</v>
      </c>
      <c r="C162" s="721"/>
      <c r="D162" s="710"/>
      <c r="F162" s="700"/>
    </row>
    <row r="163" spans="1:6" ht="12.75">
      <c r="A163" s="697"/>
      <c r="B163" s="748" t="s">
        <v>1320</v>
      </c>
      <c r="C163" s="721"/>
      <c r="D163" s="710"/>
      <c r="F163" s="700"/>
    </row>
    <row r="164" spans="1:6" ht="12.75">
      <c r="A164" s="697"/>
      <c r="B164" s="729"/>
      <c r="C164" s="721"/>
      <c r="D164" s="710"/>
      <c r="F164" s="700"/>
    </row>
    <row r="165" spans="1:6" ht="25.5">
      <c r="A165" s="702">
        <f>MAX($A$7:A164)+1</f>
        <v>26</v>
      </c>
      <c r="B165" s="729" t="s">
        <v>42</v>
      </c>
      <c r="C165" s="721" t="s">
        <v>1389</v>
      </c>
      <c r="D165" s="710">
        <v>2</v>
      </c>
      <c r="E165" s="705"/>
      <c r="F165" s="706">
        <f>D165*E165</f>
        <v>0</v>
      </c>
    </row>
    <row r="166" spans="1:6" ht="12.75">
      <c r="A166" s="697"/>
      <c r="B166" s="729"/>
      <c r="C166" s="721"/>
      <c r="D166" s="710"/>
      <c r="F166" s="700"/>
    </row>
    <row r="167" spans="1:6" ht="51">
      <c r="A167" s="702">
        <f>MAX($A$7:A166)+1</f>
        <v>27</v>
      </c>
      <c r="B167" s="750" t="s">
        <v>43</v>
      </c>
      <c r="C167" s="721"/>
      <c r="D167" s="710"/>
      <c r="F167" s="700"/>
    </row>
    <row r="168" spans="1:6" ht="12.75">
      <c r="A168" s="697"/>
      <c r="B168" s="750" t="s">
        <v>44</v>
      </c>
      <c r="C168" s="721" t="s">
        <v>202</v>
      </c>
      <c r="D168" s="710">
        <v>1</v>
      </c>
      <c r="E168" s="705"/>
      <c r="F168" s="706">
        <f>D168*E168</f>
        <v>0</v>
      </c>
    </row>
    <row r="169" spans="1:6" ht="12.75">
      <c r="A169" s="697"/>
      <c r="B169" s="729"/>
      <c r="C169" s="721"/>
      <c r="D169" s="710"/>
      <c r="F169" s="700"/>
    </row>
    <row r="170" spans="1:6" ht="114.75">
      <c r="A170" s="702">
        <f>MAX($A$7:A169)+1</f>
        <v>28</v>
      </c>
      <c r="B170" s="729" t="s">
        <v>45</v>
      </c>
      <c r="C170" s="721"/>
      <c r="D170" s="710"/>
      <c r="F170" s="700"/>
    </row>
    <row r="171" spans="1:6" ht="12.75">
      <c r="A171" s="702"/>
      <c r="B171" s="729" t="s">
        <v>46</v>
      </c>
      <c r="C171" s="721" t="s">
        <v>1389</v>
      </c>
      <c r="D171" s="710">
        <v>1</v>
      </c>
      <c r="E171" s="705"/>
      <c r="F171" s="706">
        <f>D171*E171</f>
        <v>0</v>
      </c>
    </row>
    <row r="172" spans="1:6" ht="12.75">
      <c r="A172" s="686"/>
      <c r="B172" s="751"/>
      <c r="C172" s="664"/>
      <c r="D172" s="664"/>
      <c r="E172" s="680"/>
      <c r="F172" s="752"/>
    </row>
    <row r="173" spans="1:6" ht="12.75">
      <c r="A173" s="697"/>
      <c r="B173" s="698" t="s">
        <v>47</v>
      </c>
      <c r="C173" s="699"/>
      <c r="D173" s="699"/>
      <c r="F173" s="700"/>
    </row>
    <row r="174" spans="1:6" ht="12.75">
      <c r="A174" s="697"/>
      <c r="B174" s="701"/>
      <c r="C174" s="699"/>
      <c r="D174" s="699"/>
      <c r="F174" s="700"/>
    </row>
    <row r="175" spans="1:6" ht="114.75">
      <c r="A175" s="702">
        <f>MAX($A$7:A174)+1</f>
        <v>29</v>
      </c>
      <c r="B175" s="703" t="s">
        <v>48</v>
      </c>
      <c r="C175" s="699"/>
      <c r="D175" s="699"/>
      <c r="F175" s="700"/>
    </row>
    <row r="176" spans="1:6" ht="12.75">
      <c r="A176" s="702"/>
      <c r="B176" s="703" t="s">
        <v>49</v>
      </c>
      <c r="C176" s="699" t="s">
        <v>202</v>
      </c>
      <c r="D176" s="699">
        <v>4</v>
      </c>
      <c r="E176" s="705"/>
      <c r="F176" s="706">
        <f aca="true" t="shared" si="0" ref="F176:F185">D176*E176</f>
        <v>0</v>
      </c>
    </row>
    <row r="177" spans="1:6" ht="12.75">
      <c r="A177" s="702"/>
      <c r="B177" s="703" t="s">
        <v>50</v>
      </c>
      <c r="C177" s="699" t="s">
        <v>202</v>
      </c>
      <c r="D177" s="699">
        <v>3</v>
      </c>
      <c r="E177" s="705"/>
      <c r="F177" s="706">
        <f t="shared" si="0"/>
        <v>0</v>
      </c>
    </row>
    <row r="178" spans="1:6" ht="12.75">
      <c r="A178" s="702"/>
      <c r="B178" s="703" t="s">
        <v>51</v>
      </c>
      <c r="C178" s="699" t="s">
        <v>202</v>
      </c>
      <c r="D178" s="699">
        <v>3</v>
      </c>
      <c r="E178" s="705"/>
      <c r="F178" s="706">
        <f t="shared" si="0"/>
        <v>0</v>
      </c>
    </row>
    <row r="179" spans="1:6" ht="12.75">
      <c r="A179" s="702"/>
      <c r="B179" s="703" t="s">
        <v>52</v>
      </c>
      <c r="C179" s="699" t="s">
        <v>202</v>
      </c>
      <c r="D179" s="699">
        <v>3</v>
      </c>
      <c r="E179" s="705"/>
      <c r="F179" s="706">
        <f t="shared" si="0"/>
        <v>0</v>
      </c>
    </row>
    <row r="180" spans="1:6" ht="12.75">
      <c r="A180" s="702"/>
      <c r="B180" s="703" t="s">
        <v>53</v>
      </c>
      <c r="C180" s="699" t="s">
        <v>202</v>
      </c>
      <c r="D180" s="699">
        <v>2</v>
      </c>
      <c r="E180" s="705"/>
      <c r="F180" s="706">
        <f t="shared" si="0"/>
        <v>0</v>
      </c>
    </row>
    <row r="181" spans="1:6" ht="12.75">
      <c r="A181" s="697"/>
      <c r="B181" s="703" t="s">
        <v>54</v>
      </c>
      <c r="C181" s="699" t="s">
        <v>202</v>
      </c>
      <c r="D181" s="699">
        <v>9</v>
      </c>
      <c r="E181" s="705"/>
      <c r="F181" s="706">
        <f t="shared" si="0"/>
        <v>0</v>
      </c>
    </row>
    <row r="182" spans="1:6" ht="12.75">
      <c r="A182" s="697"/>
      <c r="B182" s="703" t="s">
        <v>55</v>
      </c>
      <c r="C182" s="699" t="s">
        <v>202</v>
      </c>
      <c r="D182" s="699">
        <v>3</v>
      </c>
      <c r="E182" s="705"/>
      <c r="F182" s="706">
        <f t="shared" si="0"/>
        <v>0</v>
      </c>
    </row>
    <row r="183" spans="1:6" ht="12.75">
      <c r="A183" s="697"/>
      <c r="B183" s="703" t="s">
        <v>56</v>
      </c>
      <c r="C183" s="699" t="s">
        <v>202</v>
      </c>
      <c r="D183" s="699">
        <v>2</v>
      </c>
      <c r="E183" s="705"/>
      <c r="F183" s="706">
        <f t="shared" si="0"/>
        <v>0</v>
      </c>
    </row>
    <row r="184" spans="1:6" ht="12.75">
      <c r="A184" s="697"/>
      <c r="B184" s="703" t="s">
        <v>57</v>
      </c>
      <c r="C184" s="699" t="s">
        <v>202</v>
      </c>
      <c r="D184" s="699">
        <v>1</v>
      </c>
      <c r="E184" s="705"/>
      <c r="F184" s="706">
        <f t="shared" si="0"/>
        <v>0</v>
      </c>
    </row>
    <row r="185" spans="1:6" ht="12.75">
      <c r="A185" s="697"/>
      <c r="B185" s="703" t="s">
        <v>58</v>
      </c>
      <c r="C185" s="699" t="s">
        <v>202</v>
      </c>
      <c r="D185" s="699">
        <v>1</v>
      </c>
      <c r="E185" s="705"/>
      <c r="F185" s="706">
        <f t="shared" si="0"/>
        <v>0</v>
      </c>
    </row>
    <row r="186" spans="1:6" ht="12.75">
      <c r="A186" s="697"/>
      <c r="B186" s="703" t="s">
        <v>1318</v>
      </c>
      <c r="C186" s="699"/>
      <c r="D186" s="699"/>
      <c r="F186" s="706"/>
    </row>
    <row r="187" spans="1:6" ht="12.75">
      <c r="A187" s="697"/>
      <c r="B187" s="753" t="s">
        <v>59</v>
      </c>
      <c r="C187" s="722"/>
      <c r="D187" s="722"/>
      <c r="F187" s="706"/>
    </row>
    <row r="188" spans="1:6" ht="18" customHeight="1">
      <c r="A188" s="697"/>
      <c r="B188" s="708" t="s">
        <v>1320</v>
      </c>
      <c r="C188" s="699"/>
      <c r="D188" s="699"/>
      <c r="F188" s="706"/>
    </row>
    <row r="189" spans="1:6" ht="12.75">
      <c r="A189" s="697"/>
      <c r="B189" s="703"/>
      <c r="C189" s="699"/>
      <c r="D189" s="699"/>
      <c r="F189" s="700"/>
    </row>
    <row r="190" spans="1:6" ht="76.5">
      <c r="A190" s="702">
        <f>MAX($A$7:A189)+1</f>
        <v>30</v>
      </c>
      <c r="B190" s="754" t="s">
        <v>60</v>
      </c>
      <c r="C190" s="710" t="s">
        <v>202</v>
      </c>
      <c r="D190" s="710">
        <v>27</v>
      </c>
      <c r="E190" s="705"/>
      <c r="F190" s="706">
        <f>D190*E190</f>
        <v>0</v>
      </c>
    </row>
    <row r="191" spans="1:6" ht="12.75">
      <c r="A191" s="702"/>
      <c r="B191" s="754" t="s">
        <v>632</v>
      </c>
      <c r="C191" s="710"/>
      <c r="D191" s="710"/>
      <c r="F191" s="726"/>
    </row>
    <row r="192" spans="1:6" ht="12.75">
      <c r="A192" s="697"/>
      <c r="B192" s="755" t="s">
        <v>61</v>
      </c>
      <c r="C192" s="710"/>
      <c r="D192" s="710"/>
      <c r="F192" s="700"/>
    </row>
    <row r="193" spans="1:6" ht="12.75">
      <c r="A193" s="697"/>
      <c r="B193" s="708" t="s">
        <v>1320</v>
      </c>
      <c r="C193" s="710"/>
      <c r="D193" s="710"/>
      <c r="F193" s="700"/>
    </row>
    <row r="194" spans="1:6" ht="12.75">
      <c r="A194" s="697"/>
      <c r="B194" s="753"/>
      <c r="C194" s="699"/>
      <c r="D194" s="699"/>
      <c r="F194" s="700"/>
    </row>
    <row r="195" spans="1:6" ht="89.25">
      <c r="A195" s="702">
        <f>MAX($A$7:A194)+1</f>
        <v>31</v>
      </c>
      <c r="B195" s="756" t="s">
        <v>62</v>
      </c>
      <c r="C195" s="710" t="s">
        <v>202</v>
      </c>
      <c r="D195" s="710">
        <v>4</v>
      </c>
      <c r="E195" s="705"/>
      <c r="F195" s="706">
        <f>D195*E195</f>
        <v>0</v>
      </c>
    </row>
    <row r="196" spans="1:6" ht="25.5">
      <c r="A196" s="702"/>
      <c r="B196" s="756" t="s">
        <v>63</v>
      </c>
      <c r="C196" s="710"/>
      <c r="D196" s="710"/>
      <c r="F196" s="726"/>
    </row>
    <row r="197" spans="1:6" ht="12.75">
      <c r="A197" s="697"/>
      <c r="B197" s="756" t="s">
        <v>632</v>
      </c>
      <c r="C197" s="710"/>
      <c r="D197" s="710"/>
      <c r="F197" s="700"/>
    </row>
    <row r="198" spans="1:6" ht="12.75">
      <c r="A198" s="697"/>
      <c r="B198" s="757" t="s">
        <v>64</v>
      </c>
      <c r="C198" s="710"/>
      <c r="D198" s="710"/>
      <c r="F198" s="700"/>
    </row>
    <row r="199" spans="1:6" ht="12.75">
      <c r="A199" s="697"/>
      <c r="B199" s="708" t="s">
        <v>1320</v>
      </c>
      <c r="C199" s="710"/>
      <c r="D199" s="710"/>
      <c r="F199" s="700"/>
    </row>
    <row r="200" spans="1:6" ht="12.75">
      <c r="A200" s="758"/>
      <c r="B200" s="720"/>
      <c r="C200" s="710"/>
      <c r="D200" s="724"/>
      <c r="E200" s="741"/>
      <c r="F200" s="711"/>
    </row>
    <row r="201" spans="1:6" ht="51">
      <c r="A201" s="702">
        <f>MAX($A$7:A200)+1</f>
        <v>32</v>
      </c>
      <c r="B201" s="753" t="s">
        <v>65</v>
      </c>
      <c r="C201" s="710"/>
      <c r="D201" s="724"/>
      <c r="E201" s="741"/>
      <c r="F201" s="711"/>
    </row>
    <row r="202" spans="1:6" ht="12.75">
      <c r="A202" s="758"/>
      <c r="B202" s="753" t="s">
        <v>66</v>
      </c>
      <c r="C202" s="699" t="s">
        <v>202</v>
      </c>
      <c r="D202" s="699">
        <v>8</v>
      </c>
      <c r="E202" s="705"/>
      <c r="F202" s="706">
        <f>D202*E202</f>
        <v>0</v>
      </c>
    </row>
    <row r="203" spans="1:6" ht="12.75">
      <c r="A203" s="758"/>
      <c r="B203" s="753" t="s">
        <v>67</v>
      </c>
      <c r="C203" s="699" t="s">
        <v>202</v>
      </c>
      <c r="D203" s="699">
        <v>2</v>
      </c>
      <c r="E203" s="705"/>
      <c r="F203" s="706">
        <f>D203*E203</f>
        <v>0</v>
      </c>
    </row>
    <row r="204" spans="1:6" ht="12.75">
      <c r="A204" s="758"/>
      <c r="B204" s="753" t="s">
        <v>68</v>
      </c>
      <c r="C204" s="699" t="s">
        <v>202</v>
      </c>
      <c r="D204" s="699">
        <v>1</v>
      </c>
      <c r="E204" s="705"/>
      <c r="F204" s="706">
        <f>D204*E204</f>
        <v>0</v>
      </c>
    </row>
    <row r="205" spans="1:6" ht="12.75">
      <c r="A205" s="758"/>
      <c r="B205" s="753" t="s">
        <v>1318</v>
      </c>
      <c r="C205" s="710"/>
      <c r="D205" s="724"/>
      <c r="E205" s="741"/>
      <c r="F205" s="711"/>
    </row>
    <row r="206" spans="1:6" ht="12.75">
      <c r="A206" s="758"/>
      <c r="B206" s="753" t="s">
        <v>69</v>
      </c>
      <c r="C206" s="710"/>
      <c r="D206" s="724"/>
      <c r="E206" s="741"/>
      <c r="F206" s="711"/>
    </row>
    <row r="207" spans="1:6" ht="12.75">
      <c r="A207" s="758"/>
      <c r="B207" s="708" t="s">
        <v>1320</v>
      </c>
      <c r="C207" s="710"/>
      <c r="D207" s="724"/>
      <c r="E207" s="741"/>
      <c r="F207" s="711"/>
    </row>
    <row r="208" spans="1:6" ht="12.75">
      <c r="A208" s="666"/>
      <c r="B208" s="753"/>
      <c r="C208" s="721"/>
      <c r="D208" s="759"/>
      <c r="E208" s="741"/>
      <c r="F208" s="760"/>
    </row>
    <row r="209" spans="1:6" ht="76.5">
      <c r="A209" s="761">
        <f>MAX($A$7:A208)+1</f>
        <v>33</v>
      </c>
      <c r="B209" s="720" t="s">
        <v>70</v>
      </c>
      <c r="C209" s="721"/>
      <c r="D209" s="721"/>
      <c r="F209" s="700"/>
    </row>
    <row r="210" spans="1:6" ht="12.75">
      <c r="A210" s="697"/>
      <c r="B210" s="720" t="s">
        <v>71</v>
      </c>
      <c r="C210" s="721" t="s">
        <v>202</v>
      </c>
      <c r="D210" s="721">
        <v>11</v>
      </c>
      <c r="E210" s="705"/>
      <c r="F210" s="706">
        <f>D210*E210</f>
        <v>0</v>
      </c>
    </row>
    <row r="211" spans="1:6" ht="12.75">
      <c r="A211" s="697"/>
      <c r="B211" s="720" t="s">
        <v>632</v>
      </c>
      <c r="C211" s="721"/>
      <c r="D211" s="721"/>
      <c r="F211" s="700"/>
    </row>
    <row r="212" spans="1:6" ht="12.75">
      <c r="A212" s="697"/>
      <c r="B212" s="720" t="s">
        <v>72</v>
      </c>
      <c r="C212" s="721"/>
      <c r="D212" s="721"/>
      <c r="F212" s="700"/>
    </row>
    <row r="213" spans="1:6" ht="12.75">
      <c r="A213" s="758"/>
      <c r="B213" s="708" t="s">
        <v>1320</v>
      </c>
      <c r="C213" s="721"/>
      <c r="D213" s="759"/>
      <c r="E213" s="741"/>
      <c r="F213" s="711"/>
    </row>
    <row r="214" spans="1:6" ht="12.75">
      <c r="A214" s="697"/>
      <c r="B214" s="712"/>
      <c r="C214" s="710"/>
      <c r="D214" s="710"/>
      <c r="F214" s="700"/>
    </row>
    <row r="215" spans="1:6" ht="38.25">
      <c r="A215" s="702">
        <f>MAX($A$7:A214)+1</f>
        <v>34</v>
      </c>
      <c r="B215" s="720" t="s">
        <v>73</v>
      </c>
      <c r="C215" s="710"/>
      <c r="D215" s="710"/>
      <c r="F215" s="700"/>
    </row>
    <row r="216" spans="1:6" ht="25.5">
      <c r="A216" s="697"/>
      <c r="B216" s="720" t="s">
        <v>74</v>
      </c>
      <c r="C216" s="710"/>
      <c r="D216" s="710"/>
      <c r="F216" s="700"/>
    </row>
    <row r="217" spans="1:6" ht="25.5">
      <c r="A217" s="697"/>
      <c r="B217" s="720" t="s">
        <v>75</v>
      </c>
      <c r="C217" s="710"/>
      <c r="D217" s="710"/>
      <c r="F217" s="700"/>
    </row>
    <row r="218" spans="1:6" ht="12.75">
      <c r="A218" s="697"/>
      <c r="B218" s="720" t="s">
        <v>76</v>
      </c>
      <c r="C218" s="710"/>
      <c r="D218" s="710"/>
      <c r="F218" s="700"/>
    </row>
    <row r="219" spans="1:6" ht="12.75">
      <c r="A219" s="697"/>
      <c r="B219" s="720" t="s">
        <v>77</v>
      </c>
      <c r="C219" s="710"/>
      <c r="D219" s="710"/>
      <c r="F219" s="700"/>
    </row>
    <row r="220" spans="1:6" ht="25.5">
      <c r="A220" s="697"/>
      <c r="B220" s="720" t="s">
        <v>78</v>
      </c>
      <c r="C220" s="710"/>
      <c r="D220" s="710"/>
      <c r="F220" s="700"/>
    </row>
    <row r="221" spans="1:6" ht="25.5">
      <c r="A221" s="697"/>
      <c r="B221" s="720" t="s">
        <v>79</v>
      </c>
      <c r="C221" s="710" t="s">
        <v>1389</v>
      </c>
      <c r="D221" s="710">
        <v>4</v>
      </c>
      <c r="E221" s="705"/>
      <c r="F221" s="706">
        <f>D221*E221</f>
        <v>0</v>
      </c>
    </row>
    <row r="222" spans="1:6" ht="12.75">
      <c r="A222" s="697"/>
      <c r="B222" s="712"/>
      <c r="C222" s="710"/>
      <c r="D222" s="710"/>
      <c r="F222" s="700"/>
    </row>
    <row r="223" spans="1:6" ht="38.25">
      <c r="A223" s="702">
        <f>MAX($A$7:A222)+1</f>
        <v>35</v>
      </c>
      <c r="B223" s="762" t="s">
        <v>80</v>
      </c>
      <c r="C223" s="710"/>
      <c r="D223" s="710"/>
      <c r="F223" s="700"/>
    </row>
    <row r="224" spans="1:6" ht="12.75">
      <c r="A224" s="697"/>
      <c r="B224" s="762" t="s">
        <v>81</v>
      </c>
      <c r="C224" s="710"/>
      <c r="D224" s="710"/>
      <c r="F224" s="726"/>
    </row>
    <row r="225" spans="1:6" ht="12.75">
      <c r="A225" s="697"/>
      <c r="B225" s="763" t="s">
        <v>82</v>
      </c>
      <c r="C225" s="710" t="s">
        <v>202</v>
      </c>
      <c r="D225" s="710">
        <v>10</v>
      </c>
      <c r="E225" s="705"/>
      <c r="F225" s="706">
        <f>D225*E225</f>
        <v>0</v>
      </c>
    </row>
    <row r="226" spans="1:6" ht="12.75">
      <c r="A226" s="697"/>
      <c r="B226" s="763" t="s">
        <v>1</v>
      </c>
      <c r="C226" s="710" t="s">
        <v>202</v>
      </c>
      <c r="D226" s="710">
        <v>1</v>
      </c>
      <c r="E226" s="705"/>
      <c r="F226" s="706">
        <f>D226*E226</f>
        <v>0</v>
      </c>
    </row>
    <row r="227" spans="1:6" ht="12.75">
      <c r="A227" s="702"/>
      <c r="B227" s="762"/>
      <c r="C227" s="710"/>
      <c r="D227" s="724"/>
      <c r="E227" s="741"/>
      <c r="F227" s="711"/>
    </row>
    <row r="228" spans="1:6" ht="38.25">
      <c r="A228" s="702">
        <f>MAX($A$7:A227)+1</f>
        <v>36</v>
      </c>
      <c r="B228" s="764" t="s">
        <v>6</v>
      </c>
      <c r="C228" s="710"/>
      <c r="D228" s="710"/>
      <c r="F228" s="700"/>
    </row>
    <row r="229" spans="1:6" ht="12.75">
      <c r="A229" s="697"/>
      <c r="B229" s="764" t="s">
        <v>14</v>
      </c>
      <c r="C229" s="710" t="s">
        <v>202</v>
      </c>
      <c r="D229" s="724">
        <v>4</v>
      </c>
      <c r="E229" s="705"/>
      <c r="F229" s="706">
        <f>D229*E229</f>
        <v>0</v>
      </c>
    </row>
    <row r="230" spans="1:6" ht="12.75">
      <c r="A230" s="697"/>
      <c r="B230" s="704"/>
      <c r="C230" s="710"/>
      <c r="D230" s="710"/>
      <c r="F230" s="700"/>
    </row>
    <row r="231" spans="1:6" ht="25.5">
      <c r="A231" s="702">
        <f>MAX($A$7:A230)+1</f>
        <v>37</v>
      </c>
      <c r="B231" s="704" t="s">
        <v>83</v>
      </c>
      <c r="C231" s="710"/>
      <c r="D231" s="710"/>
      <c r="F231" s="700"/>
    </row>
    <row r="232" spans="1:6" ht="12.75">
      <c r="A232" s="697"/>
      <c r="B232" s="704" t="s">
        <v>84</v>
      </c>
      <c r="C232" s="710"/>
      <c r="D232" s="710"/>
      <c r="F232" s="700"/>
    </row>
    <row r="233" spans="1:6" ht="12.75">
      <c r="A233" s="697"/>
      <c r="B233" s="704" t="s">
        <v>85</v>
      </c>
      <c r="C233" s="710"/>
      <c r="D233" s="710"/>
      <c r="F233" s="700"/>
    </row>
    <row r="234" spans="1:6" ht="12.75">
      <c r="A234" s="697"/>
      <c r="B234" s="704" t="s">
        <v>86</v>
      </c>
      <c r="C234" s="710"/>
      <c r="D234" s="710"/>
      <c r="F234" s="700"/>
    </row>
    <row r="235" spans="1:6" ht="12.75">
      <c r="A235" s="697"/>
      <c r="B235" s="704" t="s">
        <v>87</v>
      </c>
      <c r="C235" s="710"/>
      <c r="D235" s="710"/>
      <c r="F235" s="700"/>
    </row>
    <row r="236" spans="1:6" ht="12.75">
      <c r="A236" s="697"/>
      <c r="B236" s="704" t="s">
        <v>88</v>
      </c>
      <c r="C236" s="710"/>
      <c r="D236" s="710"/>
      <c r="F236" s="700"/>
    </row>
    <row r="237" spans="1:6" ht="12.75">
      <c r="A237" s="697"/>
      <c r="B237" s="704" t="s">
        <v>89</v>
      </c>
      <c r="C237" s="710"/>
      <c r="D237" s="710"/>
      <c r="F237" s="700"/>
    </row>
    <row r="238" spans="1:6" ht="12.75">
      <c r="A238" s="697"/>
      <c r="B238" s="704" t="s">
        <v>90</v>
      </c>
      <c r="C238" s="710"/>
      <c r="D238" s="710"/>
      <c r="F238" s="700"/>
    </row>
    <row r="239" spans="1:6" ht="12.75">
      <c r="A239" s="697"/>
      <c r="B239" s="704" t="s">
        <v>91</v>
      </c>
      <c r="C239" s="710"/>
      <c r="D239" s="710"/>
      <c r="F239" s="700"/>
    </row>
    <row r="240" spans="1:6" ht="12.75">
      <c r="A240" s="697"/>
      <c r="B240" s="704" t="s">
        <v>92</v>
      </c>
      <c r="C240" s="710"/>
      <c r="D240" s="710"/>
      <c r="F240" s="700"/>
    </row>
    <row r="241" spans="1:6" ht="12.75">
      <c r="A241" s="697"/>
      <c r="B241" s="704" t="s">
        <v>93</v>
      </c>
      <c r="C241" s="710"/>
      <c r="D241" s="710"/>
      <c r="F241" s="700"/>
    </row>
    <row r="242" spans="1:6" ht="12.75">
      <c r="A242" s="697"/>
      <c r="B242" s="704" t="s">
        <v>94</v>
      </c>
      <c r="C242" s="710"/>
      <c r="D242" s="710"/>
      <c r="F242" s="700"/>
    </row>
    <row r="243" spans="1:6" ht="25.5">
      <c r="A243" s="697"/>
      <c r="B243" s="704" t="s">
        <v>95</v>
      </c>
      <c r="C243" s="710"/>
      <c r="D243" s="710"/>
      <c r="F243" s="700"/>
    </row>
    <row r="244" spans="1:6" ht="25.5">
      <c r="A244" s="697"/>
      <c r="B244" s="704" t="s">
        <v>96</v>
      </c>
      <c r="C244" s="710"/>
      <c r="D244" s="710"/>
      <c r="F244" s="700"/>
    </row>
    <row r="245" spans="1:6" ht="76.5">
      <c r="A245" s="697"/>
      <c r="B245" s="764" t="s">
        <v>0</v>
      </c>
      <c r="C245" s="710"/>
      <c r="D245" s="724"/>
      <c r="E245" s="725"/>
      <c r="F245" s="726"/>
    </row>
    <row r="246" spans="1:6" ht="12.75">
      <c r="A246" s="697"/>
      <c r="B246" s="764" t="s">
        <v>14</v>
      </c>
      <c r="C246" s="710" t="s">
        <v>202</v>
      </c>
      <c r="D246" s="724">
        <v>4</v>
      </c>
      <c r="E246" s="705"/>
      <c r="F246" s="706">
        <f>D246*E246</f>
        <v>0</v>
      </c>
    </row>
    <row r="247" spans="1:6" ht="25.5">
      <c r="A247" s="697"/>
      <c r="B247" s="704" t="s">
        <v>97</v>
      </c>
      <c r="C247" s="710"/>
      <c r="D247" s="724"/>
      <c r="E247" s="725"/>
      <c r="F247" s="726"/>
    </row>
    <row r="248" spans="1:6" ht="12.75">
      <c r="A248" s="697"/>
      <c r="B248" s="704" t="s">
        <v>1318</v>
      </c>
      <c r="C248" s="710"/>
      <c r="D248" s="710"/>
      <c r="F248" s="700"/>
    </row>
    <row r="249" spans="1:6" ht="12.75">
      <c r="A249" s="697"/>
      <c r="B249" s="704" t="s">
        <v>98</v>
      </c>
      <c r="C249" s="710"/>
      <c r="D249" s="710"/>
      <c r="F249" s="700"/>
    </row>
    <row r="250" spans="1:6" ht="12.75">
      <c r="A250" s="758"/>
      <c r="B250" s="748" t="s">
        <v>1320</v>
      </c>
      <c r="C250" s="710"/>
      <c r="D250" s="724"/>
      <c r="E250" s="741"/>
      <c r="F250" s="711"/>
    </row>
    <row r="251" spans="1:6" ht="12.75">
      <c r="A251" s="758"/>
      <c r="B251" s="762"/>
      <c r="C251" s="710"/>
      <c r="D251" s="724"/>
      <c r="E251" s="725"/>
      <c r="F251" s="726"/>
    </row>
    <row r="252" spans="1:6" ht="38.25">
      <c r="A252" s="702">
        <f>MAX($A$7:A251)+1</f>
        <v>38</v>
      </c>
      <c r="B252" s="704" t="s">
        <v>99</v>
      </c>
      <c r="C252" s="710"/>
      <c r="D252" s="724"/>
      <c r="E252" s="741"/>
      <c r="F252" s="711"/>
    </row>
    <row r="253" spans="1:6" ht="25.5">
      <c r="A253" s="666"/>
      <c r="B253" s="704" t="s">
        <v>100</v>
      </c>
      <c r="C253" s="710"/>
      <c r="D253" s="724"/>
      <c r="E253" s="725"/>
      <c r="F253" s="726"/>
    </row>
    <row r="254" spans="1:6" ht="25.5">
      <c r="A254" s="666"/>
      <c r="B254" s="704" t="s">
        <v>101</v>
      </c>
      <c r="C254" s="710"/>
      <c r="D254" s="724"/>
      <c r="E254" s="735"/>
      <c r="F254" s="711"/>
    </row>
    <row r="255" spans="1:6" ht="25.5">
      <c r="A255" s="666"/>
      <c r="B255" s="704" t="s">
        <v>102</v>
      </c>
      <c r="C255" s="710"/>
      <c r="D255" s="724"/>
      <c r="E255" s="725"/>
      <c r="F255" s="726"/>
    </row>
    <row r="256" spans="1:6" ht="38.25">
      <c r="A256" s="666"/>
      <c r="B256" s="704" t="s">
        <v>103</v>
      </c>
      <c r="C256" s="710"/>
      <c r="D256" s="724"/>
      <c r="E256" s="725"/>
      <c r="F256" s="726"/>
    </row>
    <row r="257" spans="1:6" ht="12.75">
      <c r="A257" s="666"/>
      <c r="B257" s="704" t="s">
        <v>104</v>
      </c>
      <c r="C257" s="710"/>
      <c r="D257" s="724"/>
      <c r="E257" s="741"/>
      <c r="F257" s="711"/>
    </row>
    <row r="258" spans="1:6" ht="12.75">
      <c r="A258" s="666"/>
      <c r="B258" s="704" t="s">
        <v>105</v>
      </c>
      <c r="C258" s="710"/>
      <c r="D258" s="724"/>
      <c r="E258" s="741"/>
      <c r="F258" s="711"/>
    </row>
    <row r="259" spans="1:6" ht="38.25">
      <c r="A259" s="666"/>
      <c r="B259" s="704" t="s">
        <v>106</v>
      </c>
      <c r="C259" s="710"/>
      <c r="D259" s="724"/>
      <c r="E259" s="741"/>
      <c r="F259" s="711"/>
    </row>
    <row r="260" spans="1:6" ht="38.25">
      <c r="A260" s="758"/>
      <c r="B260" s="704" t="s">
        <v>107</v>
      </c>
      <c r="C260" s="710"/>
      <c r="D260" s="724"/>
      <c r="E260" s="735"/>
      <c r="F260" s="711"/>
    </row>
    <row r="261" spans="1:6" ht="12.75">
      <c r="A261" s="758"/>
      <c r="B261" s="704" t="s">
        <v>82</v>
      </c>
      <c r="C261" s="710"/>
      <c r="D261" s="724"/>
      <c r="E261" s="735"/>
      <c r="F261" s="711"/>
    </row>
    <row r="262" spans="1:6" ht="12.75">
      <c r="A262" s="702"/>
      <c r="B262" s="704" t="s">
        <v>108</v>
      </c>
      <c r="C262" s="710" t="s">
        <v>202</v>
      </c>
      <c r="D262" s="724">
        <v>11</v>
      </c>
      <c r="E262" s="705"/>
      <c r="F262" s="706">
        <f>D262*E262</f>
        <v>0</v>
      </c>
    </row>
    <row r="263" spans="1:6" ht="12.75">
      <c r="A263" s="702"/>
      <c r="B263" s="704" t="s">
        <v>632</v>
      </c>
      <c r="C263" s="710"/>
      <c r="D263" s="724"/>
      <c r="E263" s="765"/>
      <c r="F263" s="700"/>
    </row>
    <row r="264" spans="1:6" ht="12.75">
      <c r="A264" s="766"/>
      <c r="B264" s="704" t="s">
        <v>109</v>
      </c>
      <c r="C264" s="710"/>
      <c r="D264" s="724"/>
      <c r="E264" s="725"/>
      <c r="F264" s="726"/>
    </row>
    <row r="265" spans="1:6" ht="12.75">
      <c r="A265" s="758"/>
      <c r="B265" s="704" t="s">
        <v>110</v>
      </c>
      <c r="C265" s="710"/>
      <c r="D265" s="724"/>
      <c r="E265" s="735"/>
      <c r="F265" s="711"/>
    </row>
    <row r="266" spans="1:6" ht="12.75">
      <c r="A266" s="702"/>
      <c r="B266" s="703"/>
      <c r="C266" s="710"/>
      <c r="D266" s="724"/>
      <c r="E266" s="741"/>
      <c r="F266" s="711"/>
    </row>
    <row r="267" spans="1:6" ht="102">
      <c r="A267" s="702">
        <f>MAX($A$7:A266)+1</f>
        <v>39</v>
      </c>
      <c r="B267" s="767" t="s">
        <v>111</v>
      </c>
      <c r="C267" s="710"/>
      <c r="D267" s="724"/>
      <c r="F267" s="711"/>
    </row>
    <row r="268" spans="1:6" ht="12.75">
      <c r="A268" s="702"/>
      <c r="B268" s="723" t="s">
        <v>112</v>
      </c>
      <c r="C268" s="710"/>
      <c r="D268" s="724"/>
      <c r="F268" s="711"/>
    </row>
    <row r="269" spans="1:6" ht="63.75">
      <c r="A269" s="702"/>
      <c r="B269" s="723" t="s">
        <v>113</v>
      </c>
      <c r="C269" s="710"/>
      <c r="D269" s="724"/>
      <c r="F269" s="711"/>
    </row>
    <row r="270" spans="1:6" ht="12.75">
      <c r="A270" s="702"/>
      <c r="B270" s="703" t="s">
        <v>114</v>
      </c>
      <c r="C270" s="710"/>
      <c r="D270" s="724"/>
      <c r="F270" s="711"/>
    </row>
    <row r="271" spans="1:6" ht="12.75">
      <c r="A271" s="758"/>
      <c r="B271" s="703" t="s">
        <v>115</v>
      </c>
      <c r="C271" s="710" t="s">
        <v>204</v>
      </c>
      <c r="D271" s="724">
        <v>420</v>
      </c>
      <c r="E271" s="705"/>
      <c r="F271" s="706">
        <f>D271*E271</f>
        <v>0</v>
      </c>
    </row>
    <row r="272" spans="1:6" ht="12.75">
      <c r="A272" s="702"/>
      <c r="B272" s="703" t="s">
        <v>116</v>
      </c>
      <c r="C272" s="710" t="s">
        <v>204</v>
      </c>
      <c r="D272" s="724">
        <v>85</v>
      </c>
      <c r="E272" s="705"/>
      <c r="F272" s="706">
        <f>D272*E272</f>
        <v>0</v>
      </c>
    </row>
    <row r="273" spans="1:6" ht="12.75">
      <c r="A273" s="758"/>
      <c r="B273" s="753" t="s">
        <v>632</v>
      </c>
      <c r="C273" s="710"/>
      <c r="D273" s="724"/>
      <c r="E273" s="741"/>
      <c r="F273" s="711"/>
    </row>
    <row r="274" spans="1:6" ht="12.75">
      <c r="A274" s="758"/>
      <c r="B274" s="753" t="s">
        <v>117</v>
      </c>
      <c r="C274" s="710"/>
      <c r="D274" s="724"/>
      <c r="E274" s="735"/>
      <c r="F274" s="711"/>
    </row>
    <row r="275" spans="1:6" ht="12.75">
      <c r="A275" s="758"/>
      <c r="B275" s="708" t="s">
        <v>1320</v>
      </c>
      <c r="C275" s="710"/>
      <c r="D275" s="724"/>
      <c r="E275" s="735"/>
      <c r="F275" s="711"/>
    </row>
    <row r="276" spans="2:6" ht="12.75">
      <c r="B276" s="745"/>
      <c r="C276" s="693"/>
      <c r="D276" s="693"/>
      <c r="E276" s="743"/>
      <c r="F276" s="670"/>
    </row>
    <row r="277" spans="1:6" ht="89.25">
      <c r="A277" s="737">
        <f>MAX($A$5:A276)+1</f>
        <v>40</v>
      </c>
      <c r="B277" s="746" t="s">
        <v>118</v>
      </c>
      <c r="C277" s="693"/>
      <c r="D277" s="693"/>
      <c r="E277" s="743"/>
      <c r="F277" s="670"/>
    </row>
    <row r="278" spans="1:6" ht="63.75">
      <c r="A278" s="737"/>
      <c r="B278" s="746" t="s">
        <v>29</v>
      </c>
      <c r="C278" s="693"/>
      <c r="D278" s="693"/>
      <c r="E278" s="743"/>
      <c r="F278" s="670"/>
    </row>
    <row r="279" spans="2:6" ht="12.75">
      <c r="B279" s="746" t="s">
        <v>30</v>
      </c>
      <c r="C279" s="693"/>
      <c r="D279" s="693"/>
      <c r="E279" s="743"/>
      <c r="F279" s="670"/>
    </row>
    <row r="280" spans="1:6" ht="12.75">
      <c r="A280" s="758"/>
      <c r="B280" s="703" t="s">
        <v>115</v>
      </c>
      <c r="C280" s="710" t="s">
        <v>204</v>
      </c>
      <c r="D280" s="724">
        <v>420</v>
      </c>
      <c r="E280" s="705"/>
      <c r="F280" s="706">
        <f>D280*E280</f>
        <v>0</v>
      </c>
    </row>
    <row r="281" spans="1:6" ht="12.75">
      <c r="A281" s="702"/>
      <c r="B281" s="703" t="s">
        <v>116</v>
      </c>
      <c r="C281" s="710" t="s">
        <v>204</v>
      </c>
      <c r="D281" s="724">
        <v>85</v>
      </c>
      <c r="E281" s="705"/>
      <c r="F281" s="706">
        <f>D281*E281</f>
        <v>0</v>
      </c>
    </row>
    <row r="282" spans="2:6" ht="12.75">
      <c r="B282" s="746" t="s">
        <v>1318</v>
      </c>
      <c r="C282" s="693"/>
      <c r="D282" s="693"/>
      <c r="E282" s="743"/>
      <c r="F282" s="670"/>
    </row>
    <row r="283" spans="2:6" ht="12.75">
      <c r="B283" s="747" t="s">
        <v>32</v>
      </c>
      <c r="C283" s="693"/>
      <c r="D283" s="693"/>
      <c r="E283" s="743"/>
      <c r="F283" s="670"/>
    </row>
    <row r="284" spans="2:6" ht="12.75">
      <c r="B284" s="746" t="s">
        <v>1320</v>
      </c>
      <c r="C284" s="693"/>
      <c r="D284" s="693"/>
      <c r="E284" s="743"/>
      <c r="F284" s="670"/>
    </row>
    <row r="285" spans="1:6" ht="12.75">
      <c r="A285" s="697"/>
      <c r="B285" s="720"/>
      <c r="C285" s="722"/>
      <c r="D285" s="699"/>
      <c r="F285" s="700"/>
    </row>
    <row r="286" spans="1:6" ht="51">
      <c r="A286" s="702">
        <f>MAX($A$7:A285)+1</f>
        <v>41</v>
      </c>
      <c r="B286" s="727" t="s">
        <v>21</v>
      </c>
      <c r="C286" s="710"/>
      <c r="D286" s="724"/>
      <c r="E286" s="725"/>
      <c r="F286" s="726"/>
    </row>
    <row r="287" spans="1:6" ht="127.5">
      <c r="A287" s="702"/>
      <c r="B287" s="727" t="s">
        <v>22</v>
      </c>
      <c r="C287" s="710"/>
      <c r="D287" s="724"/>
      <c r="E287" s="725"/>
      <c r="F287" s="726"/>
    </row>
    <row r="288" spans="1:6" ht="12.75">
      <c r="A288" s="758"/>
      <c r="B288" s="703" t="s">
        <v>119</v>
      </c>
      <c r="C288" s="710" t="s">
        <v>204</v>
      </c>
      <c r="D288" s="724">
        <v>165</v>
      </c>
      <c r="E288" s="705"/>
      <c r="F288" s="706">
        <f>D288*E288</f>
        <v>0</v>
      </c>
    </row>
    <row r="289" spans="1:6" ht="12.75">
      <c r="A289" s="758"/>
      <c r="B289" s="703" t="s">
        <v>120</v>
      </c>
      <c r="C289" s="710" t="s">
        <v>204</v>
      </c>
      <c r="D289" s="724">
        <v>9</v>
      </c>
      <c r="E289" s="705"/>
      <c r="F289" s="706">
        <f>D289*E289</f>
        <v>0</v>
      </c>
    </row>
    <row r="290" spans="1:6" ht="12.75">
      <c r="A290" s="758"/>
      <c r="B290" s="703" t="s">
        <v>25</v>
      </c>
      <c r="C290" s="710" t="s">
        <v>204</v>
      </c>
      <c r="D290" s="710">
        <v>18</v>
      </c>
      <c r="E290" s="705"/>
      <c r="F290" s="706">
        <f>D290*E290</f>
        <v>0</v>
      </c>
    </row>
    <row r="291" spans="1:6" ht="12.75">
      <c r="A291" s="758"/>
      <c r="B291" s="703" t="s">
        <v>632</v>
      </c>
      <c r="C291" s="710"/>
      <c r="D291" s="724"/>
      <c r="E291" s="741"/>
      <c r="F291" s="711">
        <f>IF(E291=0,"",ROUND(+E291*D291,2))</f>
      </c>
    </row>
    <row r="292" spans="1:6" ht="12.75">
      <c r="A292" s="758"/>
      <c r="B292" s="727" t="s">
        <v>26</v>
      </c>
      <c r="C292" s="710"/>
      <c r="D292" s="724"/>
      <c r="E292" s="741"/>
      <c r="F292" s="711"/>
    </row>
    <row r="293" spans="1:6" ht="12.75">
      <c r="A293" s="758"/>
      <c r="B293" s="708" t="s">
        <v>1320</v>
      </c>
      <c r="C293" s="710"/>
      <c r="D293" s="724"/>
      <c r="E293" s="741"/>
      <c r="F293" s="711"/>
    </row>
    <row r="294" spans="2:6" ht="12.75">
      <c r="B294" s="742"/>
      <c r="C294" s="693"/>
      <c r="D294" s="693"/>
      <c r="E294" s="743"/>
      <c r="F294" s="670"/>
    </row>
    <row r="295" spans="1:6" ht="25.5">
      <c r="A295" s="737">
        <f>MAX($A$5:A294)+1</f>
        <v>42</v>
      </c>
      <c r="B295" s="744" t="s">
        <v>27</v>
      </c>
      <c r="C295" s="693" t="s">
        <v>203</v>
      </c>
      <c r="D295" s="693">
        <v>16</v>
      </c>
      <c r="E295" s="730"/>
      <c r="F295" s="706">
        <f>D295*E295</f>
        <v>0</v>
      </c>
    </row>
    <row r="296" spans="2:6" ht="12.75">
      <c r="B296" s="745"/>
      <c r="C296" s="693"/>
      <c r="D296" s="693"/>
      <c r="E296" s="743"/>
      <c r="F296" s="670"/>
    </row>
    <row r="297" spans="1:6" ht="89.25">
      <c r="A297" s="737">
        <f>MAX($A$5:A296)+1</f>
        <v>43</v>
      </c>
      <c r="B297" s="746" t="s">
        <v>121</v>
      </c>
      <c r="C297" s="693"/>
      <c r="D297" s="693"/>
      <c r="E297" s="743"/>
      <c r="F297" s="670"/>
    </row>
    <row r="298" spans="1:6" ht="63.75">
      <c r="A298" s="737"/>
      <c r="B298" s="746" t="s">
        <v>29</v>
      </c>
      <c r="C298" s="693"/>
      <c r="D298" s="693"/>
      <c r="E298" s="743"/>
      <c r="F298" s="670"/>
    </row>
    <row r="299" spans="2:6" ht="12.75">
      <c r="B299" s="746" t="s">
        <v>122</v>
      </c>
      <c r="C299" s="693"/>
      <c r="D299" s="693"/>
      <c r="E299" s="743"/>
      <c r="F299" s="670"/>
    </row>
    <row r="300" spans="1:6" ht="12.75">
      <c r="A300" s="758"/>
      <c r="B300" s="703" t="s">
        <v>119</v>
      </c>
      <c r="C300" s="710" t="s">
        <v>204</v>
      </c>
      <c r="D300" s="724">
        <v>165</v>
      </c>
      <c r="E300" s="705"/>
      <c r="F300" s="706">
        <f>D300*E300</f>
        <v>0</v>
      </c>
    </row>
    <row r="301" spans="2:6" ht="12.75">
      <c r="B301" s="746" t="s">
        <v>123</v>
      </c>
      <c r="C301" s="693"/>
      <c r="D301" s="693"/>
      <c r="E301" s="743"/>
      <c r="F301" s="670"/>
    </row>
    <row r="302" spans="1:6" ht="12.75">
      <c r="A302" s="758"/>
      <c r="B302" s="703" t="s">
        <v>120</v>
      </c>
      <c r="C302" s="710" t="s">
        <v>204</v>
      </c>
      <c r="D302" s="724">
        <v>9</v>
      </c>
      <c r="E302" s="705"/>
      <c r="F302" s="706">
        <f>D302*E302</f>
        <v>0</v>
      </c>
    </row>
    <row r="303" spans="2:6" ht="12.75">
      <c r="B303" s="746" t="s">
        <v>31</v>
      </c>
      <c r="C303" s="693"/>
      <c r="D303" s="693"/>
      <c r="E303" s="743"/>
      <c r="F303" s="670"/>
    </row>
    <row r="304" spans="1:6" ht="12.75">
      <c r="A304" s="758"/>
      <c r="B304" s="703" t="s">
        <v>25</v>
      </c>
      <c r="C304" s="710" t="s">
        <v>204</v>
      </c>
      <c r="D304" s="710">
        <v>18</v>
      </c>
      <c r="E304" s="705"/>
      <c r="F304" s="706">
        <f>D304*E304</f>
        <v>0</v>
      </c>
    </row>
    <row r="305" spans="2:6" ht="12.75">
      <c r="B305" s="746" t="s">
        <v>1318</v>
      </c>
      <c r="C305" s="693"/>
      <c r="D305" s="693"/>
      <c r="E305" s="743"/>
      <c r="F305" s="670"/>
    </row>
    <row r="306" spans="2:6" ht="12.75">
      <c r="B306" s="747" t="s">
        <v>32</v>
      </c>
      <c r="C306" s="693"/>
      <c r="D306" s="693"/>
      <c r="E306" s="743"/>
      <c r="F306" s="670"/>
    </row>
    <row r="307" spans="2:6" ht="12.75">
      <c r="B307" s="746" t="s">
        <v>1320</v>
      </c>
      <c r="C307" s="693"/>
      <c r="D307" s="693"/>
      <c r="E307" s="743"/>
      <c r="F307" s="670"/>
    </row>
    <row r="308" spans="1:6" ht="12.75">
      <c r="A308" s="697"/>
      <c r="B308" s="712"/>
      <c r="C308" s="721"/>
      <c r="D308" s="710"/>
      <c r="F308" s="700"/>
    </row>
    <row r="309" spans="1:6" ht="51">
      <c r="A309" s="702">
        <f>MAX($A$7:A308)+1</f>
        <v>44</v>
      </c>
      <c r="B309" s="729" t="s">
        <v>124</v>
      </c>
      <c r="C309" s="721" t="s">
        <v>203</v>
      </c>
      <c r="D309" s="710">
        <v>22</v>
      </c>
      <c r="E309" s="705"/>
      <c r="F309" s="706">
        <f>D309*E309</f>
        <v>0</v>
      </c>
    </row>
    <row r="310" spans="1:6" ht="12.75">
      <c r="A310" s="697"/>
      <c r="B310" s="753"/>
      <c r="C310" s="699"/>
      <c r="D310" s="699"/>
      <c r="E310" s="741"/>
      <c r="F310" s="700"/>
    </row>
    <row r="311" spans="1:6" ht="63.75">
      <c r="A311" s="702">
        <f>MAX($A$7:A310)+1</f>
        <v>45</v>
      </c>
      <c r="B311" s="753" t="s">
        <v>125</v>
      </c>
      <c r="C311" s="699" t="s">
        <v>202</v>
      </c>
      <c r="D311" s="699">
        <v>31</v>
      </c>
      <c r="E311" s="705"/>
      <c r="F311" s="706">
        <f>D311*E311</f>
        <v>0</v>
      </c>
    </row>
    <row r="312" spans="1:6" ht="12.75">
      <c r="A312" s="666"/>
      <c r="B312" s="753" t="s">
        <v>126</v>
      </c>
      <c r="C312" s="710"/>
      <c r="D312" s="724"/>
      <c r="E312" s="741"/>
      <c r="F312" s="711"/>
    </row>
    <row r="313" spans="1:6" ht="12.75">
      <c r="A313" s="666"/>
      <c r="B313" s="753" t="s">
        <v>127</v>
      </c>
      <c r="C313" s="710"/>
      <c r="D313" s="724"/>
      <c r="F313" s="711"/>
    </row>
    <row r="314" spans="2:6" ht="12.75">
      <c r="B314" s="746" t="s">
        <v>1320</v>
      </c>
      <c r="C314" s="693"/>
      <c r="D314" s="693"/>
      <c r="E314" s="743"/>
      <c r="F314" s="670"/>
    </row>
    <row r="315" spans="1:6" ht="12.75">
      <c r="A315" s="697"/>
      <c r="B315" s="753"/>
      <c r="C315" s="699"/>
      <c r="D315" s="699"/>
      <c r="F315" s="711"/>
    </row>
    <row r="316" spans="1:6" ht="51">
      <c r="A316" s="702">
        <f>MAX($A$7:A315)+1</f>
        <v>46</v>
      </c>
      <c r="B316" s="753" t="s">
        <v>128</v>
      </c>
      <c r="C316" s="699" t="s">
        <v>202</v>
      </c>
      <c r="D316" s="699">
        <v>11</v>
      </c>
      <c r="E316" s="705"/>
      <c r="F316" s="706">
        <f>D316*E316</f>
        <v>0</v>
      </c>
    </row>
    <row r="317" spans="1:6" ht="12.75">
      <c r="A317" s="666"/>
      <c r="B317" s="753" t="s">
        <v>126</v>
      </c>
      <c r="C317" s="710"/>
      <c r="D317" s="724"/>
      <c r="E317" s="741"/>
      <c r="F317" s="711"/>
    </row>
    <row r="318" spans="1:6" ht="12.75">
      <c r="A318" s="758"/>
      <c r="B318" s="753" t="s">
        <v>1318</v>
      </c>
      <c r="C318" s="710"/>
      <c r="D318" s="724"/>
      <c r="E318" s="741"/>
      <c r="F318" s="711"/>
    </row>
    <row r="319" spans="1:6" ht="12.75">
      <c r="A319" s="758"/>
      <c r="B319" s="753" t="s">
        <v>127</v>
      </c>
      <c r="C319" s="710"/>
      <c r="D319" s="724"/>
      <c r="E319" s="741"/>
      <c r="F319" s="711"/>
    </row>
    <row r="320" spans="2:6" ht="12.75">
      <c r="B320" s="746" t="s">
        <v>1320</v>
      </c>
      <c r="C320" s="693"/>
      <c r="D320" s="693"/>
      <c r="E320" s="743"/>
      <c r="F320" s="670"/>
    </row>
    <row r="321" spans="1:256" ht="12.75">
      <c r="A321" s="697"/>
      <c r="B321" s="768"/>
      <c r="C321" s="721"/>
      <c r="D321" s="710"/>
      <c r="E321" s="743"/>
      <c r="F321" s="769"/>
      <c r="G321" s="770"/>
      <c r="H321" s="770"/>
      <c r="I321" s="770"/>
      <c r="J321" s="770"/>
      <c r="K321" s="770"/>
      <c r="L321" s="770"/>
      <c r="M321" s="770"/>
      <c r="N321" s="770"/>
      <c r="O321" s="770"/>
      <c r="P321" s="770"/>
      <c r="Q321" s="770"/>
      <c r="R321" s="770"/>
      <c r="S321" s="770"/>
      <c r="T321" s="770"/>
      <c r="U321" s="770"/>
      <c r="V321" s="770"/>
      <c r="W321" s="770"/>
      <c r="X321" s="770"/>
      <c r="Y321" s="770"/>
      <c r="Z321" s="770"/>
      <c r="AA321" s="770"/>
      <c r="AB321" s="770"/>
      <c r="AC321" s="770"/>
      <c r="AD321" s="770"/>
      <c r="AE321" s="770"/>
      <c r="AF321" s="770"/>
      <c r="AG321" s="770"/>
      <c r="AH321" s="770"/>
      <c r="AI321" s="770"/>
      <c r="AJ321" s="770"/>
      <c r="AK321" s="770"/>
      <c r="AL321" s="770"/>
      <c r="AM321" s="770"/>
      <c r="AN321" s="770"/>
      <c r="AO321" s="770"/>
      <c r="AP321" s="770"/>
      <c r="AQ321" s="770"/>
      <c r="AR321" s="770"/>
      <c r="AS321" s="770"/>
      <c r="AT321" s="770"/>
      <c r="AU321" s="770"/>
      <c r="AV321" s="770"/>
      <c r="AW321" s="770"/>
      <c r="AX321" s="770"/>
      <c r="AY321" s="770"/>
      <c r="AZ321" s="770"/>
      <c r="BA321" s="770"/>
      <c r="BB321" s="770"/>
      <c r="BC321" s="770"/>
      <c r="BD321" s="770"/>
      <c r="BE321" s="770"/>
      <c r="BF321" s="770"/>
      <c r="BG321" s="770"/>
      <c r="BH321" s="770"/>
      <c r="BI321" s="770"/>
      <c r="BJ321" s="770"/>
      <c r="BK321" s="770"/>
      <c r="BL321" s="770"/>
      <c r="BM321" s="770"/>
      <c r="BN321" s="770"/>
      <c r="BO321" s="770"/>
      <c r="BP321" s="770"/>
      <c r="BQ321" s="770"/>
      <c r="BR321" s="770"/>
      <c r="BS321" s="770"/>
      <c r="BT321" s="770"/>
      <c r="BU321" s="770"/>
      <c r="BV321" s="770"/>
      <c r="BW321" s="770"/>
      <c r="BX321" s="770"/>
      <c r="BY321" s="770"/>
      <c r="BZ321" s="770"/>
      <c r="CA321" s="770"/>
      <c r="CB321" s="770"/>
      <c r="CC321" s="770"/>
      <c r="CD321" s="770"/>
      <c r="CE321" s="770"/>
      <c r="CF321" s="770"/>
      <c r="CG321" s="770"/>
      <c r="CH321" s="770"/>
      <c r="CI321" s="770"/>
      <c r="CJ321" s="770"/>
      <c r="CK321" s="770"/>
      <c r="CL321" s="770"/>
      <c r="CM321" s="770"/>
      <c r="CN321" s="770"/>
      <c r="CO321" s="770"/>
      <c r="CP321" s="770"/>
      <c r="CQ321" s="770"/>
      <c r="CR321" s="770"/>
      <c r="CS321" s="770"/>
      <c r="CT321" s="770"/>
      <c r="CU321" s="770"/>
      <c r="CV321" s="770"/>
      <c r="CW321" s="770"/>
      <c r="CX321" s="770"/>
      <c r="CY321" s="770"/>
      <c r="CZ321" s="770"/>
      <c r="DA321" s="770"/>
      <c r="DB321" s="770"/>
      <c r="DC321" s="770"/>
      <c r="DD321" s="770"/>
      <c r="DE321" s="770"/>
      <c r="DF321" s="770"/>
      <c r="DG321" s="770"/>
      <c r="DH321" s="770"/>
      <c r="DI321" s="770"/>
      <c r="DJ321" s="770"/>
      <c r="DK321" s="770"/>
      <c r="DL321" s="770"/>
      <c r="DM321" s="770"/>
      <c r="DN321" s="770"/>
      <c r="DO321" s="770"/>
      <c r="DP321" s="770"/>
      <c r="DQ321" s="770"/>
      <c r="DR321" s="770"/>
      <c r="DS321" s="770"/>
      <c r="DT321" s="770"/>
      <c r="DU321" s="770"/>
      <c r="DV321" s="770"/>
      <c r="DW321" s="770"/>
      <c r="DX321" s="770"/>
      <c r="DY321" s="770"/>
      <c r="DZ321" s="770"/>
      <c r="EA321" s="770"/>
      <c r="EB321" s="770"/>
      <c r="EC321" s="770"/>
      <c r="ED321" s="770"/>
      <c r="EE321" s="770"/>
      <c r="EF321" s="770"/>
      <c r="EG321" s="770"/>
      <c r="EH321" s="770"/>
      <c r="EI321" s="770"/>
      <c r="EJ321" s="770"/>
      <c r="EK321" s="770"/>
      <c r="EL321" s="770"/>
      <c r="EM321" s="770"/>
      <c r="EN321" s="770"/>
      <c r="EO321" s="770"/>
      <c r="EP321" s="770"/>
      <c r="EQ321" s="770"/>
      <c r="ER321" s="770"/>
      <c r="ES321" s="770"/>
      <c r="ET321" s="770"/>
      <c r="EU321" s="770"/>
      <c r="EV321" s="770"/>
      <c r="EW321" s="770"/>
      <c r="EX321" s="770"/>
      <c r="EY321" s="770"/>
      <c r="EZ321" s="770"/>
      <c r="FA321" s="770"/>
      <c r="FB321" s="770"/>
      <c r="FC321" s="770"/>
      <c r="FD321" s="770"/>
      <c r="FE321" s="770"/>
      <c r="FF321" s="770"/>
      <c r="FG321" s="770"/>
      <c r="FH321" s="770"/>
      <c r="FI321" s="770"/>
      <c r="FJ321" s="770"/>
      <c r="FK321" s="770"/>
      <c r="FL321" s="770"/>
      <c r="FM321" s="770"/>
      <c r="FN321" s="770"/>
      <c r="FO321" s="770"/>
      <c r="FP321" s="770"/>
      <c r="FQ321" s="770"/>
      <c r="FR321" s="770"/>
      <c r="FS321" s="770"/>
      <c r="FT321" s="770"/>
      <c r="FU321" s="770"/>
      <c r="FV321" s="770"/>
      <c r="FW321" s="770"/>
      <c r="FX321" s="770"/>
      <c r="FY321" s="770"/>
      <c r="FZ321" s="770"/>
      <c r="GA321" s="770"/>
      <c r="GB321" s="770"/>
      <c r="GC321" s="770"/>
      <c r="GD321" s="770"/>
      <c r="GE321" s="770"/>
      <c r="GF321" s="770"/>
      <c r="GG321" s="770"/>
      <c r="GH321" s="770"/>
      <c r="GI321" s="770"/>
      <c r="GJ321" s="770"/>
      <c r="GK321" s="770"/>
      <c r="GL321" s="770"/>
      <c r="GM321" s="770"/>
      <c r="GN321" s="770"/>
      <c r="GO321" s="770"/>
      <c r="GP321" s="770"/>
      <c r="GQ321" s="770"/>
      <c r="GR321" s="770"/>
      <c r="GS321" s="770"/>
      <c r="GT321" s="770"/>
      <c r="GU321" s="770"/>
      <c r="GV321" s="770"/>
      <c r="GW321" s="770"/>
      <c r="GX321" s="770"/>
      <c r="GY321" s="770"/>
      <c r="GZ321" s="770"/>
      <c r="HA321" s="770"/>
      <c r="HB321" s="770"/>
      <c r="HC321" s="770"/>
      <c r="HD321" s="770"/>
      <c r="HE321" s="770"/>
      <c r="HF321" s="770"/>
      <c r="HG321" s="770"/>
      <c r="HH321" s="770"/>
      <c r="HI321" s="770"/>
      <c r="HJ321" s="770"/>
      <c r="HK321" s="770"/>
      <c r="HL321" s="770"/>
      <c r="HM321" s="770"/>
      <c r="HN321" s="770"/>
      <c r="HO321" s="770"/>
      <c r="HP321" s="770"/>
      <c r="HQ321" s="770"/>
      <c r="HR321" s="770"/>
      <c r="HS321" s="770"/>
      <c r="HT321" s="770"/>
      <c r="HU321" s="770"/>
      <c r="HV321" s="770"/>
      <c r="HW321" s="770"/>
      <c r="HX321" s="770"/>
      <c r="HY321" s="770"/>
      <c r="HZ321" s="770"/>
      <c r="IA321" s="770"/>
      <c r="IB321" s="770"/>
      <c r="IC321" s="770"/>
      <c r="ID321" s="770"/>
      <c r="IE321" s="770"/>
      <c r="IF321" s="770"/>
      <c r="IG321" s="770"/>
      <c r="IH321" s="770"/>
      <c r="II321" s="770"/>
      <c r="IJ321" s="770"/>
      <c r="IK321" s="770"/>
      <c r="IL321" s="770"/>
      <c r="IM321" s="770"/>
      <c r="IN321" s="770"/>
      <c r="IO321" s="770"/>
      <c r="IP321" s="770"/>
      <c r="IQ321" s="770"/>
      <c r="IR321" s="770"/>
      <c r="IS321" s="770"/>
      <c r="IT321" s="770"/>
      <c r="IU321" s="770"/>
      <c r="IV321" s="770"/>
    </row>
    <row r="322" spans="1:256" ht="38.25">
      <c r="A322" s="702">
        <f>MAX($A$5:A321)+1</f>
        <v>47</v>
      </c>
      <c r="B322" s="771" t="s">
        <v>37</v>
      </c>
      <c r="C322" s="721"/>
      <c r="D322" s="710"/>
      <c r="E322" s="714"/>
      <c r="F322" s="772"/>
      <c r="G322" s="770"/>
      <c r="H322" s="770"/>
      <c r="I322" s="770"/>
      <c r="J322" s="770"/>
      <c r="K322" s="770"/>
      <c r="L322" s="770"/>
      <c r="M322" s="770"/>
      <c r="N322" s="770"/>
      <c r="O322" s="770"/>
      <c r="P322" s="770"/>
      <c r="Q322" s="770"/>
      <c r="R322" s="770"/>
      <c r="S322" s="770"/>
      <c r="T322" s="770"/>
      <c r="U322" s="770"/>
      <c r="V322" s="770"/>
      <c r="W322" s="770"/>
      <c r="X322" s="770"/>
      <c r="Y322" s="770"/>
      <c r="Z322" s="770"/>
      <c r="AA322" s="770"/>
      <c r="AB322" s="770"/>
      <c r="AC322" s="770"/>
      <c r="AD322" s="770"/>
      <c r="AE322" s="770"/>
      <c r="AF322" s="770"/>
      <c r="AG322" s="770"/>
      <c r="AH322" s="770"/>
      <c r="AI322" s="770"/>
      <c r="AJ322" s="770"/>
      <c r="AK322" s="770"/>
      <c r="AL322" s="770"/>
      <c r="AM322" s="770"/>
      <c r="AN322" s="770"/>
      <c r="AO322" s="770"/>
      <c r="AP322" s="770"/>
      <c r="AQ322" s="770"/>
      <c r="AR322" s="770"/>
      <c r="AS322" s="770"/>
      <c r="AT322" s="770"/>
      <c r="AU322" s="770"/>
      <c r="AV322" s="770"/>
      <c r="AW322" s="770"/>
      <c r="AX322" s="770"/>
      <c r="AY322" s="770"/>
      <c r="AZ322" s="770"/>
      <c r="BA322" s="770"/>
      <c r="BB322" s="770"/>
      <c r="BC322" s="770"/>
      <c r="BD322" s="770"/>
      <c r="BE322" s="770"/>
      <c r="BF322" s="770"/>
      <c r="BG322" s="770"/>
      <c r="BH322" s="770"/>
      <c r="BI322" s="770"/>
      <c r="BJ322" s="770"/>
      <c r="BK322" s="770"/>
      <c r="BL322" s="770"/>
      <c r="BM322" s="770"/>
      <c r="BN322" s="770"/>
      <c r="BO322" s="770"/>
      <c r="BP322" s="770"/>
      <c r="BQ322" s="770"/>
      <c r="BR322" s="770"/>
      <c r="BS322" s="770"/>
      <c r="BT322" s="770"/>
      <c r="BU322" s="770"/>
      <c r="BV322" s="770"/>
      <c r="BW322" s="770"/>
      <c r="BX322" s="770"/>
      <c r="BY322" s="770"/>
      <c r="BZ322" s="770"/>
      <c r="CA322" s="770"/>
      <c r="CB322" s="770"/>
      <c r="CC322" s="770"/>
      <c r="CD322" s="770"/>
      <c r="CE322" s="770"/>
      <c r="CF322" s="770"/>
      <c r="CG322" s="770"/>
      <c r="CH322" s="770"/>
      <c r="CI322" s="770"/>
      <c r="CJ322" s="770"/>
      <c r="CK322" s="770"/>
      <c r="CL322" s="770"/>
      <c r="CM322" s="770"/>
      <c r="CN322" s="770"/>
      <c r="CO322" s="770"/>
      <c r="CP322" s="770"/>
      <c r="CQ322" s="770"/>
      <c r="CR322" s="770"/>
      <c r="CS322" s="770"/>
      <c r="CT322" s="770"/>
      <c r="CU322" s="770"/>
      <c r="CV322" s="770"/>
      <c r="CW322" s="770"/>
      <c r="CX322" s="770"/>
      <c r="CY322" s="770"/>
      <c r="CZ322" s="770"/>
      <c r="DA322" s="770"/>
      <c r="DB322" s="770"/>
      <c r="DC322" s="770"/>
      <c r="DD322" s="770"/>
      <c r="DE322" s="770"/>
      <c r="DF322" s="770"/>
      <c r="DG322" s="770"/>
      <c r="DH322" s="770"/>
      <c r="DI322" s="770"/>
      <c r="DJ322" s="770"/>
      <c r="DK322" s="770"/>
      <c r="DL322" s="770"/>
      <c r="DM322" s="770"/>
      <c r="DN322" s="770"/>
      <c r="DO322" s="770"/>
      <c r="DP322" s="770"/>
      <c r="DQ322" s="770"/>
      <c r="DR322" s="770"/>
      <c r="DS322" s="770"/>
      <c r="DT322" s="770"/>
      <c r="DU322" s="770"/>
      <c r="DV322" s="770"/>
      <c r="DW322" s="770"/>
      <c r="DX322" s="770"/>
      <c r="DY322" s="770"/>
      <c r="DZ322" s="770"/>
      <c r="EA322" s="770"/>
      <c r="EB322" s="770"/>
      <c r="EC322" s="770"/>
      <c r="ED322" s="770"/>
      <c r="EE322" s="770"/>
      <c r="EF322" s="770"/>
      <c r="EG322" s="770"/>
      <c r="EH322" s="770"/>
      <c r="EI322" s="770"/>
      <c r="EJ322" s="770"/>
      <c r="EK322" s="770"/>
      <c r="EL322" s="770"/>
      <c r="EM322" s="770"/>
      <c r="EN322" s="770"/>
      <c r="EO322" s="770"/>
      <c r="EP322" s="770"/>
      <c r="EQ322" s="770"/>
      <c r="ER322" s="770"/>
      <c r="ES322" s="770"/>
      <c r="ET322" s="770"/>
      <c r="EU322" s="770"/>
      <c r="EV322" s="770"/>
      <c r="EW322" s="770"/>
      <c r="EX322" s="770"/>
      <c r="EY322" s="770"/>
      <c r="EZ322" s="770"/>
      <c r="FA322" s="770"/>
      <c r="FB322" s="770"/>
      <c r="FC322" s="770"/>
      <c r="FD322" s="770"/>
      <c r="FE322" s="770"/>
      <c r="FF322" s="770"/>
      <c r="FG322" s="770"/>
      <c r="FH322" s="770"/>
      <c r="FI322" s="770"/>
      <c r="FJ322" s="770"/>
      <c r="FK322" s="770"/>
      <c r="FL322" s="770"/>
      <c r="FM322" s="770"/>
      <c r="FN322" s="770"/>
      <c r="FO322" s="770"/>
      <c r="FP322" s="770"/>
      <c r="FQ322" s="770"/>
      <c r="FR322" s="770"/>
      <c r="FS322" s="770"/>
      <c r="FT322" s="770"/>
      <c r="FU322" s="770"/>
      <c r="FV322" s="770"/>
      <c r="FW322" s="770"/>
      <c r="FX322" s="770"/>
      <c r="FY322" s="770"/>
      <c r="FZ322" s="770"/>
      <c r="GA322" s="770"/>
      <c r="GB322" s="770"/>
      <c r="GC322" s="770"/>
      <c r="GD322" s="770"/>
      <c r="GE322" s="770"/>
      <c r="GF322" s="770"/>
      <c r="GG322" s="770"/>
      <c r="GH322" s="770"/>
      <c r="GI322" s="770"/>
      <c r="GJ322" s="770"/>
      <c r="GK322" s="770"/>
      <c r="GL322" s="770"/>
      <c r="GM322" s="770"/>
      <c r="GN322" s="770"/>
      <c r="GO322" s="770"/>
      <c r="GP322" s="770"/>
      <c r="GQ322" s="770"/>
      <c r="GR322" s="770"/>
      <c r="GS322" s="770"/>
      <c r="GT322" s="770"/>
      <c r="GU322" s="770"/>
      <c r="GV322" s="770"/>
      <c r="GW322" s="770"/>
      <c r="GX322" s="770"/>
      <c r="GY322" s="770"/>
      <c r="GZ322" s="770"/>
      <c r="HA322" s="770"/>
      <c r="HB322" s="770"/>
      <c r="HC322" s="770"/>
      <c r="HD322" s="770"/>
      <c r="HE322" s="770"/>
      <c r="HF322" s="770"/>
      <c r="HG322" s="770"/>
      <c r="HH322" s="770"/>
      <c r="HI322" s="770"/>
      <c r="HJ322" s="770"/>
      <c r="HK322" s="770"/>
      <c r="HL322" s="770"/>
      <c r="HM322" s="770"/>
      <c r="HN322" s="770"/>
      <c r="HO322" s="770"/>
      <c r="HP322" s="770"/>
      <c r="HQ322" s="770"/>
      <c r="HR322" s="770"/>
      <c r="HS322" s="770"/>
      <c r="HT322" s="770"/>
      <c r="HU322" s="770"/>
      <c r="HV322" s="770"/>
      <c r="HW322" s="770"/>
      <c r="HX322" s="770"/>
      <c r="HY322" s="770"/>
      <c r="HZ322" s="770"/>
      <c r="IA322" s="770"/>
      <c r="IB322" s="770"/>
      <c r="IC322" s="770"/>
      <c r="ID322" s="770"/>
      <c r="IE322" s="770"/>
      <c r="IF322" s="770"/>
      <c r="IG322" s="770"/>
      <c r="IH322" s="770"/>
      <c r="II322" s="770"/>
      <c r="IJ322" s="770"/>
      <c r="IK322" s="770"/>
      <c r="IL322" s="770"/>
      <c r="IM322" s="770"/>
      <c r="IN322" s="770"/>
      <c r="IO322" s="770"/>
      <c r="IP322" s="770"/>
      <c r="IQ322" s="770"/>
      <c r="IR322" s="770"/>
      <c r="IS322" s="770"/>
      <c r="IT322" s="770"/>
      <c r="IU322" s="770"/>
      <c r="IV322" s="770"/>
    </row>
    <row r="323" spans="1:256" ht="12.75">
      <c r="A323" s="697"/>
      <c r="B323" s="771" t="s">
        <v>38</v>
      </c>
      <c r="C323" s="721" t="s">
        <v>1326</v>
      </c>
      <c r="D323" s="710">
        <v>18</v>
      </c>
      <c r="E323" s="705"/>
      <c r="F323" s="706">
        <f>D323*E323</f>
        <v>0</v>
      </c>
      <c r="G323" s="770"/>
      <c r="H323" s="770"/>
      <c r="I323" s="770"/>
      <c r="J323" s="770"/>
      <c r="K323" s="770"/>
      <c r="L323" s="770"/>
      <c r="M323" s="770"/>
      <c r="N323" s="770"/>
      <c r="O323" s="770"/>
      <c r="P323" s="770"/>
      <c r="Q323" s="770"/>
      <c r="R323" s="770"/>
      <c r="S323" s="770"/>
      <c r="T323" s="770"/>
      <c r="U323" s="770"/>
      <c r="V323" s="770"/>
      <c r="W323" s="770"/>
      <c r="X323" s="770"/>
      <c r="Y323" s="770"/>
      <c r="Z323" s="770"/>
      <c r="AA323" s="770"/>
      <c r="AB323" s="770"/>
      <c r="AC323" s="770"/>
      <c r="AD323" s="770"/>
      <c r="AE323" s="770"/>
      <c r="AF323" s="770"/>
      <c r="AG323" s="770"/>
      <c r="AH323" s="770"/>
      <c r="AI323" s="770"/>
      <c r="AJ323" s="770"/>
      <c r="AK323" s="770"/>
      <c r="AL323" s="770"/>
      <c r="AM323" s="770"/>
      <c r="AN323" s="770"/>
      <c r="AO323" s="770"/>
      <c r="AP323" s="770"/>
      <c r="AQ323" s="770"/>
      <c r="AR323" s="770"/>
      <c r="AS323" s="770"/>
      <c r="AT323" s="770"/>
      <c r="AU323" s="770"/>
      <c r="AV323" s="770"/>
      <c r="AW323" s="770"/>
      <c r="AX323" s="770"/>
      <c r="AY323" s="770"/>
      <c r="AZ323" s="770"/>
      <c r="BA323" s="770"/>
      <c r="BB323" s="770"/>
      <c r="BC323" s="770"/>
      <c r="BD323" s="770"/>
      <c r="BE323" s="770"/>
      <c r="BF323" s="770"/>
      <c r="BG323" s="770"/>
      <c r="BH323" s="770"/>
      <c r="BI323" s="770"/>
      <c r="BJ323" s="770"/>
      <c r="BK323" s="770"/>
      <c r="BL323" s="770"/>
      <c r="BM323" s="770"/>
      <c r="BN323" s="770"/>
      <c r="BO323" s="770"/>
      <c r="BP323" s="770"/>
      <c r="BQ323" s="770"/>
      <c r="BR323" s="770"/>
      <c r="BS323" s="770"/>
      <c r="BT323" s="770"/>
      <c r="BU323" s="770"/>
      <c r="BV323" s="770"/>
      <c r="BW323" s="770"/>
      <c r="BX323" s="770"/>
      <c r="BY323" s="770"/>
      <c r="BZ323" s="770"/>
      <c r="CA323" s="770"/>
      <c r="CB323" s="770"/>
      <c r="CC323" s="770"/>
      <c r="CD323" s="770"/>
      <c r="CE323" s="770"/>
      <c r="CF323" s="770"/>
      <c r="CG323" s="770"/>
      <c r="CH323" s="770"/>
      <c r="CI323" s="770"/>
      <c r="CJ323" s="770"/>
      <c r="CK323" s="770"/>
      <c r="CL323" s="770"/>
      <c r="CM323" s="770"/>
      <c r="CN323" s="770"/>
      <c r="CO323" s="770"/>
      <c r="CP323" s="770"/>
      <c r="CQ323" s="770"/>
      <c r="CR323" s="770"/>
      <c r="CS323" s="770"/>
      <c r="CT323" s="770"/>
      <c r="CU323" s="770"/>
      <c r="CV323" s="770"/>
      <c r="CW323" s="770"/>
      <c r="CX323" s="770"/>
      <c r="CY323" s="770"/>
      <c r="CZ323" s="770"/>
      <c r="DA323" s="770"/>
      <c r="DB323" s="770"/>
      <c r="DC323" s="770"/>
      <c r="DD323" s="770"/>
      <c r="DE323" s="770"/>
      <c r="DF323" s="770"/>
      <c r="DG323" s="770"/>
      <c r="DH323" s="770"/>
      <c r="DI323" s="770"/>
      <c r="DJ323" s="770"/>
      <c r="DK323" s="770"/>
      <c r="DL323" s="770"/>
      <c r="DM323" s="770"/>
      <c r="DN323" s="770"/>
      <c r="DO323" s="770"/>
      <c r="DP323" s="770"/>
      <c r="DQ323" s="770"/>
      <c r="DR323" s="770"/>
      <c r="DS323" s="770"/>
      <c r="DT323" s="770"/>
      <c r="DU323" s="770"/>
      <c r="DV323" s="770"/>
      <c r="DW323" s="770"/>
      <c r="DX323" s="770"/>
      <c r="DY323" s="770"/>
      <c r="DZ323" s="770"/>
      <c r="EA323" s="770"/>
      <c r="EB323" s="770"/>
      <c r="EC323" s="770"/>
      <c r="ED323" s="770"/>
      <c r="EE323" s="770"/>
      <c r="EF323" s="770"/>
      <c r="EG323" s="770"/>
      <c r="EH323" s="770"/>
      <c r="EI323" s="770"/>
      <c r="EJ323" s="770"/>
      <c r="EK323" s="770"/>
      <c r="EL323" s="770"/>
      <c r="EM323" s="770"/>
      <c r="EN323" s="770"/>
      <c r="EO323" s="770"/>
      <c r="EP323" s="770"/>
      <c r="EQ323" s="770"/>
      <c r="ER323" s="770"/>
      <c r="ES323" s="770"/>
      <c r="ET323" s="770"/>
      <c r="EU323" s="770"/>
      <c r="EV323" s="770"/>
      <c r="EW323" s="770"/>
      <c r="EX323" s="770"/>
      <c r="EY323" s="770"/>
      <c r="EZ323" s="770"/>
      <c r="FA323" s="770"/>
      <c r="FB323" s="770"/>
      <c r="FC323" s="770"/>
      <c r="FD323" s="770"/>
      <c r="FE323" s="770"/>
      <c r="FF323" s="770"/>
      <c r="FG323" s="770"/>
      <c r="FH323" s="770"/>
      <c r="FI323" s="770"/>
      <c r="FJ323" s="770"/>
      <c r="FK323" s="770"/>
      <c r="FL323" s="770"/>
      <c r="FM323" s="770"/>
      <c r="FN323" s="770"/>
      <c r="FO323" s="770"/>
      <c r="FP323" s="770"/>
      <c r="FQ323" s="770"/>
      <c r="FR323" s="770"/>
      <c r="FS323" s="770"/>
      <c r="FT323" s="770"/>
      <c r="FU323" s="770"/>
      <c r="FV323" s="770"/>
      <c r="FW323" s="770"/>
      <c r="FX323" s="770"/>
      <c r="FY323" s="770"/>
      <c r="FZ323" s="770"/>
      <c r="GA323" s="770"/>
      <c r="GB323" s="770"/>
      <c r="GC323" s="770"/>
      <c r="GD323" s="770"/>
      <c r="GE323" s="770"/>
      <c r="GF323" s="770"/>
      <c r="GG323" s="770"/>
      <c r="GH323" s="770"/>
      <c r="GI323" s="770"/>
      <c r="GJ323" s="770"/>
      <c r="GK323" s="770"/>
      <c r="GL323" s="770"/>
      <c r="GM323" s="770"/>
      <c r="GN323" s="770"/>
      <c r="GO323" s="770"/>
      <c r="GP323" s="770"/>
      <c r="GQ323" s="770"/>
      <c r="GR323" s="770"/>
      <c r="GS323" s="770"/>
      <c r="GT323" s="770"/>
      <c r="GU323" s="770"/>
      <c r="GV323" s="770"/>
      <c r="GW323" s="770"/>
      <c r="GX323" s="770"/>
      <c r="GY323" s="770"/>
      <c r="GZ323" s="770"/>
      <c r="HA323" s="770"/>
      <c r="HB323" s="770"/>
      <c r="HC323" s="770"/>
      <c r="HD323" s="770"/>
      <c r="HE323" s="770"/>
      <c r="HF323" s="770"/>
      <c r="HG323" s="770"/>
      <c r="HH323" s="770"/>
      <c r="HI323" s="770"/>
      <c r="HJ323" s="770"/>
      <c r="HK323" s="770"/>
      <c r="HL323" s="770"/>
      <c r="HM323" s="770"/>
      <c r="HN323" s="770"/>
      <c r="HO323" s="770"/>
      <c r="HP323" s="770"/>
      <c r="HQ323" s="770"/>
      <c r="HR323" s="770"/>
      <c r="HS323" s="770"/>
      <c r="HT323" s="770"/>
      <c r="HU323" s="770"/>
      <c r="HV323" s="770"/>
      <c r="HW323" s="770"/>
      <c r="HX323" s="770"/>
      <c r="HY323" s="770"/>
      <c r="HZ323" s="770"/>
      <c r="IA323" s="770"/>
      <c r="IB323" s="770"/>
      <c r="IC323" s="770"/>
      <c r="ID323" s="770"/>
      <c r="IE323" s="770"/>
      <c r="IF323" s="770"/>
      <c r="IG323" s="770"/>
      <c r="IH323" s="770"/>
      <c r="II323" s="770"/>
      <c r="IJ323" s="770"/>
      <c r="IK323" s="770"/>
      <c r="IL323" s="770"/>
      <c r="IM323" s="770"/>
      <c r="IN323" s="770"/>
      <c r="IO323" s="770"/>
      <c r="IP323" s="770"/>
      <c r="IQ323" s="770"/>
      <c r="IR323" s="770"/>
      <c r="IS323" s="770"/>
      <c r="IT323" s="770"/>
      <c r="IU323" s="770"/>
      <c r="IV323" s="770"/>
    </row>
    <row r="324" spans="1:256" ht="12.75">
      <c r="A324" s="697"/>
      <c r="B324" s="773"/>
      <c r="C324" s="721"/>
      <c r="D324" s="710"/>
      <c r="E324" s="743"/>
      <c r="F324" s="769"/>
      <c r="G324" s="770"/>
      <c r="H324" s="770"/>
      <c r="I324" s="770"/>
      <c r="J324" s="770"/>
      <c r="K324" s="770"/>
      <c r="L324" s="770"/>
      <c r="M324" s="770"/>
      <c r="N324" s="770"/>
      <c r="O324" s="770"/>
      <c r="P324" s="770"/>
      <c r="Q324" s="770"/>
      <c r="R324" s="770"/>
      <c r="S324" s="770"/>
      <c r="T324" s="770"/>
      <c r="U324" s="770"/>
      <c r="V324" s="770"/>
      <c r="W324" s="770"/>
      <c r="X324" s="770"/>
      <c r="Y324" s="770"/>
      <c r="Z324" s="770"/>
      <c r="AA324" s="770"/>
      <c r="AB324" s="770"/>
      <c r="AC324" s="770"/>
      <c r="AD324" s="770"/>
      <c r="AE324" s="770"/>
      <c r="AF324" s="770"/>
      <c r="AG324" s="770"/>
      <c r="AH324" s="770"/>
      <c r="AI324" s="770"/>
      <c r="AJ324" s="770"/>
      <c r="AK324" s="770"/>
      <c r="AL324" s="770"/>
      <c r="AM324" s="770"/>
      <c r="AN324" s="770"/>
      <c r="AO324" s="770"/>
      <c r="AP324" s="770"/>
      <c r="AQ324" s="770"/>
      <c r="AR324" s="770"/>
      <c r="AS324" s="770"/>
      <c r="AT324" s="770"/>
      <c r="AU324" s="770"/>
      <c r="AV324" s="770"/>
      <c r="AW324" s="770"/>
      <c r="AX324" s="770"/>
      <c r="AY324" s="770"/>
      <c r="AZ324" s="770"/>
      <c r="BA324" s="770"/>
      <c r="BB324" s="770"/>
      <c r="BC324" s="770"/>
      <c r="BD324" s="770"/>
      <c r="BE324" s="770"/>
      <c r="BF324" s="770"/>
      <c r="BG324" s="770"/>
      <c r="BH324" s="770"/>
      <c r="BI324" s="770"/>
      <c r="BJ324" s="770"/>
      <c r="BK324" s="770"/>
      <c r="BL324" s="770"/>
      <c r="BM324" s="770"/>
      <c r="BN324" s="770"/>
      <c r="BO324" s="770"/>
      <c r="BP324" s="770"/>
      <c r="BQ324" s="770"/>
      <c r="BR324" s="770"/>
      <c r="BS324" s="770"/>
      <c r="BT324" s="770"/>
      <c r="BU324" s="770"/>
      <c r="BV324" s="770"/>
      <c r="BW324" s="770"/>
      <c r="BX324" s="770"/>
      <c r="BY324" s="770"/>
      <c r="BZ324" s="770"/>
      <c r="CA324" s="770"/>
      <c r="CB324" s="770"/>
      <c r="CC324" s="770"/>
      <c r="CD324" s="770"/>
      <c r="CE324" s="770"/>
      <c r="CF324" s="770"/>
      <c r="CG324" s="770"/>
      <c r="CH324" s="770"/>
      <c r="CI324" s="770"/>
      <c r="CJ324" s="770"/>
      <c r="CK324" s="770"/>
      <c r="CL324" s="770"/>
      <c r="CM324" s="770"/>
      <c r="CN324" s="770"/>
      <c r="CO324" s="770"/>
      <c r="CP324" s="770"/>
      <c r="CQ324" s="770"/>
      <c r="CR324" s="770"/>
      <c r="CS324" s="770"/>
      <c r="CT324" s="770"/>
      <c r="CU324" s="770"/>
      <c r="CV324" s="770"/>
      <c r="CW324" s="770"/>
      <c r="CX324" s="770"/>
      <c r="CY324" s="770"/>
      <c r="CZ324" s="770"/>
      <c r="DA324" s="770"/>
      <c r="DB324" s="770"/>
      <c r="DC324" s="770"/>
      <c r="DD324" s="770"/>
      <c r="DE324" s="770"/>
      <c r="DF324" s="770"/>
      <c r="DG324" s="770"/>
      <c r="DH324" s="770"/>
      <c r="DI324" s="770"/>
      <c r="DJ324" s="770"/>
      <c r="DK324" s="770"/>
      <c r="DL324" s="770"/>
      <c r="DM324" s="770"/>
      <c r="DN324" s="770"/>
      <c r="DO324" s="770"/>
      <c r="DP324" s="770"/>
      <c r="DQ324" s="770"/>
      <c r="DR324" s="770"/>
      <c r="DS324" s="770"/>
      <c r="DT324" s="770"/>
      <c r="DU324" s="770"/>
      <c r="DV324" s="770"/>
      <c r="DW324" s="770"/>
      <c r="DX324" s="770"/>
      <c r="DY324" s="770"/>
      <c r="DZ324" s="770"/>
      <c r="EA324" s="770"/>
      <c r="EB324" s="770"/>
      <c r="EC324" s="770"/>
      <c r="ED324" s="770"/>
      <c r="EE324" s="770"/>
      <c r="EF324" s="770"/>
      <c r="EG324" s="770"/>
      <c r="EH324" s="770"/>
      <c r="EI324" s="770"/>
      <c r="EJ324" s="770"/>
      <c r="EK324" s="770"/>
      <c r="EL324" s="770"/>
      <c r="EM324" s="770"/>
      <c r="EN324" s="770"/>
      <c r="EO324" s="770"/>
      <c r="EP324" s="770"/>
      <c r="EQ324" s="770"/>
      <c r="ER324" s="770"/>
      <c r="ES324" s="770"/>
      <c r="ET324" s="770"/>
      <c r="EU324" s="770"/>
      <c r="EV324" s="770"/>
      <c r="EW324" s="770"/>
      <c r="EX324" s="770"/>
      <c r="EY324" s="770"/>
      <c r="EZ324" s="770"/>
      <c r="FA324" s="770"/>
      <c r="FB324" s="770"/>
      <c r="FC324" s="770"/>
      <c r="FD324" s="770"/>
      <c r="FE324" s="770"/>
      <c r="FF324" s="770"/>
      <c r="FG324" s="770"/>
      <c r="FH324" s="770"/>
      <c r="FI324" s="770"/>
      <c r="FJ324" s="770"/>
      <c r="FK324" s="770"/>
      <c r="FL324" s="770"/>
      <c r="FM324" s="770"/>
      <c r="FN324" s="770"/>
      <c r="FO324" s="770"/>
      <c r="FP324" s="770"/>
      <c r="FQ324" s="770"/>
      <c r="FR324" s="770"/>
      <c r="FS324" s="770"/>
      <c r="FT324" s="770"/>
      <c r="FU324" s="770"/>
      <c r="FV324" s="770"/>
      <c r="FW324" s="770"/>
      <c r="FX324" s="770"/>
      <c r="FY324" s="770"/>
      <c r="FZ324" s="770"/>
      <c r="GA324" s="770"/>
      <c r="GB324" s="770"/>
      <c r="GC324" s="770"/>
      <c r="GD324" s="770"/>
      <c r="GE324" s="770"/>
      <c r="GF324" s="770"/>
      <c r="GG324" s="770"/>
      <c r="GH324" s="770"/>
      <c r="GI324" s="770"/>
      <c r="GJ324" s="770"/>
      <c r="GK324" s="770"/>
      <c r="GL324" s="770"/>
      <c r="GM324" s="770"/>
      <c r="GN324" s="770"/>
      <c r="GO324" s="770"/>
      <c r="GP324" s="770"/>
      <c r="GQ324" s="770"/>
      <c r="GR324" s="770"/>
      <c r="GS324" s="770"/>
      <c r="GT324" s="770"/>
      <c r="GU324" s="770"/>
      <c r="GV324" s="770"/>
      <c r="GW324" s="770"/>
      <c r="GX324" s="770"/>
      <c r="GY324" s="770"/>
      <c r="GZ324" s="770"/>
      <c r="HA324" s="770"/>
      <c r="HB324" s="770"/>
      <c r="HC324" s="770"/>
      <c r="HD324" s="770"/>
      <c r="HE324" s="770"/>
      <c r="HF324" s="770"/>
      <c r="HG324" s="770"/>
      <c r="HH324" s="770"/>
      <c r="HI324" s="770"/>
      <c r="HJ324" s="770"/>
      <c r="HK324" s="770"/>
      <c r="HL324" s="770"/>
      <c r="HM324" s="770"/>
      <c r="HN324" s="770"/>
      <c r="HO324" s="770"/>
      <c r="HP324" s="770"/>
      <c r="HQ324" s="770"/>
      <c r="HR324" s="770"/>
      <c r="HS324" s="770"/>
      <c r="HT324" s="770"/>
      <c r="HU324" s="770"/>
      <c r="HV324" s="770"/>
      <c r="HW324" s="770"/>
      <c r="HX324" s="770"/>
      <c r="HY324" s="770"/>
      <c r="HZ324" s="770"/>
      <c r="IA324" s="770"/>
      <c r="IB324" s="770"/>
      <c r="IC324" s="770"/>
      <c r="ID324" s="770"/>
      <c r="IE324" s="770"/>
      <c r="IF324" s="770"/>
      <c r="IG324" s="770"/>
      <c r="IH324" s="770"/>
      <c r="II324" s="770"/>
      <c r="IJ324" s="770"/>
      <c r="IK324" s="770"/>
      <c r="IL324" s="770"/>
      <c r="IM324" s="770"/>
      <c r="IN324" s="770"/>
      <c r="IO324" s="770"/>
      <c r="IP324" s="770"/>
      <c r="IQ324" s="770"/>
      <c r="IR324" s="770"/>
      <c r="IS324" s="770"/>
      <c r="IT324" s="770"/>
      <c r="IU324" s="770"/>
      <c r="IV324" s="770"/>
    </row>
    <row r="325" spans="1:256" ht="25.5">
      <c r="A325" s="702">
        <f>MAX($A$5:A324)+1</f>
        <v>48</v>
      </c>
      <c r="B325" s="773" t="s">
        <v>39</v>
      </c>
      <c r="C325" s="721" t="s">
        <v>202</v>
      </c>
      <c r="D325" s="710">
        <v>3</v>
      </c>
      <c r="E325" s="730"/>
      <c r="F325" s="706">
        <f>D325*E325</f>
        <v>0</v>
      </c>
      <c r="G325" s="770"/>
      <c r="H325" s="770"/>
      <c r="I325" s="770"/>
      <c r="J325" s="770"/>
      <c r="K325" s="770"/>
      <c r="L325" s="770"/>
      <c r="M325" s="770"/>
      <c r="N325" s="770"/>
      <c r="O325" s="770"/>
      <c r="P325" s="770"/>
      <c r="Q325" s="770"/>
      <c r="R325" s="770"/>
      <c r="S325" s="770"/>
      <c r="T325" s="770"/>
      <c r="U325" s="770"/>
      <c r="V325" s="770"/>
      <c r="W325" s="770"/>
      <c r="X325" s="770"/>
      <c r="Y325" s="770"/>
      <c r="Z325" s="770"/>
      <c r="AA325" s="770"/>
      <c r="AB325" s="770"/>
      <c r="AC325" s="770"/>
      <c r="AD325" s="770"/>
      <c r="AE325" s="770"/>
      <c r="AF325" s="770"/>
      <c r="AG325" s="770"/>
      <c r="AH325" s="770"/>
      <c r="AI325" s="770"/>
      <c r="AJ325" s="770"/>
      <c r="AK325" s="770"/>
      <c r="AL325" s="770"/>
      <c r="AM325" s="770"/>
      <c r="AN325" s="770"/>
      <c r="AO325" s="770"/>
      <c r="AP325" s="770"/>
      <c r="AQ325" s="770"/>
      <c r="AR325" s="770"/>
      <c r="AS325" s="770"/>
      <c r="AT325" s="770"/>
      <c r="AU325" s="770"/>
      <c r="AV325" s="770"/>
      <c r="AW325" s="770"/>
      <c r="AX325" s="770"/>
      <c r="AY325" s="770"/>
      <c r="AZ325" s="770"/>
      <c r="BA325" s="770"/>
      <c r="BB325" s="770"/>
      <c r="BC325" s="770"/>
      <c r="BD325" s="770"/>
      <c r="BE325" s="770"/>
      <c r="BF325" s="770"/>
      <c r="BG325" s="770"/>
      <c r="BH325" s="770"/>
      <c r="BI325" s="770"/>
      <c r="BJ325" s="770"/>
      <c r="BK325" s="770"/>
      <c r="BL325" s="770"/>
      <c r="BM325" s="770"/>
      <c r="BN325" s="770"/>
      <c r="BO325" s="770"/>
      <c r="BP325" s="770"/>
      <c r="BQ325" s="770"/>
      <c r="BR325" s="770"/>
      <c r="BS325" s="770"/>
      <c r="BT325" s="770"/>
      <c r="BU325" s="770"/>
      <c r="BV325" s="770"/>
      <c r="BW325" s="770"/>
      <c r="BX325" s="770"/>
      <c r="BY325" s="770"/>
      <c r="BZ325" s="770"/>
      <c r="CA325" s="770"/>
      <c r="CB325" s="770"/>
      <c r="CC325" s="770"/>
      <c r="CD325" s="770"/>
      <c r="CE325" s="770"/>
      <c r="CF325" s="770"/>
      <c r="CG325" s="770"/>
      <c r="CH325" s="770"/>
      <c r="CI325" s="770"/>
      <c r="CJ325" s="770"/>
      <c r="CK325" s="770"/>
      <c r="CL325" s="770"/>
      <c r="CM325" s="770"/>
      <c r="CN325" s="770"/>
      <c r="CO325" s="770"/>
      <c r="CP325" s="770"/>
      <c r="CQ325" s="770"/>
      <c r="CR325" s="770"/>
      <c r="CS325" s="770"/>
      <c r="CT325" s="770"/>
      <c r="CU325" s="770"/>
      <c r="CV325" s="770"/>
      <c r="CW325" s="770"/>
      <c r="CX325" s="770"/>
      <c r="CY325" s="770"/>
      <c r="CZ325" s="770"/>
      <c r="DA325" s="770"/>
      <c r="DB325" s="770"/>
      <c r="DC325" s="770"/>
      <c r="DD325" s="770"/>
      <c r="DE325" s="770"/>
      <c r="DF325" s="770"/>
      <c r="DG325" s="770"/>
      <c r="DH325" s="770"/>
      <c r="DI325" s="770"/>
      <c r="DJ325" s="770"/>
      <c r="DK325" s="770"/>
      <c r="DL325" s="770"/>
      <c r="DM325" s="770"/>
      <c r="DN325" s="770"/>
      <c r="DO325" s="770"/>
      <c r="DP325" s="770"/>
      <c r="DQ325" s="770"/>
      <c r="DR325" s="770"/>
      <c r="DS325" s="770"/>
      <c r="DT325" s="770"/>
      <c r="DU325" s="770"/>
      <c r="DV325" s="770"/>
      <c r="DW325" s="770"/>
      <c r="DX325" s="770"/>
      <c r="DY325" s="770"/>
      <c r="DZ325" s="770"/>
      <c r="EA325" s="770"/>
      <c r="EB325" s="770"/>
      <c r="EC325" s="770"/>
      <c r="ED325" s="770"/>
      <c r="EE325" s="770"/>
      <c r="EF325" s="770"/>
      <c r="EG325" s="770"/>
      <c r="EH325" s="770"/>
      <c r="EI325" s="770"/>
      <c r="EJ325" s="770"/>
      <c r="EK325" s="770"/>
      <c r="EL325" s="770"/>
      <c r="EM325" s="770"/>
      <c r="EN325" s="770"/>
      <c r="EO325" s="770"/>
      <c r="EP325" s="770"/>
      <c r="EQ325" s="770"/>
      <c r="ER325" s="770"/>
      <c r="ES325" s="770"/>
      <c r="ET325" s="770"/>
      <c r="EU325" s="770"/>
      <c r="EV325" s="770"/>
      <c r="EW325" s="770"/>
      <c r="EX325" s="770"/>
      <c r="EY325" s="770"/>
      <c r="EZ325" s="770"/>
      <c r="FA325" s="770"/>
      <c r="FB325" s="770"/>
      <c r="FC325" s="770"/>
      <c r="FD325" s="770"/>
      <c r="FE325" s="770"/>
      <c r="FF325" s="770"/>
      <c r="FG325" s="770"/>
      <c r="FH325" s="770"/>
      <c r="FI325" s="770"/>
      <c r="FJ325" s="770"/>
      <c r="FK325" s="770"/>
      <c r="FL325" s="770"/>
      <c r="FM325" s="770"/>
      <c r="FN325" s="770"/>
      <c r="FO325" s="770"/>
      <c r="FP325" s="770"/>
      <c r="FQ325" s="770"/>
      <c r="FR325" s="770"/>
      <c r="FS325" s="770"/>
      <c r="FT325" s="770"/>
      <c r="FU325" s="770"/>
      <c r="FV325" s="770"/>
      <c r="FW325" s="770"/>
      <c r="FX325" s="770"/>
      <c r="FY325" s="770"/>
      <c r="FZ325" s="770"/>
      <c r="GA325" s="770"/>
      <c r="GB325" s="770"/>
      <c r="GC325" s="770"/>
      <c r="GD325" s="770"/>
      <c r="GE325" s="770"/>
      <c r="GF325" s="770"/>
      <c r="GG325" s="770"/>
      <c r="GH325" s="770"/>
      <c r="GI325" s="770"/>
      <c r="GJ325" s="770"/>
      <c r="GK325" s="770"/>
      <c r="GL325" s="770"/>
      <c r="GM325" s="770"/>
      <c r="GN325" s="770"/>
      <c r="GO325" s="770"/>
      <c r="GP325" s="770"/>
      <c r="GQ325" s="770"/>
      <c r="GR325" s="770"/>
      <c r="GS325" s="770"/>
      <c r="GT325" s="770"/>
      <c r="GU325" s="770"/>
      <c r="GV325" s="770"/>
      <c r="GW325" s="770"/>
      <c r="GX325" s="770"/>
      <c r="GY325" s="770"/>
      <c r="GZ325" s="770"/>
      <c r="HA325" s="770"/>
      <c r="HB325" s="770"/>
      <c r="HC325" s="770"/>
      <c r="HD325" s="770"/>
      <c r="HE325" s="770"/>
      <c r="HF325" s="770"/>
      <c r="HG325" s="770"/>
      <c r="HH325" s="770"/>
      <c r="HI325" s="770"/>
      <c r="HJ325" s="770"/>
      <c r="HK325" s="770"/>
      <c r="HL325" s="770"/>
      <c r="HM325" s="770"/>
      <c r="HN325" s="770"/>
      <c r="HO325" s="770"/>
      <c r="HP325" s="770"/>
      <c r="HQ325" s="770"/>
      <c r="HR325" s="770"/>
      <c r="HS325" s="770"/>
      <c r="HT325" s="770"/>
      <c r="HU325" s="770"/>
      <c r="HV325" s="770"/>
      <c r="HW325" s="770"/>
      <c r="HX325" s="770"/>
      <c r="HY325" s="770"/>
      <c r="HZ325" s="770"/>
      <c r="IA325" s="770"/>
      <c r="IB325" s="770"/>
      <c r="IC325" s="770"/>
      <c r="ID325" s="770"/>
      <c r="IE325" s="770"/>
      <c r="IF325" s="770"/>
      <c r="IG325" s="770"/>
      <c r="IH325" s="770"/>
      <c r="II325" s="770"/>
      <c r="IJ325" s="770"/>
      <c r="IK325" s="770"/>
      <c r="IL325" s="770"/>
      <c r="IM325" s="770"/>
      <c r="IN325" s="770"/>
      <c r="IO325" s="770"/>
      <c r="IP325" s="770"/>
      <c r="IQ325" s="770"/>
      <c r="IR325" s="770"/>
      <c r="IS325" s="770"/>
      <c r="IT325" s="770"/>
      <c r="IU325" s="770"/>
      <c r="IV325" s="770"/>
    </row>
    <row r="326" spans="2:6" ht="12.75">
      <c r="B326" s="733"/>
      <c r="C326" s="717"/>
      <c r="D326" s="717"/>
      <c r="E326" s="743"/>
      <c r="F326" s="670"/>
    </row>
    <row r="327" spans="1:256" ht="25.5">
      <c r="A327" s="737">
        <f>MAX($A$5:A326)+1</f>
        <v>49</v>
      </c>
      <c r="B327" s="774" t="s">
        <v>129</v>
      </c>
      <c r="C327" s="775"/>
      <c r="D327" s="775"/>
      <c r="E327" s="776"/>
      <c r="F327" s="777"/>
      <c r="G327" s="777"/>
      <c r="H327" s="777"/>
      <c r="I327" s="777"/>
      <c r="J327" s="777"/>
      <c r="K327" s="777"/>
      <c r="L327" s="777"/>
      <c r="M327" s="777"/>
      <c r="N327" s="777"/>
      <c r="O327" s="777"/>
      <c r="P327" s="777"/>
      <c r="Q327" s="777"/>
      <c r="R327" s="777"/>
      <c r="S327" s="777"/>
      <c r="T327" s="777"/>
      <c r="U327" s="777"/>
      <c r="V327" s="777"/>
      <c r="W327" s="777"/>
      <c r="X327" s="777"/>
      <c r="Y327" s="777"/>
      <c r="Z327" s="777"/>
      <c r="AA327" s="777"/>
      <c r="AB327" s="777"/>
      <c r="AC327" s="777"/>
      <c r="AD327" s="777"/>
      <c r="AE327" s="777"/>
      <c r="AF327" s="777"/>
      <c r="AG327" s="777"/>
      <c r="AH327" s="777"/>
      <c r="AI327" s="777"/>
      <c r="AJ327" s="777"/>
      <c r="AK327" s="777"/>
      <c r="AL327" s="777"/>
      <c r="AM327" s="777"/>
      <c r="AN327" s="777"/>
      <c r="AO327" s="777"/>
      <c r="AP327" s="777"/>
      <c r="AQ327" s="777"/>
      <c r="AR327" s="777"/>
      <c r="AS327" s="777"/>
      <c r="AT327" s="777"/>
      <c r="AU327" s="777"/>
      <c r="AV327" s="777"/>
      <c r="AW327" s="777"/>
      <c r="AX327" s="777"/>
      <c r="AY327" s="777"/>
      <c r="AZ327" s="777"/>
      <c r="BA327" s="777"/>
      <c r="BB327" s="777"/>
      <c r="BC327" s="777"/>
      <c r="BD327" s="777"/>
      <c r="BE327" s="777"/>
      <c r="BF327" s="777"/>
      <c r="BG327" s="777"/>
      <c r="BH327" s="777"/>
      <c r="BI327" s="777"/>
      <c r="BJ327" s="777"/>
      <c r="BK327" s="777"/>
      <c r="BL327" s="777"/>
      <c r="BM327" s="777"/>
      <c r="BN327" s="777"/>
      <c r="BO327" s="777"/>
      <c r="BP327" s="777"/>
      <c r="BQ327" s="777"/>
      <c r="BR327" s="777"/>
      <c r="BS327" s="777"/>
      <c r="BT327" s="777"/>
      <c r="BU327" s="777"/>
      <c r="BV327" s="777"/>
      <c r="BW327" s="777"/>
      <c r="BX327" s="777"/>
      <c r="BY327" s="777"/>
      <c r="BZ327" s="777"/>
      <c r="CA327" s="777"/>
      <c r="CB327" s="777"/>
      <c r="CC327" s="777"/>
      <c r="CD327" s="777"/>
      <c r="CE327" s="777"/>
      <c r="CF327" s="777"/>
      <c r="CG327" s="777"/>
      <c r="CH327" s="777"/>
      <c r="CI327" s="777"/>
      <c r="CJ327" s="777"/>
      <c r="CK327" s="777"/>
      <c r="CL327" s="777"/>
      <c r="CM327" s="777"/>
      <c r="CN327" s="777"/>
      <c r="CO327" s="777"/>
      <c r="CP327" s="777"/>
      <c r="CQ327" s="777"/>
      <c r="CR327" s="777"/>
      <c r="CS327" s="777"/>
      <c r="CT327" s="777"/>
      <c r="CU327" s="777"/>
      <c r="CV327" s="777"/>
      <c r="CW327" s="777"/>
      <c r="CX327" s="777"/>
      <c r="CY327" s="777"/>
      <c r="CZ327" s="777"/>
      <c r="DA327" s="777"/>
      <c r="DB327" s="777"/>
      <c r="DC327" s="777"/>
      <c r="DD327" s="777"/>
      <c r="DE327" s="777"/>
      <c r="DF327" s="777"/>
      <c r="DG327" s="777"/>
      <c r="DH327" s="777"/>
      <c r="DI327" s="777"/>
      <c r="DJ327" s="777"/>
      <c r="DK327" s="777"/>
      <c r="DL327" s="777"/>
      <c r="DM327" s="777"/>
      <c r="DN327" s="777"/>
      <c r="DO327" s="777"/>
      <c r="DP327" s="777"/>
      <c r="DQ327" s="777"/>
      <c r="DR327" s="777"/>
      <c r="DS327" s="777"/>
      <c r="DT327" s="777"/>
      <c r="DU327" s="777"/>
      <c r="DV327" s="777"/>
      <c r="DW327" s="777"/>
      <c r="DX327" s="777"/>
      <c r="DY327" s="777"/>
      <c r="DZ327" s="777"/>
      <c r="EA327" s="777"/>
      <c r="EB327" s="777"/>
      <c r="EC327" s="777"/>
      <c r="ED327" s="777"/>
      <c r="EE327" s="777"/>
      <c r="EF327" s="777"/>
      <c r="EG327" s="777"/>
      <c r="EH327" s="777"/>
      <c r="EI327" s="777"/>
      <c r="EJ327" s="777"/>
      <c r="EK327" s="777"/>
      <c r="EL327" s="777"/>
      <c r="EM327" s="777"/>
      <c r="EN327" s="777"/>
      <c r="EO327" s="777"/>
      <c r="EP327" s="777"/>
      <c r="EQ327" s="777"/>
      <c r="ER327" s="777"/>
      <c r="ES327" s="777"/>
      <c r="ET327" s="777"/>
      <c r="EU327" s="777"/>
      <c r="EV327" s="777"/>
      <c r="EW327" s="777"/>
      <c r="EX327" s="777"/>
      <c r="EY327" s="777"/>
      <c r="EZ327" s="777"/>
      <c r="FA327" s="777"/>
      <c r="FB327" s="777"/>
      <c r="FC327" s="777"/>
      <c r="FD327" s="777"/>
      <c r="FE327" s="777"/>
      <c r="FF327" s="777"/>
      <c r="FG327" s="777"/>
      <c r="FH327" s="777"/>
      <c r="FI327" s="777"/>
      <c r="FJ327" s="777"/>
      <c r="FK327" s="777"/>
      <c r="FL327" s="777"/>
      <c r="FM327" s="777"/>
      <c r="FN327" s="777"/>
      <c r="FO327" s="777"/>
      <c r="FP327" s="777"/>
      <c r="FQ327" s="777"/>
      <c r="FR327" s="777"/>
      <c r="FS327" s="777"/>
      <c r="FT327" s="777"/>
      <c r="FU327" s="777"/>
      <c r="FV327" s="777"/>
      <c r="FW327" s="777"/>
      <c r="FX327" s="777"/>
      <c r="FY327" s="777"/>
      <c r="FZ327" s="777"/>
      <c r="GA327" s="777"/>
      <c r="GB327" s="777"/>
      <c r="GC327" s="777"/>
      <c r="GD327" s="777"/>
      <c r="GE327" s="777"/>
      <c r="GF327" s="777"/>
      <c r="GG327" s="777"/>
      <c r="GH327" s="777"/>
      <c r="GI327" s="777"/>
      <c r="GJ327" s="777"/>
      <c r="GK327" s="777"/>
      <c r="GL327" s="777"/>
      <c r="GM327" s="777"/>
      <c r="GN327" s="777"/>
      <c r="GO327" s="777"/>
      <c r="GP327" s="777"/>
      <c r="GQ327" s="777"/>
      <c r="GR327" s="777"/>
      <c r="GS327" s="777"/>
      <c r="GT327" s="777"/>
      <c r="GU327" s="777"/>
      <c r="GV327" s="777"/>
      <c r="GW327" s="777"/>
      <c r="GX327" s="777"/>
      <c r="GY327" s="777"/>
      <c r="GZ327" s="777"/>
      <c r="HA327" s="777"/>
      <c r="HB327" s="777"/>
      <c r="HC327" s="777"/>
      <c r="HD327" s="777"/>
      <c r="HE327" s="777"/>
      <c r="HF327" s="777"/>
      <c r="HG327" s="777"/>
      <c r="HH327" s="777"/>
      <c r="HI327" s="777"/>
      <c r="HJ327" s="777"/>
      <c r="HK327" s="777"/>
      <c r="HL327" s="777"/>
      <c r="HM327" s="777"/>
      <c r="HN327" s="777"/>
      <c r="HO327" s="777"/>
      <c r="HP327" s="777"/>
      <c r="HQ327" s="777"/>
      <c r="HR327" s="777"/>
      <c r="HS327" s="777"/>
      <c r="HT327" s="777"/>
      <c r="HU327" s="777"/>
      <c r="HV327" s="777"/>
      <c r="HW327" s="777"/>
      <c r="HX327" s="777"/>
      <c r="HY327" s="777"/>
      <c r="HZ327" s="777"/>
      <c r="IA327" s="777"/>
      <c r="IB327" s="777"/>
      <c r="IC327" s="777"/>
      <c r="ID327" s="777"/>
      <c r="IE327" s="777"/>
      <c r="IF327" s="777"/>
      <c r="IG327" s="777"/>
      <c r="IH327" s="777"/>
      <c r="II327" s="777"/>
      <c r="IJ327" s="777"/>
      <c r="IK327" s="777"/>
      <c r="IL327" s="777"/>
      <c r="IM327" s="777"/>
      <c r="IN327" s="777"/>
      <c r="IO327" s="777"/>
      <c r="IP327" s="777"/>
      <c r="IQ327" s="777"/>
      <c r="IR327" s="777"/>
      <c r="IS327" s="777"/>
      <c r="IT327" s="777"/>
      <c r="IU327" s="777"/>
      <c r="IV327" s="777"/>
    </row>
    <row r="328" spans="1:256" ht="12.75">
      <c r="A328" s="737"/>
      <c r="B328" s="774" t="s">
        <v>130</v>
      </c>
      <c r="C328" s="775"/>
      <c r="D328" s="775"/>
      <c r="E328" s="776"/>
      <c r="F328" s="777"/>
      <c r="G328" s="777"/>
      <c r="H328" s="777"/>
      <c r="I328" s="777"/>
      <c r="J328" s="777"/>
      <c r="K328" s="777"/>
      <c r="L328" s="777"/>
      <c r="M328" s="777"/>
      <c r="N328" s="777"/>
      <c r="O328" s="777"/>
      <c r="P328" s="777"/>
      <c r="Q328" s="777"/>
      <c r="R328" s="777"/>
      <c r="S328" s="777"/>
      <c r="T328" s="777"/>
      <c r="U328" s="777"/>
      <c r="V328" s="777"/>
      <c r="W328" s="777"/>
      <c r="X328" s="777"/>
      <c r="Y328" s="777"/>
      <c r="Z328" s="777"/>
      <c r="AA328" s="777"/>
      <c r="AB328" s="777"/>
      <c r="AC328" s="777"/>
      <c r="AD328" s="777"/>
      <c r="AE328" s="777"/>
      <c r="AF328" s="777"/>
      <c r="AG328" s="777"/>
      <c r="AH328" s="777"/>
      <c r="AI328" s="777"/>
      <c r="AJ328" s="777"/>
      <c r="AK328" s="777"/>
      <c r="AL328" s="777"/>
      <c r="AM328" s="777"/>
      <c r="AN328" s="777"/>
      <c r="AO328" s="777"/>
      <c r="AP328" s="777"/>
      <c r="AQ328" s="777"/>
      <c r="AR328" s="777"/>
      <c r="AS328" s="777"/>
      <c r="AT328" s="777"/>
      <c r="AU328" s="777"/>
      <c r="AV328" s="777"/>
      <c r="AW328" s="777"/>
      <c r="AX328" s="777"/>
      <c r="AY328" s="777"/>
      <c r="AZ328" s="777"/>
      <c r="BA328" s="777"/>
      <c r="BB328" s="777"/>
      <c r="BC328" s="777"/>
      <c r="BD328" s="777"/>
      <c r="BE328" s="777"/>
      <c r="BF328" s="777"/>
      <c r="BG328" s="777"/>
      <c r="BH328" s="777"/>
      <c r="BI328" s="777"/>
      <c r="BJ328" s="777"/>
      <c r="BK328" s="777"/>
      <c r="BL328" s="777"/>
      <c r="BM328" s="777"/>
      <c r="BN328" s="777"/>
      <c r="BO328" s="777"/>
      <c r="BP328" s="777"/>
      <c r="BQ328" s="777"/>
      <c r="BR328" s="777"/>
      <c r="BS328" s="777"/>
      <c r="BT328" s="777"/>
      <c r="BU328" s="777"/>
      <c r="BV328" s="777"/>
      <c r="BW328" s="777"/>
      <c r="BX328" s="777"/>
      <c r="BY328" s="777"/>
      <c r="BZ328" s="777"/>
      <c r="CA328" s="777"/>
      <c r="CB328" s="777"/>
      <c r="CC328" s="777"/>
      <c r="CD328" s="777"/>
      <c r="CE328" s="777"/>
      <c r="CF328" s="777"/>
      <c r="CG328" s="777"/>
      <c r="CH328" s="777"/>
      <c r="CI328" s="777"/>
      <c r="CJ328" s="777"/>
      <c r="CK328" s="777"/>
      <c r="CL328" s="777"/>
      <c r="CM328" s="777"/>
      <c r="CN328" s="777"/>
      <c r="CO328" s="777"/>
      <c r="CP328" s="777"/>
      <c r="CQ328" s="777"/>
      <c r="CR328" s="777"/>
      <c r="CS328" s="777"/>
      <c r="CT328" s="777"/>
      <c r="CU328" s="777"/>
      <c r="CV328" s="777"/>
      <c r="CW328" s="777"/>
      <c r="CX328" s="777"/>
      <c r="CY328" s="777"/>
      <c r="CZ328" s="777"/>
      <c r="DA328" s="777"/>
      <c r="DB328" s="777"/>
      <c r="DC328" s="777"/>
      <c r="DD328" s="777"/>
      <c r="DE328" s="777"/>
      <c r="DF328" s="777"/>
      <c r="DG328" s="777"/>
      <c r="DH328" s="777"/>
      <c r="DI328" s="777"/>
      <c r="DJ328" s="777"/>
      <c r="DK328" s="777"/>
      <c r="DL328" s="777"/>
      <c r="DM328" s="777"/>
      <c r="DN328" s="777"/>
      <c r="DO328" s="777"/>
      <c r="DP328" s="777"/>
      <c r="DQ328" s="777"/>
      <c r="DR328" s="777"/>
      <c r="DS328" s="777"/>
      <c r="DT328" s="777"/>
      <c r="DU328" s="777"/>
      <c r="DV328" s="777"/>
      <c r="DW328" s="777"/>
      <c r="DX328" s="777"/>
      <c r="DY328" s="777"/>
      <c r="DZ328" s="777"/>
      <c r="EA328" s="777"/>
      <c r="EB328" s="777"/>
      <c r="EC328" s="777"/>
      <c r="ED328" s="777"/>
      <c r="EE328" s="777"/>
      <c r="EF328" s="777"/>
      <c r="EG328" s="777"/>
      <c r="EH328" s="777"/>
      <c r="EI328" s="777"/>
      <c r="EJ328" s="777"/>
      <c r="EK328" s="777"/>
      <c r="EL328" s="777"/>
      <c r="EM328" s="777"/>
      <c r="EN328" s="777"/>
      <c r="EO328" s="777"/>
      <c r="EP328" s="777"/>
      <c r="EQ328" s="777"/>
      <c r="ER328" s="777"/>
      <c r="ES328" s="777"/>
      <c r="ET328" s="777"/>
      <c r="EU328" s="777"/>
      <c r="EV328" s="777"/>
      <c r="EW328" s="777"/>
      <c r="EX328" s="777"/>
      <c r="EY328" s="777"/>
      <c r="EZ328" s="777"/>
      <c r="FA328" s="777"/>
      <c r="FB328" s="777"/>
      <c r="FC328" s="777"/>
      <c r="FD328" s="777"/>
      <c r="FE328" s="777"/>
      <c r="FF328" s="777"/>
      <c r="FG328" s="777"/>
      <c r="FH328" s="777"/>
      <c r="FI328" s="777"/>
      <c r="FJ328" s="777"/>
      <c r="FK328" s="777"/>
      <c r="FL328" s="777"/>
      <c r="FM328" s="777"/>
      <c r="FN328" s="777"/>
      <c r="FO328" s="777"/>
      <c r="FP328" s="777"/>
      <c r="FQ328" s="777"/>
      <c r="FR328" s="777"/>
      <c r="FS328" s="777"/>
      <c r="FT328" s="777"/>
      <c r="FU328" s="777"/>
      <c r="FV328" s="777"/>
      <c r="FW328" s="777"/>
      <c r="FX328" s="777"/>
      <c r="FY328" s="777"/>
      <c r="FZ328" s="777"/>
      <c r="GA328" s="777"/>
      <c r="GB328" s="777"/>
      <c r="GC328" s="777"/>
      <c r="GD328" s="777"/>
      <c r="GE328" s="777"/>
      <c r="GF328" s="777"/>
      <c r="GG328" s="777"/>
      <c r="GH328" s="777"/>
      <c r="GI328" s="777"/>
      <c r="GJ328" s="777"/>
      <c r="GK328" s="777"/>
      <c r="GL328" s="777"/>
      <c r="GM328" s="777"/>
      <c r="GN328" s="777"/>
      <c r="GO328" s="777"/>
      <c r="GP328" s="777"/>
      <c r="GQ328" s="777"/>
      <c r="GR328" s="777"/>
      <c r="GS328" s="777"/>
      <c r="GT328" s="777"/>
      <c r="GU328" s="777"/>
      <c r="GV328" s="777"/>
      <c r="GW328" s="777"/>
      <c r="GX328" s="777"/>
      <c r="GY328" s="777"/>
      <c r="GZ328" s="777"/>
      <c r="HA328" s="777"/>
      <c r="HB328" s="777"/>
      <c r="HC328" s="777"/>
      <c r="HD328" s="777"/>
      <c r="HE328" s="777"/>
      <c r="HF328" s="777"/>
      <c r="HG328" s="777"/>
      <c r="HH328" s="777"/>
      <c r="HI328" s="777"/>
      <c r="HJ328" s="777"/>
      <c r="HK328" s="777"/>
      <c r="HL328" s="777"/>
      <c r="HM328" s="777"/>
      <c r="HN328" s="777"/>
      <c r="HO328" s="777"/>
      <c r="HP328" s="777"/>
      <c r="HQ328" s="777"/>
      <c r="HR328" s="777"/>
      <c r="HS328" s="777"/>
      <c r="HT328" s="777"/>
      <c r="HU328" s="777"/>
      <c r="HV328" s="777"/>
      <c r="HW328" s="777"/>
      <c r="HX328" s="777"/>
      <c r="HY328" s="777"/>
      <c r="HZ328" s="777"/>
      <c r="IA328" s="777"/>
      <c r="IB328" s="777"/>
      <c r="IC328" s="777"/>
      <c r="ID328" s="777"/>
      <c r="IE328" s="777"/>
      <c r="IF328" s="777"/>
      <c r="IG328" s="777"/>
      <c r="IH328" s="777"/>
      <c r="II328" s="777"/>
      <c r="IJ328" s="777"/>
      <c r="IK328" s="777"/>
      <c r="IL328" s="777"/>
      <c r="IM328" s="777"/>
      <c r="IN328" s="777"/>
      <c r="IO328" s="777"/>
      <c r="IP328" s="777"/>
      <c r="IQ328" s="777"/>
      <c r="IR328" s="777"/>
      <c r="IS328" s="777"/>
      <c r="IT328" s="777"/>
      <c r="IU328" s="777"/>
      <c r="IV328" s="777"/>
    </row>
    <row r="329" spans="2:6" ht="12.75">
      <c r="B329" s="733" t="s">
        <v>131</v>
      </c>
      <c r="C329" s="717" t="s">
        <v>204</v>
      </c>
      <c r="D329" s="717">
        <v>12</v>
      </c>
      <c r="E329" s="730"/>
      <c r="F329" s="706">
        <f>D329*E329</f>
        <v>0</v>
      </c>
    </row>
  </sheetData>
  <sheetProtection password="B2B1" sheet="1"/>
  <printOptions/>
  <pageMargins left="0.7480314960629921" right="0.7480314960629921" top="0.4330708661417323" bottom="0.4330708661417323" header="0" footer="0"/>
  <pageSetup firstPageNumber="1" useFirstPageNumber="1" fitToHeight="1" fitToWidth="1" horizontalDpi="600" verticalDpi="600" orientation="portrait" paperSize="9" scale="11" r:id="rId1"/>
  <headerFooter alignWithMargins="0">
    <oddFooter>&amp;L&amp;F, &amp;A&amp;R&amp;P/&amp;N</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O379"/>
  <sheetViews>
    <sheetView view="pageBreakPreview" zoomScaleSheetLayoutView="100" zoomScalePageLayoutView="0" workbookViewId="0" topLeftCell="A1">
      <pane ySplit="3" topLeftCell="A4" activePane="bottomLeft" state="frozen"/>
      <selection pane="topLeft" activeCell="B25" sqref="B25"/>
      <selection pane="bottomLeft" activeCell="E10" sqref="E10"/>
    </sheetView>
  </sheetViews>
  <sheetFormatPr defaultColWidth="9.00390625" defaultRowHeight="12.75"/>
  <cols>
    <col min="1" max="1" width="9.00390625" style="691" bestFit="1" customWidth="1"/>
    <col min="2" max="2" width="48.00390625" style="829" bestFit="1" customWidth="1"/>
    <col min="3" max="3" width="9.00390625" style="672" bestFit="1" customWidth="1"/>
    <col min="4" max="4" width="6.00390625" style="672" bestFit="1" customWidth="1"/>
    <col min="5" max="5" width="13.125" style="743" bestFit="1" customWidth="1"/>
    <col min="6" max="6" width="13.125" style="670" bestFit="1" customWidth="1"/>
    <col min="7" max="15" width="9.00390625" style="790" bestFit="1" customWidth="1"/>
    <col min="16" max="16384" width="9.00390625" style="670" customWidth="1"/>
  </cols>
  <sheetData>
    <row r="1" spans="1:15" s="683" customFormat="1" ht="12.75">
      <c r="A1" s="676" t="s">
        <v>212</v>
      </c>
      <c r="B1" s="779" t="s">
        <v>240</v>
      </c>
      <c r="C1" s="678"/>
      <c r="D1" s="679"/>
      <c r="E1" s="780"/>
      <c r="F1" s="781">
        <f>SUBTOTAL(9,F7:F379)</f>
        <v>0</v>
      </c>
      <c r="G1" s="782"/>
      <c r="H1" s="783"/>
      <c r="I1" s="783"/>
      <c r="J1" s="783"/>
      <c r="K1" s="783"/>
      <c r="L1" s="783"/>
      <c r="M1" s="783"/>
      <c r="N1" s="783"/>
      <c r="O1" s="783"/>
    </row>
    <row r="2" spans="1:15" s="683" customFormat="1" ht="12.75">
      <c r="A2" s="684"/>
      <c r="B2" s="784"/>
      <c r="C2" s="664"/>
      <c r="D2" s="664"/>
      <c r="E2" s="780"/>
      <c r="F2" s="785"/>
      <c r="G2" s="782"/>
      <c r="H2" s="783"/>
      <c r="I2" s="783"/>
      <c r="J2" s="783"/>
      <c r="K2" s="783"/>
      <c r="L2" s="783"/>
      <c r="M2" s="783"/>
      <c r="N2" s="783"/>
      <c r="O2" s="783"/>
    </row>
    <row r="3" spans="1:15" s="666" customFormat="1" ht="12.75">
      <c r="A3" s="686"/>
      <c r="B3" s="786" t="s">
        <v>1304</v>
      </c>
      <c r="C3" s="688" t="s">
        <v>1305</v>
      </c>
      <c r="D3" s="688" t="s">
        <v>1306</v>
      </c>
      <c r="E3" s="689" t="s">
        <v>1307</v>
      </c>
      <c r="F3" s="690" t="s">
        <v>239</v>
      </c>
      <c r="G3" s="711"/>
      <c r="H3" s="711"/>
      <c r="I3" s="711"/>
      <c r="J3" s="711"/>
      <c r="K3" s="711"/>
      <c r="L3" s="711"/>
      <c r="M3" s="711"/>
      <c r="N3" s="711"/>
      <c r="O3" s="711"/>
    </row>
    <row r="4" spans="1:15" s="666" customFormat="1" ht="12.75">
      <c r="A4" s="686"/>
      <c r="B4" s="787"/>
      <c r="C4" s="664"/>
      <c r="D4" s="664"/>
      <c r="E4" s="680"/>
      <c r="F4" s="665"/>
      <c r="G4" s="711"/>
      <c r="H4" s="711"/>
      <c r="I4" s="711"/>
      <c r="J4" s="711"/>
      <c r="K4" s="711"/>
      <c r="L4" s="711"/>
      <c r="M4" s="711"/>
      <c r="N4" s="711"/>
      <c r="O4" s="711"/>
    </row>
    <row r="5" spans="2:4" ht="12.75">
      <c r="B5" s="788" t="s">
        <v>132</v>
      </c>
      <c r="C5" s="789"/>
      <c r="D5" s="789"/>
    </row>
    <row r="6" spans="2:4" ht="12.75">
      <c r="B6" s="788"/>
      <c r="C6" s="789"/>
      <c r="D6" s="789"/>
    </row>
    <row r="7" spans="2:4" ht="12.75">
      <c r="B7" s="788" t="s">
        <v>196</v>
      </c>
      <c r="C7" s="789"/>
      <c r="D7" s="789"/>
    </row>
    <row r="8" spans="2:4" ht="12.75">
      <c r="B8" s="788"/>
      <c r="C8" s="789"/>
      <c r="D8" s="789"/>
    </row>
    <row r="9" spans="1:4" ht="63.75">
      <c r="A9" s="791">
        <v>1</v>
      </c>
      <c r="B9" s="754" t="s">
        <v>133</v>
      </c>
      <c r="C9" s="789"/>
      <c r="D9" s="789"/>
    </row>
    <row r="10" spans="1:6" ht="12.75">
      <c r="A10" s="792"/>
      <c r="B10" s="733"/>
      <c r="C10" s="793" t="s">
        <v>204</v>
      </c>
      <c r="D10" s="793" t="s">
        <v>277</v>
      </c>
      <c r="E10" s="730"/>
      <c r="F10" s="794">
        <f>+E10*D10</f>
        <v>0</v>
      </c>
    </row>
    <row r="11" spans="1:4" ht="12.75">
      <c r="A11" s="795"/>
      <c r="B11" s="733"/>
      <c r="C11" s="789"/>
      <c r="D11" s="789"/>
    </row>
    <row r="12" spans="1:4" ht="38.25">
      <c r="A12" s="737">
        <f>MAX($A$9:A11)+1</f>
        <v>2</v>
      </c>
      <c r="B12" s="754" t="s">
        <v>134</v>
      </c>
      <c r="C12" s="789"/>
      <c r="D12" s="789"/>
    </row>
    <row r="13" spans="1:6" ht="12.75">
      <c r="A13" s="795"/>
      <c r="B13" s="733"/>
      <c r="C13" s="793" t="s">
        <v>204</v>
      </c>
      <c r="D13" s="793" t="s">
        <v>277</v>
      </c>
      <c r="E13" s="730"/>
      <c r="F13" s="794">
        <f>+E13*D13</f>
        <v>0</v>
      </c>
    </row>
    <row r="14" spans="1:4" ht="12.75">
      <c r="A14" s="795"/>
      <c r="B14" s="733"/>
      <c r="C14" s="789"/>
      <c r="D14" s="789"/>
    </row>
    <row r="15" spans="1:4" ht="38.25">
      <c r="A15" s="737">
        <f>MAX($A$9:A14)+1</f>
        <v>3</v>
      </c>
      <c r="B15" s="754" t="s">
        <v>135</v>
      </c>
      <c r="C15" s="789"/>
      <c r="D15" s="789"/>
    </row>
    <row r="16" spans="1:6" ht="12.75">
      <c r="A16" s="795"/>
      <c r="B16" s="754" t="s">
        <v>136</v>
      </c>
      <c r="C16" s="793" t="s">
        <v>204</v>
      </c>
      <c r="D16" s="793" t="s">
        <v>277</v>
      </c>
      <c r="E16" s="730"/>
      <c r="F16" s="794">
        <f>+E16*D16</f>
        <v>0</v>
      </c>
    </row>
    <row r="17" spans="1:4" ht="12.75">
      <c r="A17" s="795"/>
      <c r="B17" s="733"/>
      <c r="C17" s="789"/>
      <c r="D17" s="789"/>
    </row>
    <row r="18" spans="1:4" ht="38.25">
      <c r="A18" s="737">
        <f>MAX($A$9:A17)+1</f>
        <v>4</v>
      </c>
      <c r="B18" s="754" t="s">
        <v>137</v>
      </c>
      <c r="C18" s="789"/>
      <c r="D18" s="789"/>
    </row>
    <row r="19" spans="1:6" ht="12.75">
      <c r="A19" s="795"/>
      <c r="B19" s="733"/>
      <c r="C19" s="793" t="s">
        <v>220</v>
      </c>
      <c r="D19" s="793" t="s">
        <v>138</v>
      </c>
      <c r="E19" s="730"/>
      <c r="F19" s="794">
        <f>+E19*D19</f>
        <v>0</v>
      </c>
    </row>
    <row r="20" spans="1:4" ht="12.75">
      <c r="A20" s="795"/>
      <c r="B20" s="733"/>
      <c r="C20" s="789"/>
      <c r="D20" s="789"/>
    </row>
    <row r="21" spans="1:4" ht="25.5">
      <c r="A21" s="737">
        <f>MAX($A$9:A20)+1</f>
        <v>5</v>
      </c>
      <c r="B21" s="754" t="s">
        <v>139</v>
      </c>
      <c r="C21" s="789"/>
      <c r="D21" s="789"/>
    </row>
    <row r="22" spans="1:6" ht="12.75">
      <c r="A22" s="795"/>
      <c r="B22" s="754" t="s">
        <v>140</v>
      </c>
      <c r="C22" s="793" t="s">
        <v>202</v>
      </c>
      <c r="D22" s="793" t="s">
        <v>141</v>
      </c>
      <c r="E22" s="730"/>
      <c r="F22" s="794">
        <f>+E22*D22</f>
        <v>0</v>
      </c>
    </row>
    <row r="23" spans="1:4" ht="12.75">
      <c r="A23" s="795"/>
      <c r="B23" s="733"/>
      <c r="C23" s="789"/>
      <c r="D23" s="789"/>
    </row>
    <row r="24" spans="1:4" ht="38.25">
      <c r="A24" s="737">
        <f>MAX($A$9:A23)+1</f>
        <v>6</v>
      </c>
      <c r="B24" s="754" t="s">
        <v>142</v>
      </c>
      <c r="C24" s="789"/>
      <c r="D24" s="789"/>
    </row>
    <row r="25" spans="1:6" ht="12.75">
      <c r="A25" s="795"/>
      <c r="B25" s="733"/>
      <c r="C25" s="793" t="s">
        <v>1389</v>
      </c>
      <c r="D25" s="793">
        <v>1</v>
      </c>
      <c r="E25" s="730"/>
      <c r="F25" s="794">
        <f>+E25*D25</f>
        <v>0</v>
      </c>
    </row>
    <row r="26" spans="1:4" ht="12.75">
      <c r="A26" s="795"/>
      <c r="B26" s="733"/>
      <c r="C26" s="789"/>
      <c r="D26" s="789"/>
    </row>
    <row r="27" spans="1:15" ht="38.25">
      <c r="A27" s="737">
        <f>MAX($A$9:A26)+1</f>
        <v>7</v>
      </c>
      <c r="B27" s="733" t="s">
        <v>143</v>
      </c>
      <c r="C27" s="717"/>
      <c r="D27" s="717"/>
      <c r="E27" s="796"/>
      <c r="F27" s="717"/>
      <c r="I27" s="155"/>
      <c r="J27" s="155"/>
      <c r="K27" s="155"/>
      <c r="L27" s="670"/>
      <c r="M27" s="155"/>
      <c r="N27" s="670"/>
      <c r="O27" s="670"/>
    </row>
    <row r="28" spans="1:15" ht="12.75">
      <c r="A28" s="737"/>
      <c r="B28" s="733"/>
      <c r="C28" s="717" t="s">
        <v>203</v>
      </c>
      <c r="D28" s="797">
        <v>10</v>
      </c>
      <c r="E28" s="730"/>
      <c r="F28" s="794">
        <f>D28*E28</f>
        <v>0</v>
      </c>
      <c r="I28" s="155"/>
      <c r="J28" s="155"/>
      <c r="K28" s="155"/>
      <c r="L28" s="670"/>
      <c r="M28" s="155"/>
      <c r="N28" s="670"/>
      <c r="O28" s="670"/>
    </row>
    <row r="29" spans="1:15" ht="12.75">
      <c r="A29" s="798"/>
      <c r="B29" s="733"/>
      <c r="C29" s="717"/>
      <c r="D29" s="717"/>
      <c r="E29" s="799"/>
      <c r="F29" s="800"/>
      <c r="I29" s="155"/>
      <c r="J29" s="155"/>
      <c r="K29" s="155"/>
      <c r="L29" s="670"/>
      <c r="M29" s="155"/>
      <c r="N29" s="670"/>
      <c r="O29" s="670"/>
    </row>
    <row r="30" spans="1:4" ht="51">
      <c r="A30" s="737">
        <f>MAX($A$9:A29)+1</f>
        <v>8</v>
      </c>
      <c r="B30" s="754" t="s">
        <v>144</v>
      </c>
      <c r="C30" s="789"/>
      <c r="D30" s="789"/>
    </row>
    <row r="31" spans="1:4" ht="12.75">
      <c r="A31" s="795"/>
      <c r="B31" s="754" t="s">
        <v>145</v>
      </c>
      <c r="C31" s="789"/>
      <c r="D31" s="789"/>
    </row>
    <row r="32" spans="1:6" ht="12.75">
      <c r="A32" s="795"/>
      <c r="B32" s="754" t="s">
        <v>146</v>
      </c>
      <c r="C32" s="793" t="s">
        <v>223</v>
      </c>
      <c r="D32" s="793" t="s">
        <v>281</v>
      </c>
      <c r="E32" s="730"/>
      <c r="F32" s="794">
        <f>+E32*D32</f>
        <v>0</v>
      </c>
    </row>
    <row r="33" spans="1:4" ht="12.75">
      <c r="A33" s="795"/>
      <c r="B33" s="733"/>
      <c r="C33" s="789"/>
      <c r="D33" s="789"/>
    </row>
    <row r="34" spans="1:4" ht="38.25">
      <c r="A34" s="737">
        <f>MAX($A$9:A33)+1</f>
        <v>9</v>
      </c>
      <c r="B34" s="754" t="s">
        <v>147</v>
      </c>
      <c r="C34" s="789"/>
      <c r="D34" s="789"/>
    </row>
    <row r="35" spans="2:4" ht="12.75">
      <c r="B35" s="754" t="s">
        <v>148</v>
      </c>
      <c r="C35" s="789"/>
      <c r="D35" s="789"/>
    </row>
    <row r="36" spans="2:6" ht="12.75">
      <c r="B36" s="754" t="s">
        <v>146</v>
      </c>
      <c r="C36" s="793" t="s">
        <v>223</v>
      </c>
      <c r="D36" s="793" t="s">
        <v>141</v>
      </c>
      <c r="E36" s="730"/>
      <c r="F36" s="794">
        <f>+E36*D36</f>
        <v>0</v>
      </c>
    </row>
    <row r="37" spans="2:4" ht="12.75">
      <c r="B37" s="733"/>
      <c r="C37" s="789"/>
      <c r="D37" s="789"/>
    </row>
    <row r="38" spans="1:15" ht="246.75" customHeight="1">
      <c r="A38" s="737">
        <f>MAX($A$5:A37)+1</f>
        <v>10</v>
      </c>
      <c r="B38" s="733" t="s">
        <v>149</v>
      </c>
      <c r="C38" s="717"/>
      <c r="D38" s="717"/>
      <c r="G38" s="670"/>
      <c r="H38" s="670"/>
      <c r="I38" s="670"/>
      <c r="J38" s="670"/>
      <c r="K38" s="670"/>
      <c r="L38" s="670"/>
      <c r="M38" s="670"/>
      <c r="N38" s="670"/>
      <c r="O38" s="670"/>
    </row>
    <row r="39" spans="1:15" ht="12.75">
      <c r="A39" s="737"/>
      <c r="B39" s="733"/>
      <c r="C39" s="717" t="s">
        <v>1389</v>
      </c>
      <c r="D39" s="717">
        <v>1</v>
      </c>
      <c r="E39" s="730"/>
      <c r="F39" s="794">
        <f>D39*E39</f>
        <v>0</v>
      </c>
      <c r="G39" s="670"/>
      <c r="H39" s="670"/>
      <c r="I39" s="670"/>
      <c r="J39" s="670"/>
      <c r="K39" s="670"/>
      <c r="L39" s="670"/>
      <c r="M39" s="670"/>
      <c r="N39" s="670"/>
      <c r="O39" s="670"/>
    </row>
    <row r="40" spans="2:15" ht="12.75">
      <c r="B40" s="733"/>
      <c r="C40" s="717"/>
      <c r="D40" s="717"/>
      <c r="G40" s="670"/>
      <c r="H40" s="670"/>
      <c r="I40" s="670"/>
      <c r="J40" s="670"/>
      <c r="K40" s="670"/>
      <c r="L40" s="670"/>
      <c r="M40" s="670"/>
      <c r="N40" s="670"/>
      <c r="O40" s="670"/>
    </row>
    <row r="41" spans="1:4" ht="25.5">
      <c r="A41" s="737">
        <f>MAX($A$9:A37)+1</f>
        <v>10</v>
      </c>
      <c r="B41" s="754" t="s">
        <v>150</v>
      </c>
      <c r="C41" s="789"/>
      <c r="D41" s="789"/>
    </row>
    <row r="42" spans="2:6" ht="12.75">
      <c r="B42" s="754" t="s">
        <v>151</v>
      </c>
      <c r="C42" s="793" t="s">
        <v>203</v>
      </c>
      <c r="D42" s="793" t="s">
        <v>141</v>
      </c>
      <c r="E42" s="730"/>
      <c r="F42" s="794">
        <f>+E42*D42</f>
        <v>0</v>
      </c>
    </row>
    <row r="43" spans="2:4" ht="12.75">
      <c r="B43" s="733"/>
      <c r="C43" s="789"/>
      <c r="D43" s="789"/>
    </row>
    <row r="44" spans="1:4" ht="25.5">
      <c r="A44" s="737">
        <f>MAX($A$9:A43)+1</f>
        <v>11</v>
      </c>
      <c r="B44" s="754" t="s">
        <v>152</v>
      </c>
      <c r="C44" s="789"/>
      <c r="D44" s="789"/>
    </row>
    <row r="45" spans="2:6" ht="12.75">
      <c r="B45" s="733"/>
      <c r="C45" s="793" t="s">
        <v>203</v>
      </c>
      <c r="D45" s="793" t="s">
        <v>141</v>
      </c>
      <c r="E45" s="730"/>
      <c r="F45" s="794">
        <f>+E45*D45</f>
        <v>0</v>
      </c>
    </row>
    <row r="46" spans="2:4" ht="12.75">
      <c r="B46" s="733"/>
      <c r="C46" s="789"/>
      <c r="D46" s="789"/>
    </row>
    <row r="47" spans="1:4" ht="25.5">
      <c r="A47" s="737">
        <f>MAX($A$9:A46)+1</f>
        <v>12</v>
      </c>
      <c r="B47" s="754" t="s">
        <v>153</v>
      </c>
      <c r="C47" s="789"/>
      <c r="D47" s="789"/>
    </row>
    <row r="48" spans="2:6" ht="12.75">
      <c r="B48" s="733"/>
      <c r="C48" s="793" t="s">
        <v>223</v>
      </c>
      <c r="D48" s="793" t="s">
        <v>138</v>
      </c>
      <c r="E48" s="730"/>
      <c r="F48" s="794">
        <f>+E48*D48</f>
        <v>0</v>
      </c>
    </row>
    <row r="49" spans="2:4" ht="12.75">
      <c r="B49" s="733"/>
      <c r="C49" s="789"/>
      <c r="D49" s="789"/>
    </row>
    <row r="50" spans="1:4" ht="63.75">
      <c r="A50" s="737">
        <f>MAX($A$9:A49)+1</f>
        <v>13</v>
      </c>
      <c r="B50" s="754" t="s">
        <v>154</v>
      </c>
      <c r="C50" s="789"/>
      <c r="D50" s="789"/>
    </row>
    <row r="51" spans="2:6" ht="12.75">
      <c r="B51" s="733"/>
      <c r="C51" s="793" t="s">
        <v>223</v>
      </c>
      <c r="D51" s="793" t="s">
        <v>279</v>
      </c>
      <c r="E51" s="730"/>
      <c r="F51" s="794">
        <f>+E51*D51</f>
        <v>0</v>
      </c>
    </row>
    <row r="52" spans="2:4" ht="12.75">
      <c r="B52" s="733"/>
      <c r="C52" s="789"/>
      <c r="D52" s="789"/>
    </row>
    <row r="53" spans="1:4" ht="25.5">
      <c r="A53" s="737">
        <f>MAX($A$9:A52)+1</f>
        <v>14</v>
      </c>
      <c r="B53" s="754" t="s">
        <v>155</v>
      </c>
      <c r="C53" s="789"/>
      <c r="D53" s="789"/>
    </row>
    <row r="54" spans="2:6" ht="12.75">
      <c r="B54" s="733"/>
      <c r="C54" s="793" t="s">
        <v>203</v>
      </c>
      <c r="D54" s="793" t="s">
        <v>156</v>
      </c>
      <c r="E54" s="730"/>
      <c r="F54" s="794">
        <f>+E54*D54</f>
        <v>0</v>
      </c>
    </row>
    <row r="55" spans="2:4" ht="12.75">
      <c r="B55" s="733"/>
      <c r="C55" s="789"/>
      <c r="D55" s="789"/>
    </row>
    <row r="56" ht="12.75">
      <c r="B56" s="788" t="s">
        <v>157</v>
      </c>
    </row>
    <row r="58" spans="1:5" s="696" customFormat="1" ht="25.5">
      <c r="A58" s="737">
        <f>MAX($A$9:A57)+1</f>
        <v>15</v>
      </c>
      <c r="B58" s="740" t="s">
        <v>158</v>
      </c>
      <c r="C58" s="717"/>
      <c r="D58" s="717"/>
      <c r="E58" s="801"/>
    </row>
    <row r="59" spans="1:6" s="696" customFormat="1" ht="12.75">
      <c r="A59" s="802"/>
      <c r="B59" s="740" t="s">
        <v>159</v>
      </c>
      <c r="C59" s="717" t="s">
        <v>204</v>
      </c>
      <c r="D59" s="717">
        <v>6</v>
      </c>
      <c r="E59" s="803"/>
      <c r="F59" s="804">
        <f>+E59*D59</f>
        <v>0</v>
      </c>
    </row>
    <row r="60" spans="1:6" s="696" customFormat="1" ht="12.75">
      <c r="A60" s="802"/>
      <c r="B60" s="740" t="s">
        <v>160</v>
      </c>
      <c r="C60" s="717" t="s">
        <v>204</v>
      </c>
      <c r="D60" s="717">
        <v>4</v>
      </c>
      <c r="E60" s="803"/>
      <c r="F60" s="804">
        <f>+E60*D60</f>
        <v>0</v>
      </c>
    </row>
    <row r="61" spans="2:5" s="696" customFormat="1" ht="12.75">
      <c r="B61" s="740"/>
      <c r="C61" s="717"/>
      <c r="D61" s="717"/>
      <c r="E61" s="801"/>
    </row>
    <row r="62" spans="1:6" ht="12.75">
      <c r="A62" s="737">
        <f>MAX($A$5:A61)+1</f>
        <v>16</v>
      </c>
      <c r="B62" s="733" t="s">
        <v>161</v>
      </c>
      <c r="F62" s="695"/>
    </row>
    <row r="63" spans="2:6" ht="89.25">
      <c r="B63" s="733" t="s">
        <v>895</v>
      </c>
      <c r="F63" s="695"/>
    </row>
    <row r="64" spans="2:6" ht="53.25" customHeight="1">
      <c r="B64" s="733" t="s">
        <v>896</v>
      </c>
      <c r="F64" s="695"/>
    </row>
    <row r="65" spans="2:6" ht="51">
      <c r="B65" s="733" t="s">
        <v>897</v>
      </c>
      <c r="F65" s="695"/>
    </row>
    <row r="66" spans="2:6" ht="76.5">
      <c r="B66" s="733" t="s">
        <v>898</v>
      </c>
      <c r="F66" s="695"/>
    </row>
    <row r="67" spans="2:6" ht="38.25">
      <c r="B67" s="733" t="s">
        <v>899</v>
      </c>
      <c r="F67" s="695"/>
    </row>
    <row r="68" spans="1:6" s="696" customFormat="1" ht="12.75">
      <c r="A68" s="737"/>
      <c r="B68" s="740" t="s">
        <v>900</v>
      </c>
      <c r="C68" s="717"/>
      <c r="D68" s="717"/>
      <c r="E68" s="796"/>
      <c r="F68" s="805"/>
    </row>
    <row r="69" spans="2:6" ht="12.75">
      <c r="B69" s="733" t="s">
        <v>901</v>
      </c>
      <c r="C69" s="717" t="s">
        <v>202</v>
      </c>
      <c r="D69" s="717">
        <v>1</v>
      </c>
      <c r="E69" s="803"/>
      <c r="F69" s="806">
        <f>D69*E69</f>
        <v>0</v>
      </c>
    </row>
    <row r="70" spans="2:6" s="696" customFormat="1" ht="12.75">
      <c r="B70" s="733"/>
      <c r="C70" s="717"/>
      <c r="D70" s="717"/>
      <c r="E70" s="801"/>
      <c r="F70" s="807"/>
    </row>
    <row r="71" spans="1:5" s="696" customFormat="1" ht="63.75">
      <c r="A71" s="737">
        <f>MAX($A$5:A70)+1</f>
        <v>17</v>
      </c>
      <c r="B71" s="740" t="s">
        <v>902</v>
      </c>
      <c r="C71" s="717"/>
      <c r="D71" s="717"/>
      <c r="E71" s="801"/>
    </row>
    <row r="72" spans="2:6" s="696" customFormat="1" ht="12.75">
      <c r="B72" s="740" t="s">
        <v>903</v>
      </c>
      <c r="C72" s="717" t="s">
        <v>202</v>
      </c>
      <c r="D72" s="717">
        <v>1</v>
      </c>
      <c r="E72" s="803"/>
      <c r="F72" s="804">
        <f>+E72*D72</f>
        <v>0</v>
      </c>
    </row>
    <row r="73" spans="2:5" s="696" customFormat="1" ht="12.75">
      <c r="B73" s="733"/>
      <c r="C73" s="717"/>
      <c r="D73" s="717"/>
      <c r="E73" s="801"/>
    </row>
    <row r="74" spans="1:5" s="696" customFormat="1" ht="38.25">
      <c r="A74" s="802">
        <f>MAX($A$7:A73)+1</f>
        <v>18</v>
      </c>
      <c r="B74" s="740" t="s">
        <v>904</v>
      </c>
      <c r="C74" s="717"/>
      <c r="D74" s="717"/>
      <c r="E74" s="801"/>
    </row>
    <row r="75" spans="2:6" s="696" customFormat="1" ht="12.75">
      <c r="B75" s="740" t="s">
        <v>905</v>
      </c>
      <c r="C75" s="717" t="s">
        <v>202</v>
      </c>
      <c r="D75" s="717">
        <v>2</v>
      </c>
      <c r="E75" s="803"/>
      <c r="F75" s="804">
        <f>+E75*D75</f>
        <v>0</v>
      </c>
    </row>
    <row r="76" spans="2:6" s="696" customFormat="1" ht="12.75">
      <c r="B76" s="740" t="s">
        <v>906</v>
      </c>
      <c r="C76" s="717" t="s">
        <v>202</v>
      </c>
      <c r="D76" s="717">
        <v>2</v>
      </c>
      <c r="E76" s="803"/>
      <c r="F76" s="804">
        <f>+E76*D76</f>
        <v>0</v>
      </c>
    </row>
    <row r="77" spans="1:5" s="696" customFormat="1" ht="12.75">
      <c r="A77" s="808"/>
      <c r="B77" s="740"/>
      <c r="C77" s="717"/>
      <c r="D77" s="717"/>
      <c r="E77" s="801"/>
    </row>
    <row r="78" spans="1:15" ht="51">
      <c r="A78" s="802">
        <f>MAX($A$7:A77)+1</f>
        <v>19</v>
      </c>
      <c r="B78" s="733" t="s">
        <v>907</v>
      </c>
      <c r="C78" s="809"/>
      <c r="D78" s="810"/>
      <c r="E78" s="811"/>
      <c r="G78" s="670"/>
      <c r="H78" s="670"/>
      <c r="I78" s="670"/>
      <c r="J78" s="670"/>
      <c r="K78" s="670"/>
      <c r="L78" s="670"/>
      <c r="M78" s="670"/>
      <c r="N78" s="670"/>
      <c r="O78" s="670"/>
    </row>
    <row r="79" spans="1:15" ht="38.25">
      <c r="A79" s="737"/>
      <c r="B79" s="733" t="s">
        <v>908</v>
      </c>
      <c r="C79" s="809"/>
      <c r="D79" s="810"/>
      <c r="E79" s="811"/>
      <c r="G79" s="670"/>
      <c r="H79" s="670"/>
      <c r="I79" s="670"/>
      <c r="J79" s="670"/>
      <c r="K79" s="670"/>
      <c r="L79" s="670"/>
      <c r="M79" s="670"/>
      <c r="N79" s="670"/>
      <c r="O79" s="670"/>
    </row>
    <row r="80" spans="1:15" ht="12.75">
      <c r="A80" s="737"/>
      <c r="B80" s="733" t="s">
        <v>909</v>
      </c>
      <c r="C80" s="809"/>
      <c r="D80" s="810"/>
      <c r="E80" s="811"/>
      <c r="G80" s="670"/>
      <c r="H80" s="670"/>
      <c r="I80" s="670"/>
      <c r="J80" s="670"/>
      <c r="K80" s="670"/>
      <c r="L80" s="670"/>
      <c r="M80" s="670"/>
      <c r="N80" s="670"/>
      <c r="O80" s="670"/>
    </row>
    <row r="81" spans="2:15" ht="12.75">
      <c r="B81" s="733" t="s">
        <v>910</v>
      </c>
      <c r="C81" s="809"/>
      <c r="D81" s="810"/>
      <c r="E81" s="811"/>
      <c r="G81" s="670"/>
      <c r="H81" s="670"/>
      <c r="I81" s="670"/>
      <c r="J81" s="670"/>
      <c r="K81" s="670"/>
      <c r="L81" s="670"/>
      <c r="M81" s="670"/>
      <c r="N81" s="670"/>
      <c r="O81" s="670"/>
    </row>
    <row r="82" spans="2:15" ht="12.75">
      <c r="B82" s="733" t="s">
        <v>911</v>
      </c>
      <c r="C82" s="809"/>
      <c r="D82" s="810"/>
      <c r="E82" s="811"/>
      <c r="G82" s="670"/>
      <c r="H82" s="670"/>
      <c r="I82" s="670"/>
      <c r="J82" s="670"/>
      <c r="K82" s="670"/>
      <c r="L82" s="670"/>
      <c r="M82" s="670"/>
      <c r="N82" s="670"/>
      <c r="O82" s="670"/>
    </row>
    <row r="83" spans="2:15" ht="12.75">
      <c r="B83" s="733" t="s">
        <v>912</v>
      </c>
      <c r="C83" s="717" t="s">
        <v>202</v>
      </c>
      <c r="D83" s="717">
        <v>1</v>
      </c>
      <c r="E83" s="803"/>
      <c r="F83" s="804">
        <f>+E83*D83</f>
        <v>0</v>
      </c>
      <c r="G83" s="670"/>
      <c r="H83" s="670"/>
      <c r="I83" s="670"/>
      <c r="J83" s="670"/>
      <c r="K83" s="670"/>
      <c r="L83" s="670"/>
      <c r="M83" s="670"/>
      <c r="N83" s="670"/>
      <c r="O83" s="670"/>
    </row>
    <row r="85" spans="1:15" ht="12.75">
      <c r="A85" s="802">
        <f>MAX($A$7:A84)+1</f>
        <v>20</v>
      </c>
      <c r="B85" s="733" t="s">
        <v>913</v>
      </c>
      <c r="C85" s="717"/>
      <c r="D85" s="717"/>
      <c r="G85" s="670"/>
      <c r="H85" s="670"/>
      <c r="I85" s="670"/>
      <c r="J85" s="670"/>
      <c r="K85" s="670"/>
      <c r="L85" s="670"/>
      <c r="M85" s="670"/>
      <c r="N85" s="670"/>
      <c r="O85" s="670"/>
    </row>
    <row r="86" spans="2:15" ht="12.75">
      <c r="B86" s="733" t="s">
        <v>914</v>
      </c>
      <c r="C86" s="717" t="s">
        <v>202</v>
      </c>
      <c r="D86" s="717">
        <v>4</v>
      </c>
      <c r="E86" s="730"/>
      <c r="F86" s="794">
        <f>D86*E86</f>
        <v>0</v>
      </c>
      <c r="G86" s="670"/>
      <c r="H86" s="670"/>
      <c r="I86" s="670"/>
      <c r="J86" s="670"/>
      <c r="K86" s="670"/>
      <c r="L86" s="670"/>
      <c r="M86" s="670"/>
      <c r="N86" s="670"/>
      <c r="O86" s="670"/>
    </row>
    <row r="87" spans="2:15" ht="12.75">
      <c r="B87" s="733" t="s">
        <v>915</v>
      </c>
      <c r="C87" s="717" t="s">
        <v>202</v>
      </c>
      <c r="D87" s="717">
        <v>2</v>
      </c>
      <c r="E87" s="730"/>
      <c r="F87" s="794">
        <f>D87*E87</f>
        <v>0</v>
      </c>
      <c r="G87" s="670"/>
      <c r="H87" s="670"/>
      <c r="I87" s="670"/>
      <c r="J87" s="670"/>
      <c r="K87" s="670"/>
      <c r="L87" s="670"/>
      <c r="M87" s="670"/>
      <c r="N87" s="670"/>
      <c r="O87" s="670"/>
    </row>
    <row r="88" spans="2:15" ht="12.75">
      <c r="B88" s="733"/>
      <c r="C88" s="717"/>
      <c r="D88" s="717"/>
      <c r="G88" s="670"/>
      <c r="H88" s="670"/>
      <c r="I88" s="670"/>
      <c r="J88" s="670"/>
      <c r="K88" s="670"/>
      <c r="L88" s="670"/>
      <c r="M88" s="670"/>
      <c r="N88" s="670"/>
      <c r="O88" s="670"/>
    </row>
    <row r="89" spans="1:6" s="696" customFormat="1" ht="12.75">
      <c r="A89" s="802">
        <f>MAX($A$7:A88)+1</f>
        <v>21</v>
      </c>
      <c r="B89" s="740" t="s">
        <v>916</v>
      </c>
      <c r="C89" s="717" t="s">
        <v>204</v>
      </c>
      <c r="D89" s="717">
        <v>6</v>
      </c>
      <c r="E89" s="803"/>
      <c r="F89" s="804">
        <f>+E89*D89</f>
        <v>0</v>
      </c>
    </row>
    <row r="90" spans="2:5" s="696" customFormat="1" ht="12.75">
      <c r="B90" s="740"/>
      <c r="C90" s="717"/>
      <c r="D90" s="717"/>
      <c r="E90" s="801"/>
    </row>
    <row r="91" spans="1:4" ht="25.5">
      <c r="A91" s="802">
        <f>MAX($A$7:A90)+1</f>
        <v>22</v>
      </c>
      <c r="B91" s="812" t="s">
        <v>917</v>
      </c>
      <c r="C91" s="797"/>
      <c r="D91" s="797"/>
    </row>
    <row r="92" spans="2:6" ht="12.75">
      <c r="B92" s="812" t="s">
        <v>918</v>
      </c>
      <c r="C92" s="797" t="s">
        <v>202</v>
      </c>
      <c r="D92" s="797">
        <v>1</v>
      </c>
      <c r="E92" s="803"/>
      <c r="F92" s="804">
        <f>+E92*D92</f>
        <v>0</v>
      </c>
    </row>
    <row r="93" spans="2:4" ht="12.75">
      <c r="B93" s="812"/>
      <c r="C93" s="797"/>
      <c r="D93" s="797"/>
    </row>
    <row r="94" spans="1:4" ht="25.5">
      <c r="A94" s="737">
        <f>MAX($A$5:A93)+1</f>
        <v>23</v>
      </c>
      <c r="B94" s="812" t="s">
        <v>919</v>
      </c>
      <c r="C94" s="797"/>
      <c r="D94" s="797"/>
    </row>
    <row r="95" spans="2:6" ht="12.75">
      <c r="B95" s="812" t="s">
        <v>918</v>
      </c>
      <c r="C95" s="797" t="s">
        <v>202</v>
      </c>
      <c r="D95" s="797">
        <v>1</v>
      </c>
      <c r="E95" s="803"/>
      <c r="F95" s="804">
        <f>+E95*D95</f>
        <v>0</v>
      </c>
    </row>
    <row r="96" spans="2:4" ht="12.75">
      <c r="B96" s="812"/>
      <c r="C96" s="797"/>
      <c r="D96" s="797"/>
    </row>
    <row r="97" spans="1:6" s="696" customFormat="1" ht="12.75">
      <c r="A97" s="802">
        <f>MAX($A$7:A90)+1</f>
        <v>22</v>
      </c>
      <c r="B97" s="740" t="s">
        <v>920</v>
      </c>
      <c r="C97" s="717" t="s">
        <v>1326</v>
      </c>
      <c r="D97" s="717">
        <v>1</v>
      </c>
      <c r="E97" s="803"/>
      <c r="F97" s="804">
        <f>+E97*D97</f>
        <v>0</v>
      </c>
    </row>
    <row r="98" spans="1:5" s="696" customFormat="1" ht="12.75">
      <c r="A98" s="808"/>
      <c r="B98" s="740"/>
      <c r="C98" s="717"/>
      <c r="D98" s="717"/>
      <c r="E98" s="801"/>
    </row>
    <row r="99" spans="2:15" ht="12.75">
      <c r="B99" s="813" t="s">
        <v>921</v>
      </c>
      <c r="C99" s="717"/>
      <c r="D99" s="717"/>
      <c r="G99" s="670"/>
      <c r="H99" s="670"/>
      <c r="I99" s="670"/>
      <c r="J99" s="670"/>
      <c r="K99" s="670"/>
      <c r="L99" s="670"/>
      <c r="M99" s="670"/>
      <c r="N99" s="670"/>
      <c r="O99" s="670"/>
    </row>
    <row r="100" spans="2:15" ht="12.75">
      <c r="B100" s="814"/>
      <c r="C100" s="717"/>
      <c r="D100" s="717"/>
      <c r="G100" s="670"/>
      <c r="H100" s="670"/>
      <c r="I100" s="670"/>
      <c r="J100" s="670"/>
      <c r="K100" s="670"/>
      <c r="L100" s="670"/>
      <c r="M100" s="670"/>
      <c r="N100" s="670"/>
      <c r="O100" s="670"/>
    </row>
    <row r="101" spans="1:15" ht="51">
      <c r="A101" s="802">
        <f>MAX($A$7:A100)+1</f>
        <v>24</v>
      </c>
      <c r="B101" s="733" t="s">
        <v>922</v>
      </c>
      <c r="C101" s="717"/>
      <c r="D101" s="717"/>
      <c r="E101" s="815"/>
      <c r="G101" s="670"/>
      <c r="H101" s="670"/>
      <c r="I101" s="670"/>
      <c r="J101" s="670"/>
      <c r="K101" s="670"/>
      <c r="L101" s="670"/>
      <c r="M101" s="670"/>
      <c r="N101" s="670"/>
      <c r="O101" s="670"/>
    </row>
    <row r="102" spans="1:15" ht="12.75">
      <c r="A102" s="798"/>
      <c r="B102" s="733" t="s">
        <v>923</v>
      </c>
      <c r="C102" s="717" t="s">
        <v>202</v>
      </c>
      <c r="D102" s="717">
        <v>9</v>
      </c>
      <c r="E102" s="730"/>
      <c r="F102" s="794">
        <f>D102*E102</f>
        <v>0</v>
      </c>
      <c r="G102" s="670"/>
      <c r="H102" s="670"/>
      <c r="I102" s="670"/>
      <c r="J102" s="670"/>
      <c r="K102" s="670"/>
      <c r="L102" s="670"/>
      <c r="M102" s="670"/>
      <c r="N102" s="670"/>
      <c r="O102" s="670"/>
    </row>
    <row r="103" spans="1:15" ht="12.75">
      <c r="A103" s="816"/>
      <c r="B103" s="733"/>
      <c r="C103" s="717"/>
      <c r="D103" s="717"/>
      <c r="E103" s="817"/>
      <c r="G103" s="670"/>
      <c r="H103" s="670"/>
      <c r="I103" s="670"/>
      <c r="J103" s="670"/>
      <c r="K103" s="670"/>
      <c r="L103" s="670"/>
      <c r="M103" s="670"/>
      <c r="N103" s="670"/>
      <c r="O103" s="670"/>
    </row>
    <row r="104" spans="1:15" ht="55.5" customHeight="1">
      <c r="A104" s="802">
        <f>MAX($A$7:A103)+1</f>
        <v>25</v>
      </c>
      <c r="B104" s="733" t="s">
        <v>924</v>
      </c>
      <c r="C104" s="717"/>
      <c r="D104" s="717"/>
      <c r="E104" s="815"/>
      <c r="G104" s="670"/>
      <c r="H104" s="670"/>
      <c r="I104" s="670"/>
      <c r="J104" s="670"/>
      <c r="K104" s="670"/>
      <c r="L104" s="670"/>
      <c r="M104" s="670"/>
      <c r="N104" s="670"/>
      <c r="O104" s="670"/>
    </row>
    <row r="105" spans="1:15" ht="12.75">
      <c r="A105" s="798"/>
      <c r="B105" s="754" t="s">
        <v>925</v>
      </c>
      <c r="C105" s="717" t="s">
        <v>202</v>
      </c>
      <c r="D105" s="717">
        <v>1</v>
      </c>
      <c r="E105" s="730"/>
      <c r="F105" s="794">
        <f>D105*E105</f>
        <v>0</v>
      </c>
      <c r="G105" s="670"/>
      <c r="H105" s="670"/>
      <c r="I105" s="670"/>
      <c r="J105" s="670"/>
      <c r="K105" s="670"/>
      <c r="L105" s="670"/>
      <c r="M105" s="670"/>
      <c r="N105" s="670"/>
      <c r="O105" s="670"/>
    </row>
    <row r="106" spans="1:15" ht="12.75">
      <c r="A106" s="816"/>
      <c r="B106" s="733"/>
      <c r="C106" s="717"/>
      <c r="D106" s="717"/>
      <c r="E106" s="817"/>
      <c r="G106" s="670"/>
      <c r="H106" s="670"/>
      <c r="I106" s="670"/>
      <c r="J106" s="670"/>
      <c r="K106" s="670"/>
      <c r="L106" s="670"/>
      <c r="M106" s="670"/>
      <c r="N106" s="670"/>
      <c r="O106" s="670"/>
    </row>
    <row r="107" spans="1:15" ht="31.5" customHeight="1">
      <c r="A107" s="802">
        <f>MAX($A$7:A106)+1</f>
        <v>26</v>
      </c>
      <c r="B107" s="733" t="s">
        <v>926</v>
      </c>
      <c r="C107" s="717"/>
      <c r="D107" s="717"/>
      <c r="E107" s="815"/>
      <c r="G107" s="670"/>
      <c r="H107" s="670"/>
      <c r="I107" s="670"/>
      <c r="J107" s="670"/>
      <c r="K107" s="670"/>
      <c r="L107" s="670"/>
      <c r="M107" s="670"/>
      <c r="N107" s="670"/>
      <c r="O107" s="670"/>
    </row>
    <row r="108" spans="1:15" ht="25.5">
      <c r="A108" s="798"/>
      <c r="B108" s="733" t="s">
        <v>927</v>
      </c>
      <c r="C108" s="717"/>
      <c r="D108" s="717"/>
      <c r="E108" s="817"/>
      <c r="G108" s="670"/>
      <c r="H108" s="670"/>
      <c r="I108" s="670"/>
      <c r="J108" s="670"/>
      <c r="K108" s="670"/>
      <c r="L108" s="670"/>
      <c r="M108" s="670"/>
      <c r="N108" s="670"/>
      <c r="O108" s="670"/>
    </row>
    <row r="109" spans="1:15" ht="12.75">
      <c r="A109" s="816"/>
      <c r="B109" s="733" t="s">
        <v>928</v>
      </c>
      <c r="C109" s="717"/>
      <c r="D109" s="717"/>
      <c r="E109" s="815"/>
      <c r="G109" s="670"/>
      <c r="H109" s="670"/>
      <c r="I109" s="670"/>
      <c r="J109" s="670"/>
      <c r="K109" s="670"/>
      <c r="L109" s="670"/>
      <c r="M109" s="670"/>
      <c r="N109" s="670"/>
      <c r="O109" s="670"/>
    </row>
    <row r="110" spans="1:15" ht="12.75">
      <c r="A110" s="798"/>
      <c r="B110" s="733" t="s">
        <v>929</v>
      </c>
      <c r="C110" s="717"/>
      <c r="D110" s="717"/>
      <c r="E110" s="817"/>
      <c r="G110" s="670"/>
      <c r="H110" s="670"/>
      <c r="I110" s="670"/>
      <c r="J110" s="670"/>
      <c r="K110" s="670"/>
      <c r="L110" s="670"/>
      <c r="M110" s="670"/>
      <c r="N110" s="670"/>
      <c r="O110" s="670"/>
    </row>
    <row r="111" spans="1:15" ht="25.5">
      <c r="A111" s="798"/>
      <c r="B111" s="733" t="s">
        <v>930</v>
      </c>
      <c r="C111" s="717"/>
      <c r="D111" s="717"/>
      <c r="E111" s="817"/>
      <c r="G111" s="670"/>
      <c r="H111" s="670"/>
      <c r="I111" s="670"/>
      <c r="J111" s="670"/>
      <c r="K111" s="670"/>
      <c r="L111" s="670"/>
      <c r="M111" s="670"/>
      <c r="N111" s="670"/>
      <c r="O111" s="670"/>
    </row>
    <row r="112" spans="1:15" ht="12.75">
      <c r="A112" s="798"/>
      <c r="B112" s="733" t="s">
        <v>931</v>
      </c>
      <c r="C112" s="717"/>
      <c r="D112" s="717"/>
      <c r="E112" s="817"/>
      <c r="G112" s="670"/>
      <c r="H112" s="670"/>
      <c r="I112" s="670"/>
      <c r="J112" s="670"/>
      <c r="K112" s="670"/>
      <c r="L112" s="670"/>
      <c r="M112" s="670"/>
      <c r="N112" s="670"/>
      <c r="O112" s="670"/>
    </row>
    <row r="113" spans="1:15" ht="12.75">
      <c r="A113" s="816"/>
      <c r="B113" s="733" t="s">
        <v>932</v>
      </c>
      <c r="C113" s="717"/>
      <c r="D113" s="717"/>
      <c r="E113" s="817"/>
      <c r="G113" s="670"/>
      <c r="H113" s="670"/>
      <c r="I113" s="670"/>
      <c r="J113" s="670"/>
      <c r="K113" s="670"/>
      <c r="L113" s="670"/>
      <c r="M113" s="670"/>
      <c r="N113" s="670"/>
      <c r="O113" s="670"/>
    </row>
    <row r="114" spans="1:15" ht="12.75">
      <c r="A114" s="816"/>
      <c r="B114" s="733" t="s">
        <v>933</v>
      </c>
      <c r="C114" s="717"/>
      <c r="D114" s="717"/>
      <c r="E114" s="817"/>
      <c r="G114" s="670"/>
      <c r="H114" s="670"/>
      <c r="I114" s="670"/>
      <c r="J114" s="670"/>
      <c r="K114" s="670"/>
      <c r="L114" s="670"/>
      <c r="M114" s="670"/>
      <c r="N114" s="670"/>
      <c r="O114" s="670"/>
    </row>
    <row r="115" spans="1:15" ht="12.75">
      <c r="A115" s="798"/>
      <c r="B115" s="733" t="s">
        <v>934</v>
      </c>
      <c r="C115" s="717"/>
      <c r="D115" s="717"/>
      <c r="E115" s="817"/>
      <c r="G115" s="670"/>
      <c r="H115" s="670"/>
      <c r="I115" s="670"/>
      <c r="J115" s="670"/>
      <c r="K115" s="670"/>
      <c r="L115" s="670"/>
      <c r="M115" s="670"/>
      <c r="N115" s="670"/>
      <c r="O115" s="670"/>
    </row>
    <row r="116" spans="1:15" ht="12.75">
      <c r="A116" s="798"/>
      <c r="B116" s="733" t="s">
        <v>935</v>
      </c>
      <c r="C116" s="717" t="s">
        <v>202</v>
      </c>
      <c r="D116" s="717">
        <v>9</v>
      </c>
      <c r="E116" s="730"/>
      <c r="F116" s="794">
        <f>D116*E116</f>
        <v>0</v>
      </c>
      <c r="G116" s="670"/>
      <c r="H116" s="670"/>
      <c r="I116" s="670"/>
      <c r="J116" s="670"/>
      <c r="K116" s="670"/>
      <c r="L116" s="670"/>
      <c r="M116" s="670"/>
      <c r="N116" s="670"/>
      <c r="O116" s="670"/>
    </row>
    <row r="117" spans="1:15" ht="12.75">
      <c r="A117" s="798"/>
      <c r="B117" s="733"/>
      <c r="C117" s="717"/>
      <c r="D117" s="717"/>
      <c r="E117" s="817"/>
      <c r="G117" s="670"/>
      <c r="H117" s="670"/>
      <c r="I117" s="670"/>
      <c r="J117" s="670"/>
      <c r="K117" s="670"/>
      <c r="L117" s="670"/>
      <c r="M117" s="670"/>
      <c r="N117" s="670"/>
      <c r="O117" s="670"/>
    </row>
    <row r="118" spans="1:15" ht="27.75" customHeight="1">
      <c r="A118" s="802">
        <f>MAX($A$7:A117)+1</f>
        <v>27</v>
      </c>
      <c r="B118" s="733" t="s">
        <v>926</v>
      </c>
      <c r="C118" s="717"/>
      <c r="D118" s="717"/>
      <c r="E118" s="817"/>
      <c r="G118" s="670"/>
      <c r="H118" s="670"/>
      <c r="I118" s="670"/>
      <c r="J118" s="670"/>
      <c r="K118" s="670"/>
      <c r="L118" s="670"/>
      <c r="M118" s="670"/>
      <c r="N118" s="670"/>
      <c r="O118" s="670"/>
    </row>
    <row r="119" spans="1:15" ht="25.5">
      <c r="A119" s="798"/>
      <c r="B119" s="733" t="s">
        <v>936</v>
      </c>
      <c r="C119" s="717"/>
      <c r="D119" s="717"/>
      <c r="E119" s="817"/>
      <c r="G119" s="670"/>
      <c r="H119" s="670"/>
      <c r="I119" s="670"/>
      <c r="J119" s="670"/>
      <c r="K119" s="670"/>
      <c r="L119" s="670"/>
      <c r="M119" s="670"/>
      <c r="N119" s="670"/>
      <c r="O119" s="670"/>
    </row>
    <row r="120" spans="1:15" ht="12.75">
      <c r="A120" s="798"/>
      <c r="B120" s="733" t="s">
        <v>928</v>
      </c>
      <c r="C120" s="717"/>
      <c r="D120" s="717"/>
      <c r="E120" s="815"/>
      <c r="G120" s="670"/>
      <c r="H120" s="670"/>
      <c r="I120" s="670"/>
      <c r="J120" s="670"/>
      <c r="K120" s="670"/>
      <c r="L120" s="670"/>
      <c r="M120" s="670"/>
      <c r="N120" s="670"/>
      <c r="O120" s="670"/>
    </row>
    <row r="121" spans="1:15" ht="12.75">
      <c r="A121" s="798"/>
      <c r="B121" s="733" t="s">
        <v>929</v>
      </c>
      <c r="C121" s="717"/>
      <c r="D121" s="717"/>
      <c r="E121" s="817"/>
      <c r="G121" s="670"/>
      <c r="H121" s="670"/>
      <c r="I121" s="670"/>
      <c r="J121" s="670"/>
      <c r="K121" s="670"/>
      <c r="L121" s="670"/>
      <c r="M121" s="670"/>
      <c r="N121" s="670"/>
      <c r="O121" s="670"/>
    </row>
    <row r="122" spans="1:15" ht="25.5">
      <c r="A122" s="816"/>
      <c r="B122" s="733" t="s">
        <v>930</v>
      </c>
      <c r="C122" s="717"/>
      <c r="D122" s="717"/>
      <c r="E122" s="817"/>
      <c r="G122" s="670"/>
      <c r="H122" s="670"/>
      <c r="I122" s="670"/>
      <c r="J122" s="670"/>
      <c r="K122" s="670"/>
      <c r="L122" s="670"/>
      <c r="M122" s="670"/>
      <c r="N122" s="670"/>
      <c r="O122" s="670"/>
    </row>
    <row r="123" spans="1:15" ht="38.25">
      <c r="A123" s="798"/>
      <c r="B123" s="733" t="s">
        <v>937</v>
      </c>
      <c r="C123" s="717"/>
      <c r="D123" s="717"/>
      <c r="E123" s="817"/>
      <c r="G123" s="670"/>
      <c r="H123" s="670"/>
      <c r="I123" s="670"/>
      <c r="J123" s="670"/>
      <c r="K123" s="670"/>
      <c r="L123" s="670"/>
      <c r="M123" s="670"/>
      <c r="N123" s="670"/>
      <c r="O123" s="670"/>
    </row>
    <row r="124" spans="1:15" ht="12.75">
      <c r="A124" s="798"/>
      <c r="B124" s="733" t="s">
        <v>931</v>
      </c>
      <c r="C124" s="717"/>
      <c r="D124" s="717"/>
      <c r="E124" s="817"/>
      <c r="G124" s="670"/>
      <c r="H124" s="670"/>
      <c r="I124" s="670"/>
      <c r="J124" s="670"/>
      <c r="K124" s="670"/>
      <c r="L124" s="670"/>
      <c r="M124" s="670"/>
      <c r="N124" s="670"/>
      <c r="O124" s="670"/>
    </row>
    <row r="125" spans="1:15" ht="12.75">
      <c r="A125" s="798"/>
      <c r="B125" s="733" t="s">
        <v>932</v>
      </c>
      <c r="C125" s="717"/>
      <c r="D125" s="717"/>
      <c r="E125" s="815"/>
      <c r="G125" s="670"/>
      <c r="H125" s="670"/>
      <c r="I125" s="670"/>
      <c r="J125" s="670"/>
      <c r="K125" s="670"/>
      <c r="L125" s="670"/>
      <c r="M125" s="670"/>
      <c r="N125" s="670"/>
      <c r="O125" s="670"/>
    </row>
    <row r="126" spans="1:15" ht="12.75">
      <c r="A126" s="798"/>
      <c r="B126" s="733" t="s">
        <v>933</v>
      </c>
      <c r="C126" s="717"/>
      <c r="D126" s="717"/>
      <c r="E126" s="817"/>
      <c r="G126" s="670"/>
      <c r="H126" s="670"/>
      <c r="I126" s="670"/>
      <c r="J126" s="670"/>
      <c r="K126" s="670"/>
      <c r="L126" s="670"/>
      <c r="M126" s="670"/>
      <c r="N126" s="670"/>
      <c r="O126" s="670"/>
    </row>
    <row r="127" spans="1:15" ht="12.75">
      <c r="A127" s="816"/>
      <c r="B127" s="733" t="s">
        <v>934</v>
      </c>
      <c r="C127" s="717"/>
      <c r="D127" s="717"/>
      <c r="E127" s="817"/>
      <c r="G127" s="670"/>
      <c r="H127" s="670"/>
      <c r="I127" s="670"/>
      <c r="J127" s="670"/>
      <c r="K127" s="670"/>
      <c r="L127" s="670"/>
      <c r="M127" s="670"/>
      <c r="N127" s="670"/>
      <c r="O127" s="670"/>
    </row>
    <row r="128" spans="1:15" ht="12.75">
      <c r="A128" s="798"/>
      <c r="B128" s="818" t="s">
        <v>935</v>
      </c>
      <c r="C128" s="717" t="s">
        <v>202</v>
      </c>
      <c r="D128" s="717">
        <v>1</v>
      </c>
      <c r="E128" s="730"/>
      <c r="F128" s="794">
        <f>D128*E128</f>
        <v>0</v>
      </c>
      <c r="G128" s="670"/>
      <c r="H128" s="670"/>
      <c r="I128" s="670"/>
      <c r="J128" s="670"/>
      <c r="K128" s="670"/>
      <c r="L128" s="670"/>
      <c r="M128" s="670"/>
      <c r="N128" s="670"/>
      <c r="O128" s="670"/>
    </row>
    <row r="129" spans="1:15" ht="12.75">
      <c r="A129" s="816"/>
      <c r="B129" s="733"/>
      <c r="C129" s="717"/>
      <c r="D129" s="717"/>
      <c r="E129" s="817"/>
      <c r="G129" s="670"/>
      <c r="H129" s="670"/>
      <c r="I129" s="670"/>
      <c r="J129" s="670"/>
      <c r="K129" s="670"/>
      <c r="L129" s="670"/>
      <c r="M129" s="670"/>
      <c r="N129" s="670"/>
      <c r="O129" s="670"/>
    </row>
    <row r="130" spans="1:15" ht="93" customHeight="1">
      <c r="A130" s="802">
        <f>MAX($A$7:A129)+1</f>
        <v>28</v>
      </c>
      <c r="B130" s="818" t="s">
        <v>938</v>
      </c>
      <c r="C130" s="819"/>
      <c r="D130" s="819"/>
      <c r="G130" s="670"/>
      <c r="H130" s="670"/>
      <c r="I130" s="670"/>
      <c r="J130" s="670"/>
      <c r="K130" s="670"/>
      <c r="L130" s="670"/>
      <c r="M130" s="670"/>
      <c r="N130" s="670"/>
      <c r="O130" s="670"/>
    </row>
    <row r="131" spans="2:15" ht="12.75">
      <c r="B131" s="818" t="s">
        <v>939</v>
      </c>
      <c r="C131" s="819"/>
      <c r="D131" s="819"/>
      <c r="G131" s="670"/>
      <c r="H131" s="670"/>
      <c r="I131" s="670"/>
      <c r="J131" s="670"/>
      <c r="K131" s="670"/>
      <c r="L131" s="670"/>
      <c r="M131" s="670"/>
      <c r="N131" s="670"/>
      <c r="O131" s="670"/>
    </row>
    <row r="132" spans="2:15" ht="12.75">
      <c r="B132" s="818" t="s">
        <v>940</v>
      </c>
      <c r="C132" s="819" t="s">
        <v>202</v>
      </c>
      <c r="D132" s="819">
        <v>1</v>
      </c>
      <c r="E132" s="730"/>
      <c r="F132" s="794">
        <f>D132*E132</f>
        <v>0</v>
      </c>
      <c r="G132" s="670"/>
      <c r="H132" s="670"/>
      <c r="I132" s="670"/>
      <c r="J132" s="670"/>
      <c r="K132" s="670"/>
      <c r="L132" s="670"/>
      <c r="M132" s="670"/>
      <c r="N132" s="670"/>
      <c r="O132" s="670"/>
    </row>
    <row r="133" spans="2:15" ht="12.75">
      <c r="B133" s="818" t="s">
        <v>923</v>
      </c>
      <c r="C133" s="819"/>
      <c r="D133" s="819"/>
      <c r="G133" s="670"/>
      <c r="H133" s="670"/>
      <c r="I133" s="670"/>
      <c r="J133" s="670"/>
      <c r="K133" s="670"/>
      <c r="L133" s="670"/>
      <c r="M133" s="670"/>
      <c r="N133" s="670"/>
      <c r="O133" s="670"/>
    </row>
    <row r="134" spans="2:15" ht="12.75">
      <c r="B134" s="818" t="s">
        <v>941</v>
      </c>
      <c r="C134" s="819" t="s">
        <v>202</v>
      </c>
      <c r="D134" s="819">
        <v>9</v>
      </c>
      <c r="E134" s="730"/>
      <c r="F134" s="794">
        <f>D134*E134</f>
        <v>0</v>
      </c>
      <c r="G134" s="670"/>
      <c r="H134" s="670"/>
      <c r="I134" s="670"/>
      <c r="J134" s="670"/>
      <c r="K134" s="670"/>
      <c r="L134" s="670"/>
      <c r="M134" s="670"/>
      <c r="N134" s="670"/>
      <c r="O134" s="670"/>
    </row>
    <row r="135" spans="2:15" ht="12.75">
      <c r="B135" s="818"/>
      <c r="C135" s="819"/>
      <c r="D135" s="819"/>
      <c r="G135" s="670"/>
      <c r="H135" s="670"/>
      <c r="I135" s="670"/>
      <c r="J135" s="670"/>
      <c r="K135" s="670"/>
      <c r="L135" s="670"/>
      <c r="M135" s="670"/>
      <c r="N135" s="670"/>
      <c r="O135" s="670"/>
    </row>
    <row r="136" spans="1:15" ht="89.25">
      <c r="A136" s="802">
        <f>MAX($A$7:A135)+1</f>
        <v>29</v>
      </c>
      <c r="B136" s="733" t="s">
        <v>942</v>
      </c>
      <c r="C136" s="717"/>
      <c r="D136" s="717"/>
      <c r="E136" s="815"/>
      <c r="G136" s="670"/>
      <c r="H136" s="670"/>
      <c r="I136" s="670"/>
      <c r="J136" s="670"/>
      <c r="K136" s="670"/>
      <c r="L136" s="670"/>
      <c r="M136" s="670"/>
      <c r="N136" s="670"/>
      <c r="O136" s="670"/>
    </row>
    <row r="137" spans="1:15" ht="12.75">
      <c r="A137" s="798"/>
      <c r="B137" s="733" t="s">
        <v>943</v>
      </c>
      <c r="C137" s="717"/>
      <c r="D137" s="717"/>
      <c r="E137" s="817"/>
      <c r="G137" s="670"/>
      <c r="H137" s="670"/>
      <c r="I137" s="670"/>
      <c r="J137" s="670"/>
      <c r="K137" s="670"/>
      <c r="L137" s="670"/>
      <c r="M137" s="670"/>
      <c r="N137" s="670"/>
      <c r="O137" s="670"/>
    </row>
    <row r="138" spans="1:15" ht="12.75">
      <c r="A138" s="816"/>
      <c r="B138" s="733" t="s">
        <v>944</v>
      </c>
      <c r="C138" s="717" t="s">
        <v>202</v>
      </c>
      <c r="D138" s="717">
        <v>1</v>
      </c>
      <c r="E138" s="730"/>
      <c r="F138" s="794">
        <f>D138*E138</f>
        <v>0</v>
      </c>
      <c r="G138" s="670"/>
      <c r="H138" s="670"/>
      <c r="I138" s="670"/>
      <c r="J138" s="670"/>
      <c r="K138" s="670"/>
      <c r="L138" s="670"/>
      <c r="M138" s="670"/>
      <c r="N138" s="670"/>
      <c r="O138" s="670"/>
    </row>
    <row r="139" spans="1:15" ht="12.75">
      <c r="A139" s="798"/>
      <c r="B139" s="733"/>
      <c r="C139" s="717"/>
      <c r="D139" s="717"/>
      <c r="E139" s="817"/>
      <c r="G139" s="670"/>
      <c r="H139" s="670"/>
      <c r="I139" s="670"/>
      <c r="J139" s="670"/>
      <c r="K139" s="670"/>
      <c r="L139" s="670"/>
      <c r="M139" s="670"/>
      <c r="N139" s="670"/>
      <c r="O139" s="670"/>
    </row>
    <row r="140" spans="1:15" ht="38.25">
      <c r="A140" s="802">
        <f>MAX($A$7:A139)+1</f>
        <v>30</v>
      </c>
      <c r="B140" s="733" t="s">
        <v>945</v>
      </c>
      <c r="C140" s="717"/>
      <c r="D140" s="717"/>
      <c r="E140" s="817"/>
      <c r="G140" s="670"/>
      <c r="H140" s="670"/>
      <c r="I140" s="670"/>
      <c r="J140" s="670"/>
      <c r="K140" s="670"/>
      <c r="L140" s="670"/>
      <c r="M140" s="670"/>
      <c r="N140" s="670"/>
      <c r="O140" s="670"/>
    </row>
    <row r="141" spans="1:15" ht="12.75">
      <c r="A141" s="798"/>
      <c r="B141" s="733" t="s">
        <v>946</v>
      </c>
      <c r="C141" s="717"/>
      <c r="D141" s="717"/>
      <c r="E141" s="815"/>
      <c r="G141" s="670"/>
      <c r="H141" s="670"/>
      <c r="I141" s="670"/>
      <c r="J141" s="670"/>
      <c r="K141" s="670"/>
      <c r="L141" s="670"/>
      <c r="M141" s="670"/>
      <c r="N141" s="670"/>
      <c r="O141" s="670"/>
    </row>
    <row r="142" spans="1:15" ht="17.25" customHeight="1">
      <c r="A142" s="798"/>
      <c r="B142" s="733" t="s">
        <v>947</v>
      </c>
      <c r="C142" s="717"/>
      <c r="D142" s="717"/>
      <c r="E142" s="815"/>
      <c r="G142" s="670"/>
      <c r="H142" s="670"/>
      <c r="I142" s="670"/>
      <c r="J142" s="670"/>
      <c r="K142" s="670"/>
      <c r="L142" s="670"/>
      <c r="M142" s="670"/>
      <c r="N142" s="670"/>
      <c r="O142" s="670"/>
    </row>
    <row r="143" spans="1:15" ht="12.75">
      <c r="A143" s="798"/>
      <c r="B143" s="733" t="s">
        <v>948</v>
      </c>
      <c r="C143" s="717"/>
      <c r="D143" s="717"/>
      <c r="E143" s="815"/>
      <c r="G143" s="670"/>
      <c r="H143" s="670"/>
      <c r="I143" s="670"/>
      <c r="J143" s="670"/>
      <c r="K143" s="670"/>
      <c r="L143" s="670"/>
      <c r="M143" s="670"/>
      <c r="N143" s="670"/>
      <c r="O143" s="670"/>
    </row>
    <row r="144" spans="1:15" ht="12.75">
      <c r="A144" s="798"/>
      <c r="B144" s="733" t="s">
        <v>949</v>
      </c>
      <c r="C144" s="717" t="s">
        <v>202</v>
      </c>
      <c r="D144" s="717">
        <v>11</v>
      </c>
      <c r="E144" s="730"/>
      <c r="F144" s="794">
        <f>D144*E144</f>
        <v>0</v>
      </c>
      <c r="G144" s="670"/>
      <c r="H144" s="670"/>
      <c r="I144" s="670"/>
      <c r="J144" s="670"/>
      <c r="K144" s="670"/>
      <c r="L144" s="670"/>
      <c r="M144" s="670"/>
      <c r="N144" s="670"/>
      <c r="O144" s="670"/>
    </row>
    <row r="145" spans="1:15" ht="12.75">
      <c r="A145" s="816"/>
      <c r="B145" s="733"/>
      <c r="C145" s="717"/>
      <c r="D145" s="717"/>
      <c r="E145" s="817"/>
      <c r="G145" s="670"/>
      <c r="H145" s="670"/>
      <c r="I145" s="670"/>
      <c r="J145" s="670"/>
      <c r="K145" s="670"/>
      <c r="L145" s="670"/>
      <c r="M145" s="670"/>
      <c r="N145" s="670"/>
      <c r="O145" s="670"/>
    </row>
    <row r="146" spans="1:15" ht="76.5">
      <c r="A146" s="802">
        <f>MAX($A$7:A145)+1</f>
        <v>31</v>
      </c>
      <c r="B146" s="733" t="s">
        <v>950</v>
      </c>
      <c r="C146" s="717"/>
      <c r="D146" s="717"/>
      <c r="E146" s="815"/>
      <c r="G146" s="670"/>
      <c r="H146" s="670"/>
      <c r="I146" s="670"/>
      <c r="J146" s="670"/>
      <c r="K146" s="670"/>
      <c r="L146" s="670"/>
      <c r="M146" s="670"/>
      <c r="N146" s="670"/>
      <c r="O146" s="670"/>
    </row>
    <row r="147" spans="1:15" ht="12.75">
      <c r="A147" s="798"/>
      <c r="B147" s="733"/>
      <c r="C147" s="717" t="s">
        <v>202</v>
      </c>
      <c r="D147" s="717">
        <v>10</v>
      </c>
      <c r="E147" s="730"/>
      <c r="F147" s="794">
        <f>D147*E147</f>
        <v>0</v>
      </c>
      <c r="G147" s="670"/>
      <c r="H147" s="670"/>
      <c r="I147" s="670"/>
      <c r="J147" s="670"/>
      <c r="K147" s="670"/>
      <c r="L147" s="670"/>
      <c r="M147" s="670"/>
      <c r="N147" s="670"/>
      <c r="O147" s="670"/>
    </row>
    <row r="148" spans="1:15" ht="12.75">
      <c r="A148" s="798"/>
      <c r="B148" s="733"/>
      <c r="C148" s="717"/>
      <c r="D148" s="717"/>
      <c r="E148" s="817"/>
      <c r="G148" s="670"/>
      <c r="H148" s="670"/>
      <c r="I148" s="670"/>
      <c r="J148" s="670"/>
      <c r="K148" s="670"/>
      <c r="L148" s="670"/>
      <c r="M148" s="670"/>
      <c r="N148" s="670"/>
      <c r="O148" s="670"/>
    </row>
    <row r="149" spans="1:15" ht="12.75">
      <c r="A149" s="802">
        <f>MAX($A$7:A148)+1</f>
        <v>32</v>
      </c>
      <c r="B149" s="733" t="s">
        <v>951</v>
      </c>
      <c r="C149" s="717"/>
      <c r="D149" s="717"/>
      <c r="E149" s="796"/>
      <c r="F149" s="717"/>
      <c r="G149" s="670"/>
      <c r="H149" s="670"/>
      <c r="I149" s="670"/>
      <c r="J149" s="670"/>
      <c r="K149" s="670"/>
      <c r="L149" s="670"/>
      <c r="M149" s="670"/>
      <c r="N149" s="670"/>
      <c r="O149" s="670"/>
    </row>
    <row r="150" spans="1:15" ht="25.5">
      <c r="A150" s="737"/>
      <c r="B150" s="733" t="s">
        <v>952</v>
      </c>
      <c r="C150" s="717"/>
      <c r="D150" s="717"/>
      <c r="E150" s="796"/>
      <c r="F150" s="717"/>
      <c r="G150" s="670"/>
      <c r="H150" s="670"/>
      <c r="I150" s="670"/>
      <c r="J150" s="670"/>
      <c r="K150" s="670"/>
      <c r="L150" s="670"/>
      <c r="M150" s="670"/>
      <c r="N150" s="670"/>
      <c r="O150" s="670"/>
    </row>
    <row r="151" spans="1:15" ht="25.5">
      <c r="A151" s="737"/>
      <c r="B151" s="733" t="s">
        <v>953</v>
      </c>
      <c r="C151" s="717"/>
      <c r="D151" s="717"/>
      <c r="E151" s="796"/>
      <c r="F151" s="717"/>
      <c r="G151" s="670"/>
      <c r="H151" s="670"/>
      <c r="I151" s="670"/>
      <c r="J151" s="670"/>
      <c r="K151" s="670"/>
      <c r="L151" s="670"/>
      <c r="M151" s="670"/>
      <c r="N151" s="670"/>
      <c r="O151" s="670"/>
    </row>
    <row r="152" spans="1:15" ht="25.5">
      <c r="A152" s="737"/>
      <c r="B152" s="733" t="s">
        <v>954</v>
      </c>
      <c r="C152" s="717"/>
      <c r="D152" s="717"/>
      <c r="E152" s="796"/>
      <c r="F152" s="717"/>
      <c r="G152" s="670"/>
      <c r="H152" s="670"/>
      <c r="I152" s="670"/>
      <c r="J152" s="670"/>
      <c r="K152" s="670"/>
      <c r="L152" s="670"/>
      <c r="M152" s="670"/>
      <c r="N152" s="670"/>
      <c r="O152" s="670"/>
    </row>
    <row r="153" spans="1:15" ht="12.75">
      <c r="A153" s="737"/>
      <c r="B153" s="733" t="s">
        <v>955</v>
      </c>
      <c r="C153" s="717"/>
      <c r="D153" s="717"/>
      <c r="E153" s="796"/>
      <c r="F153" s="717"/>
      <c r="G153" s="670"/>
      <c r="H153" s="670"/>
      <c r="I153" s="670"/>
      <c r="J153" s="670"/>
      <c r="K153" s="670"/>
      <c r="L153" s="670"/>
      <c r="M153" s="670"/>
      <c r="N153" s="670"/>
      <c r="O153" s="670"/>
    </row>
    <row r="154" spans="1:15" ht="12.75">
      <c r="A154" s="737"/>
      <c r="B154" s="733" t="s">
        <v>956</v>
      </c>
      <c r="C154" s="717"/>
      <c r="D154" s="717"/>
      <c r="E154" s="796"/>
      <c r="F154" s="717"/>
      <c r="G154" s="670"/>
      <c r="H154" s="670"/>
      <c r="I154" s="670"/>
      <c r="J154" s="670"/>
      <c r="K154" s="670"/>
      <c r="L154" s="670"/>
      <c r="M154" s="670"/>
      <c r="N154" s="670"/>
      <c r="O154" s="670"/>
    </row>
    <row r="155" spans="1:15" ht="25.5">
      <c r="A155" s="737"/>
      <c r="B155" s="733" t="s">
        <v>957</v>
      </c>
      <c r="C155" s="717"/>
      <c r="D155" s="717"/>
      <c r="E155" s="796"/>
      <c r="F155" s="717"/>
      <c r="G155" s="670"/>
      <c r="H155" s="670"/>
      <c r="I155" s="670"/>
      <c r="J155" s="670"/>
      <c r="K155" s="670"/>
      <c r="L155" s="670"/>
      <c r="M155" s="670"/>
      <c r="N155" s="670"/>
      <c r="O155" s="670"/>
    </row>
    <row r="156" spans="1:15" ht="12.75">
      <c r="A156" s="737"/>
      <c r="B156" s="733" t="s">
        <v>958</v>
      </c>
      <c r="C156" s="717"/>
      <c r="D156" s="717"/>
      <c r="E156" s="796"/>
      <c r="F156" s="717"/>
      <c r="G156" s="670"/>
      <c r="H156" s="670"/>
      <c r="I156" s="670"/>
      <c r="J156" s="670"/>
      <c r="K156" s="670"/>
      <c r="L156" s="670"/>
      <c r="M156" s="670"/>
      <c r="N156" s="670"/>
      <c r="O156" s="670"/>
    </row>
    <row r="157" spans="1:15" ht="12.75">
      <c r="A157" s="737"/>
      <c r="B157" s="733" t="s">
        <v>959</v>
      </c>
      <c r="C157" s="717"/>
      <c r="D157" s="717"/>
      <c r="E157" s="796"/>
      <c r="F157" s="717"/>
      <c r="G157" s="670"/>
      <c r="H157" s="670"/>
      <c r="I157" s="670"/>
      <c r="J157" s="670"/>
      <c r="K157" s="670"/>
      <c r="L157" s="670"/>
      <c r="M157" s="670"/>
      <c r="N157" s="670"/>
      <c r="O157" s="670"/>
    </row>
    <row r="158" spans="1:15" ht="12.75">
      <c r="A158" s="737"/>
      <c r="B158" s="733" t="s">
        <v>960</v>
      </c>
      <c r="C158" s="717"/>
      <c r="D158" s="717"/>
      <c r="E158" s="796"/>
      <c r="F158" s="717"/>
      <c r="G158" s="670"/>
      <c r="H158" s="670"/>
      <c r="I158" s="670"/>
      <c r="J158" s="670"/>
      <c r="K158" s="670"/>
      <c r="L158" s="670"/>
      <c r="M158" s="670"/>
      <c r="N158" s="670"/>
      <c r="O158" s="670"/>
    </row>
    <row r="159" spans="1:15" ht="12.75">
      <c r="A159" s="737"/>
      <c r="B159" s="733" t="s">
        <v>961</v>
      </c>
      <c r="C159" s="717"/>
      <c r="D159" s="717"/>
      <c r="E159" s="796"/>
      <c r="F159" s="717"/>
      <c r="G159" s="670"/>
      <c r="H159" s="670"/>
      <c r="I159" s="670"/>
      <c r="J159" s="670"/>
      <c r="K159" s="670"/>
      <c r="L159" s="670"/>
      <c r="M159" s="670"/>
      <c r="N159" s="670"/>
      <c r="O159" s="670"/>
    </row>
    <row r="160" spans="1:15" ht="12.75">
      <c r="A160" s="798"/>
      <c r="B160" s="733" t="s">
        <v>962</v>
      </c>
      <c r="C160" s="717" t="s">
        <v>202</v>
      </c>
      <c r="D160" s="717">
        <v>9</v>
      </c>
      <c r="E160" s="730"/>
      <c r="F160" s="794">
        <f>D160*E160</f>
        <v>0</v>
      </c>
      <c r="G160" s="670"/>
      <c r="H160" s="670"/>
      <c r="I160" s="670"/>
      <c r="J160" s="670"/>
      <c r="K160" s="670"/>
      <c r="L160" s="670"/>
      <c r="M160" s="670"/>
      <c r="N160" s="670"/>
      <c r="O160" s="670"/>
    </row>
    <row r="161" spans="1:15" ht="12.75">
      <c r="A161" s="798"/>
      <c r="B161" s="733"/>
      <c r="C161" s="717"/>
      <c r="D161" s="717"/>
      <c r="E161" s="817"/>
      <c r="G161" s="670"/>
      <c r="H161" s="670"/>
      <c r="I161" s="670"/>
      <c r="J161" s="670"/>
      <c r="K161" s="670"/>
      <c r="L161" s="670"/>
      <c r="M161" s="670"/>
      <c r="N161" s="670"/>
      <c r="O161" s="670"/>
    </row>
    <row r="162" spans="1:15" ht="12.75">
      <c r="A162" s="802">
        <f>MAX($A$7:A161)+1</f>
        <v>33</v>
      </c>
      <c r="B162" s="733" t="s">
        <v>951</v>
      </c>
      <c r="C162" s="717"/>
      <c r="D162" s="717"/>
      <c r="E162" s="796"/>
      <c r="F162" s="717"/>
      <c r="G162" s="670"/>
      <c r="H162" s="670"/>
      <c r="I162" s="670"/>
      <c r="J162" s="670"/>
      <c r="K162" s="670"/>
      <c r="L162" s="670"/>
      <c r="M162" s="670"/>
      <c r="N162" s="670"/>
      <c r="O162" s="670"/>
    </row>
    <row r="163" spans="1:15" ht="38.25">
      <c r="A163" s="737"/>
      <c r="B163" s="733" t="s">
        <v>963</v>
      </c>
      <c r="C163" s="717"/>
      <c r="D163" s="717"/>
      <c r="E163" s="796"/>
      <c r="F163" s="717"/>
      <c r="G163" s="670"/>
      <c r="H163" s="670"/>
      <c r="I163" s="670"/>
      <c r="J163" s="670"/>
      <c r="K163" s="670"/>
      <c r="L163" s="670"/>
      <c r="M163" s="670"/>
      <c r="N163" s="670"/>
      <c r="O163" s="670"/>
    </row>
    <row r="164" spans="1:15" ht="12.75">
      <c r="A164" s="798"/>
      <c r="B164" s="733" t="s">
        <v>964</v>
      </c>
      <c r="C164" s="717"/>
      <c r="D164" s="717"/>
      <c r="E164" s="817"/>
      <c r="G164" s="670"/>
      <c r="H164" s="670"/>
      <c r="I164" s="670"/>
      <c r="J164" s="670"/>
      <c r="K164" s="670"/>
      <c r="L164" s="670"/>
      <c r="M164" s="670"/>
      <c r="N164" s="670"/>
      <c r="O164" s="670"/>
    </row>
    <row r="165" spans="1:15" ht="38.25">
      <c r="A165" s="737"/>
      <c r="B165" s="733" t="s">
        <v>965</v>
      </c>
      <c r="C165" s="717"/>
      <c r="D165" s="717"/>
      <c r="E165" s="796"/>
      <c r="F165" s="717"/>
      <c r="G165" s="670"/>
      <c r="H165" s="670"/>
      <c r="I165" s="670"/>
      <c r="J165" s="670"/>
      <c r="K165" s="670"/>
      <c r="L165" s="670"/>
      <c r="M165" s="670"/>
      <c r="N165" s="670"/>
      <c r="O165" s="670"/>
    </row>
    <row r="166" spans="1:15" ht="12.75">
      <c r="A166" s="798"/>
      <c r="B166" s="733" t="s">
        <v>964</v>
      </c>
      <c r="C166" s="717"/>
      <c r="D166" s="717"/>
      <c r="E166" s="817"/>
      <c r="G166" s="670"/>
      <c r="H166" s="670"/>
      <c r="I166" s="670"/>
      <c r="J166" s="670"/>
      <c r="K166" s="670"/>
      <c r="L166" s="670"/>
      <c r="M166" s="670"/>
      <c r="N166" s="670"/>
      <c r="O166" s="670"/>
    </row>
    <row r="167" spans="1:15" ht="25.5">
      <c r="A167" s="737"/>
      <c r="B167" s="733" t="s">
        <v>953</v>
      </c>
      <c r="C167" s="717"/>
      <c r="D167" s="717"/>
      <c r="E167" s="796"/>
      <c r="F167" s="717"/>
      <c r="G167" s="670"/>
      <c r="H167" s="670"/>
      <c r="I167" s="670"/>
      <c r="J167" s="670"/>
      <c r="K167" s="670"/>
      <c r="L167" s="670"/>
      <c r="M167" s="670"/>
      <c r="N167" s="670"/>
      <c r="O167" s="670"/>
    </row>
    <row r="168" spans="1:15" ht="12.75">
      <c r="A168" s="737"/>
      <c r="B168" s="733" t="s">
        <v>955</v>
      </c>
      <c r="C168" s="717"/>
      <c r="D168" s="717"/>
      <c r="E168" s="796"/>
      <c r="F168" s="717"/>
      <c r="G168" s="670"/>
      <c r="H168" s="670"/>
      <c r="I168" s="670"/>
      <c r="J168" s="670"/>
      <c r="K168" s="670"/>
      <c r="L168" s="670"/>
      <c r="M168" s="670"/>
      <c r="N168" s="670"/>
      <c r="O168" s="670"/>
    </row>
    <row r="169" spans="1:15" ht="12.75">
      <c r="A169" s="737"/>
      <c r="B169" s="733" t="s">
        <v>966</v>
      </c>
      <c r="C169" s="717"/>
      <c r="D169" s="717"/>
      <c r="E169" s="796"/>
      <c r="F169" s="717"/>
      <c r="G169" s="670"/>
      <c r="H169" s="670"/>
      <c r="I169" s="670"/>
      <c r="J169" s="670"/>
      <c r="K169" s="670"/>
      <c r="L169" s="670"/>
      <c r="M169" s="670"/>
      <c r="N169" s="670"/>
      <c r="O169" s="670"/>
    </row>
    <row r="170" spans="1:15" ht="25.5">
      <c r="A170" s="737"/>
      <c r="B170" s="733" t="s">
        <v>957</v>
      </c>
      <c r="C170" s="717"/>
      <c r="D170" s="717"/>
      <c r="E170" s="796"/>
      <c r="F170" s="717"/>
      <c r="G170" s="670"/>
      <c r="H170" s="670"/>
      <c r="I170" s="670"/>
      <c r="J170" s="670"/>
      <c r="K170" s="670"/>
      <c r="L170" s="670"/>
      <c r="M170" s="670"/>
      <c r="N170" s="670"/>
      <c r="O170" s="670"/>
    </row>
    <row r="171" spans="1:15" ht="12.75">
      <c r="A171" s="737"/>
      <c r="B171" s="733" t="s">
        <v>958</v>
      </c>
      <c r="C171" s="717"/>
      <c r="D171" s="717"/>
      <c r="E171" s="796"/>
      <c r="F171" s="717"/>
      <c r="G171" s="670"/>
      <c r="H171" s="670"/>
      <c r="I171" s="670"/>
      <c r="J171" s="670"/>
      <c r="K171" s="670"/>
      <c r="L171" s="670"/>
      <c r="M171" s="670"/>
      <c r="N171" s="670"/>
      <c r="O171" s="670"/>
    </row>
    <row r="172" spans="1:15" ht="12.75">
      <c r="A172" s="737"/>
      <c r="B172" s="733" t="s">
        <v>959</v>
      </c>
      <c r="C172" s="717"/>
      <c r="D172" s="717"/>
      <c r="E172" s="796"/>
      <c r="F172" s="717"/>
      <c r="G172" s="670"/>
      <c r="H172" s="670"/>
      <c r="I172" s="670"/>
      <c r="J172" s="670"/>
      <c r="K172" s="670"/>
      <c r="L172" s="670"/>
      <c r="M172" s="670"/>
      <c r="N172" s="670"/>
      <c r="O172" s="670"/>
    </row>
    <row r="173" spans="1:15" ht="12.75">
      <c r="A173" s="737"/>
      <c r="B173" s="733" t="s">
        <v>960</v>
      </c>
      <c r="C173" s="717"/>
      <c r="D173" s="717"/>
      <c r="E173" s="796"/>
      <c r="F173" s="717"/>
      <c r="G173" s="670"/>
      <c r="H173" s="670"/>
      <c r="I173" s="670"/>
      <c r="J173" s="670"/>
      <c r="K173" s="670"/>
      <c r="L173" s="670"/>
      <c r="M173" s="670"/>
      <c r="N173" s="670"/>
      <c r="O173" s="670"/>
    </row>
    <row r="174" spans="1:15" ht="12.75">
      <c r="A174" s="737"/>
      <c r="B174" s="733" t="s">
        <v>961</v>
      </c>
      <c r="C174" s="717"/>
      <c r="D174" s="717"/>
      <c r="E174" s="796"/>
      <c r="F174" s="717"/>
      <c r="G174" s="670"/>
      <c r="H174" s="670"/>
      <c r="I174" s="670"/>
      <c r="J174" s="670"/>
      <c r="K174" s="670"/>
      <c r="L174" s="670"/>
      <c r="M174" s="670"/>
      <c r="N174" s="670"/>
      <c r="O174" s="670"/>
    </row>
    <row r="175" spans="1:15" ht="12.75">
      <c r="A175" s="798"/>
      <c r="B175" s="733" t="s">
        <v>962</v>
      </c>
      <c r="C175" s="717" t="s">
        <v>202</v>
      </c>
      <c r="D175" s="717">
        <v>1</v>
      </c>
      <c r="E175" s="730"/>
      <c r="F175" s="794">
        <f>D175*E175</f>
        <v>0</v>
      </c>
      <c r="G175" s="670"/>
      <c r="H175" s="670"/>
      <c r="I175" s="670"/>
      <c r="J175" s="670"/>
      <c r="K175" s="670"/>
      <c r="L175" s="670"/>
      <c r="M175" s="670"/>
      <c r="N175" s="670"/>
      <c r="O175" s="670"/>
    </row>
    <row r="176" spans="1:15" ht="12.75">
      <c r="A176" s="798"/>
      <c r="B176" s="733"/>
      <c r="C176" s="717"/>
      <c r="D176" s="717"/>
      <c r="E176" s="817"/>
      <c r="G176" s="670"/>
      <c r="H176" s="670"/>
      <c r="I176" s="670"/>
      <c r="J176" s="670"/>
      <c r="K176" s="670"/>
      <c r="L176" s="670"/>
      <c r="M176" s="670"/>
      <c r="N176" s="670"/>
      <c r="O176" s="670"/>
    </row>
    <row r="177" spans="1:15" ht="25.5">
      <c r="A177" s="802">
        <f>MAX($A$7:A176)+1</f>
        <v>34</v>
      </c>
      <c r="B177" s="733" t="s">
        <v>967</v>
      </c>
      <c r="C177" s="717"/>
      <c r="D177" s="717"/>
      <c r="G177" s="670"/>
      <c r="H177" s="670"/>
      <c r="I177" s="670"/>
      <c r="J177" s="670"/>
      <c r="K177" s="670"/>
      <c r="L177" s="670"/>
      <c r="M177" s="670"/>
      <c r="N177" s="670"/>
      <c r="O177" s="670"/>
    </row>
    <row r="178" spans="2:15" ht="12.75">
      <c r="B178" s="733" t="s">
        <v>968</v>
      </c>
      <c r="C178" s="717"/>
      <c r="D178" s="717"/>
      <c r="G178" s="670"/>
      <c r="H178" s="670"/>
      <c r="I178" s="670"/>
      <c r="J178" s="670"/>
      <c r="K178" s="670"/>
      <c r="L178" s="670"/>
      <c r="M178" s="670"/>
      <c r="N178" s="670"/>
      <c r="O178" s="670"/>
    </row>
    <row r="179" spans="2:15" ht="25.5">
      <c r="B179" s="733" t="s">
        <v>969</v>
      </c>
      <c r="C179" s="717"/>
      <c r="D179" s="717"/>
      <c r="G179" s="670"/>
      <c r="H179" s="670"/>
      <c r="I179" s="670"/>
      <c r="J179" s="670"/>
      <c r="K179" s="670"/>
      <c r="L179" s="670"/>
      <c r="M179" s="670"/>
      <c r="N179" s="670"/>
      <c r="O179" s="670"/>
    </row>
    <row r="180" spans="2:15" ht="12.75">
      <c r="B180" s="733" t="s">
        <v>970</v>
      </c>
      <c r="C180" s="717"/>
      <c r="D180" s="717"/>
      <c r="G180" s="670"/>
      <c r="H180" s="670"/>
      <c r="I180" s="670"/>
      <c r="J180" s="670"/>
      <c r="K180" s="670"/>
      <c r="L180" s="670"/>
      <c r="M180" s="670"/>
      <c r="N180" s="670"/>
      <c r="O180" s="670"/>
    </row>
    <row r="181" spans="2:15" ht="12.75">
      <c r="B181" s="733" t="s">
        <v>971</v>
      </c>
      <c r="C181" s="717"/>
      <c r="D181" s="717"/>
      <c r="G181" s="670"/>
      <c r="H181" s="670"/>
      <c r="I181" s="670"/>
      <c r="J181" s="670"/>
      <c r="K181" s="670"/>
      <c r="L181" s="670"/>
      <c r="M181" s="670"/>
      <c r="N181" s="670"/>
      <c r="O181" s="670"/>
    </row>
    <row r="182" spans="2:15" ht="12.75">
      <c r="B182" s="733" t="s">
        <v>972</v>
      </c>
      <c r="C182" s="717" t="s">
        <v>202</v>
      </c>
      <c r="D182" s="717">
        <v>1</v>
      </c>
      <c r="E182" s="730"/>
      <c r="F182" s="794">
        <f>D182*E182</f>
        <v>0</v>
      </c>
      <c r="G182" s="670"/>
      <c r="H182" s="670"/>
      <c r="I182" s="670"/>
      <c r="J182" s="670"/>
      <c r="K182" s="670"/>
      <c r="L182" s="670"/>
      <c r="M182" s="670"/>
      <c r="N182" s="670"/>
      <c r="O182" s="670"/>
    </row>
    <row r="183" spans="2:15" ht="12.75">
      <c r="B183" s="733"/>
      <c r="C183" s="717"/>
      <c r="D183" s="717"/>
      <c r="G183" s="670"/>
      <c r="H183" s="670"/>
      <c r="I183" s="670"/>
      <c r="J183" s="670"/>
      <c r="K183" s="670"/>
      <c r="L183" s="670"/>
      <c r="M183" s="670"/>
      <c r="N183" s="670"/>
      <c r="O183" s="670"/>
    </row>
    <row r="184" spans="1:15" ht="38.25">
      <c r="A184" s="802">
        <f>MAX($A$7:A183)+1</f>
        <v>35</v>
      </c>
      <c r="B184" s="733" t="s">
        <v>973</v>
      </c>
      <c r="C184" s="717"/>
      <c r="D184" s="717"/>
      <c r="G184" s="670"/>
      <c r="H184" s="670"/>
      <c r="I184" s="670"/>
      <c r="J184" s="670"/>
      <c r="K184" s="670"/>
      <c r="L184" s="670"/>
      <c r="M184" s="670"/>
      <c r="N184" s="670"/>
      <c r="O184" s="670"/>
    </row>
    <row r="185" spans="2:15" ht="12.75">
      <c r="B185" s="733" t="s">
        <v>946</v>
      </c>
      <c r="C185" s="717"/>
      <c r="D185" s="717"/>
      <c r="G185" s="670"/>
      <c r="H185" s="670"/>
      <c r="I185" s="670"/>
      <c r="J185" s="670"/>
      <c r="K185" s="670"/>
      <c r="L185" s="670"/>
      <c r="M185" s="670"/>
      <c r="N185" s="670"/>
      <c r="O185" s="670"/>
    </row>
    <row r="186" spans="2:15" ht="12.75" customHeight="1">
      <c r="B186" s="733" t="s">
        <v>947</v>
      </c>
      <c r="C186" s="717"/>
      <c r="D186" s="717"/>
      <c r="G186" s="670"/>
      <c r="H186" s="670"/>
      <c r="I186" s="670"/>
      <c r="J186" s="670"/>
      <c r="K186" s="670"/>
      <c r="L186" s="670"/>
      <c r="M186" s="670"/>
      <c r="N186" s="670"/>
      <c r="O186" s="670"/>
    </row>
    <row r="187" spans="2:15" ht="12.75">
      <c r="B187" s="733" t="s">
        <v>974</v>
      </c>
      <c r="C187" s="717"/>
      <c r="D187" s="717"/>
      <c r="G187" s="670"/>
      <c r="H187" s="670"/>
      <c r="I187" s="670"/>
      <c r="J187" s="670"/>
      <c r="K187" s="670"/>
      <c r="L187" s="670"/>
      <c r="M187" s="670"/>
      <c r="N187" s="670"/>
      <c r="O187" s="670"/>
    </row>
    <row r="188" spans="2:15" ht="12.75">
      <c r="B188" s="733" t="s">
        <v>975</v>
      </c>
      <c r="C188" s="717" t="s">
        <v>202</v>
      </c>
      <c r="D188" s="717">
        <v>1</v>
      </c>
      <c r="E188" s="730"/>
      <c r="F188" s="794">
        <f>D188*E188</f>
        <v>0</v>
      </c>
      <c r="G188" s="670"/>
      <c r="H188" s="670"/>
      <c r="I188" s="670"/>
      <c r="J188" s="670"/>
      <c r="K188" s="670"/>
      <c r="L188" s="670"/>
      <c r="M188" s="670"/>
      <c r="N188" s="670"/>
      <c r="O188" s="670"/>
    </row>
    <row r="189" spans="2:15" ht="12.75">
      <c r="B189" s="733"/>
      <c r="C189" s="717"/>
      <c r="D189" s="717"/>
      <c r="G189" s="670"/>
      <c r="H189" s="670"/>
      <c r="I189" s="670"/>
      <c r="J189" s="670"/>
      <c r="K189" s="670"/>
      <c r="L189" s="670"/>
      <c r="M189" s="670"/>
      <c r="N189" s="670"/>
      <c r="O189" s="670"/>
    </row>
    <row r="190" spans="1:15" ht="76.5">
      <c r="A190" s="802">
        <f>MAX($A$7:A189)+1</f>
        <v>36</v>
      </c>
      <c r="B190" s="733" t="s">
        <v>976</v>
      </c>
      <c r="C190" s="717"/>
      <c r="D190" s="717"/>
      <c r="G190" s="670"/>
      <c r="H190" s="670"/>
      <c r="I190" s="670"/>
      <c r="J190" s="670"/>
      <c r="K190" s="670"/>
      <c r="L190" s="670"/>
      <c r="M190" s="670"/>
      <c r="N190" s="670"/>
      <c r="O190" s="670"/>
    </row>
    <row r="191" spans="2:15" ht="12.75">
      <c r="B191" s="733" t="s">
        <v>977</v>
      </c>
      <c r="C191" s="717"/>
      <c r="D191" s="717"/>
      <c r="G191" s="670"/>
      <c r="H191" s="670"/>
      <c r="I191" s="670"/>
      <c r="J191" s="670"/>
      <c r="K191" s="670"/>
      <c r="L191" s="670"/>
      <c r="M191" s="670"/>
      <c r="N191" s="670"/>
      <c r="O191" s="670"/>
    </row>
    <row r="192" spans="2:15" ht="12.75">
      <c r="B192" s="733" t="s">
        <v>82</v>
      </c>
      <c r="C192" s="717" t="s">
        <v>202</v>
      </c>
      <c r="D192" s="717">
        <v>3</v>
      </c>
      <c r="E192" s="730"/>
      <c r="F192" s="794">
        <f>D192*E192</f>
        <v>0</v>
      </c>
      <c r="G192" s="670"/>
      <c r="H192" s="670"/>
      <c r="I192" s="670"/>
      <c r="J192" s="670"/>
      <c r="K192" s="670"/>
      <c r="L192" s="670"/>
      <c r="M192" s="670"/>
      <c r="N192" s="670"/>
      <c r="O192" s="670"/>
    </row>
    <row r="193" spans="2:15" ht="12.75">
      <c r="B193" s="733"/>
      <c r="C193" s="717"/>
      <c r="D193" s="717"/>
      <c r="G193" s="670"/>
      <c r="H193" s="670"/>
      <c r="I193" s="670"/>
      <c r="J193" s="670"/>
      <c r="K193" s="670"/>
      <c r="L193" s="670"/>
      <c r="M193" s="670"/>
      <c r="N193" s="670"/>
      <c r="O193" s="670"/>
    </row>
    <row r="194" spans="1:15" ht="25.5">
      <c r="A194" s="802">
        <f>MAX($A$7:A193)+1</f>
        <v>37</v>
      </c>
      <c r="B194" s="733" t="s">
        <v>978</v>
      </c>
      <c r="C194" s="717"/>
      <c r="D194" s="717"/>
      <c r="G194" s="670"/>
      <c r="H194" s="670"/>
      <c r="I194" s="670"/>
      <c r="J194" s="670"/>
      <c r="K194" s="670"/>
      <c r="L194" s="670"/>
      <c r="M194" s="670"/>
      <c r="N194" s="670"/>
      <c r="O194" s="670"/>
    </row>
    <row r="195" spans="1:15" ht="12.75">
      <c r="A195" s="737"/>
      <c r="B195" s="733" t="s">
        <v>979</v>
      </c>
      <c r="C195" s="717"/>
      <c r="D195" s="717"/>
      <c r="G195" s="670"/>
      <c r="H195" s="670"/>
      <c r="I195" s="670"/>
      <c r="J195" s="670"/>
      <c r="K195" s="670"/>
      <c r="L195" s="670"/>
      <c r="M195" s="670"/>
      <c r="N195" s="670"/>
      <c r="O195" s="670"/>
    </row>
    <row r="196" spans="2:15" ht="12.75">
      <c r="B196" s="733" t="s">
        <v>980</v>
      </c>
      <c r="C196" s="717" t="s">
        <v>202</v>
      </c>
      <c r="D196" s="717">
        <v>3</v>
      </c>
      <c r="E196" s="730"/>
      <c r="F196" s="794">
        <f>D196*E196</f>
        <v>0</v>
      </c>
      <c r="G196" s="670"/>
      <c r="H196" s="670"/>
      <c r="I196" s="670"/>
      <c r="J196" s="670"/>
      <c r="K196" s="670"/>
      <c r="L196" s="670"/>
      <c r="M196" s="670"/>
      <c r="N196" s="670"/>
      <c r="O196" s="670"/>
    </row>
    <row r="197" spans="2:15" ht="12.75">
      <c r="B197" s="733" t="s">
        <v>981</v>
      </c>
      <c r="C197" s="717" t="s">
        <v>202</v>
      </c>
      <c r="D197" s="717">
        <v>6</v>
      </c>
      <c r="E197" s="730"/>
      <c r="F197" s="794">
        <f>D197*E197</f>
        <v>0</v>
      </c>
      <c r="G197" s="670"/>
      <c r="H197" s="670"/>
      <c r="I197" s="670"/>
      <c r="J197" s="670"/>
      <c r="K197" s="670"/>
      <c r="L197" s="670"/>
      <c r="M197" s="670"/>
      <c r="N197" s="670"/>
      <c r="O197" s="670"/>
    </row>
    <row r="198" spans="2:15" ht="12.75">
      <c r="B198" s="733"/>
      <c r="C198" s="717"/>
      <c r="D198" s="717"/>
      <c r="G198" s="670"/>
      <c r="H198" s="670"/>
      <c r="I198" s="670"/>
      <c r="J198" s="670"/>
      <c r="K198" s="670"/>
      <c r="L198" s="670"/>
      <c r="M198" s="670"/>
      <c r="N198" s="670"/>
      <c r="O198" s="670"/>
    </row>
    <row r="199" spans="1:5" s="822" customFormat="1" ht="12.75">
      <c r="A199" s="802">
        <f>MAX($A$7:A198)+1</f>
        <v>38</v>
      </c>
      <c r="B199" s="733" t="s">
        <v>982</v>
      </c>
      <c r="C199" s="820"/>
      <c r="D199" s="820"/>
      <c r="E199" s="821"/>
    </row>
    <row r="200" spans="2:5" s="822" customFormat="1" ht="12.75">
      <c r="B200" s="733" t="s">
        <v>983</v>
      </c>
      <c r="C200" s="820"/>
      <c r="D200" s="820"/>
      <c r="E200" s="821"/>
    </row>
    <row r="201" spans="2:5" s="822" customFormat="1" ht="25.5">
      <c r="B201" s="733" t="s">
        <v>984</v>
      </c>
      <c r="C201" s="820"/>
      <c r="D201" s="820"/>
      <c r="E201" s="821"/>
    </row>
    <row r="202" spans="2:5" s="822" customFormat="1" ht="25.5">
      <c r="B202" s="733" t="s">
        <v>985</v>
      </c>
      <c r="C202" s="820"/>
      <c r="D202" s="820"/>
      <c r="E202" s="821"/>
    </row>
    <row r="203" spans="2:5" s="822" customFormat="1" ht="38.25">
      <c r="B203" s="733" t="s">
        <v>986</v>
      </c>
      <c r="C203" s="820"/>
      <c r="D203" s="820"/>
      <c r="E203" s="821"/>
    </row>
    <row r="204" spans="2:5" s="822" customFormat="1" ht="12.75">
      <c r="B204" s="733" t="s">
        <v>987</v>
      </c>
      <c r="C204" s="820"/>
      <c r="D204" s="820"/>
      <c r="E204" s="821"/>
    </row>
    <row r="205" spans="2:5" s="822" customFormat="1" ht="12.75">
      <c r="B205" s="733" t="s">
        <v>988</v>
      </c>
      <c r="C205" s="820"/>
      <c r="D205" s="820"/>
      <c r="E205" s="821"/>
    </row>
    <row r="206" spans="2:5" s="822" customFormat="1" ht="12.75">
      <c r="B206" s="733" t="s">
        <v>989</v>
      </c>
      <c r="C206" s="820"/>
      <c r="D206" s="820"/>
      <c r="E206" s="821"/>
    </row>
    <row r="207" spans="2:5" s="822" customFormat="1" ht="12.75">
      <c r="B207" s="733" t="s">
        <v>990</v>
      </c>
      <c r="C207" s="820"/>
      <c r="D207" s="820"/>
      <c r="E207" s="821"/>
    </row>
    <row r="208" spans="2:5" s="822" customFormat="1" ht="12.75">
      <c r="B208" s="733" t="s">
        <v>991</v>
      </c>
      <c r="C208" s="820"/>
      <c r="D208" s="820"/>
      <c r="E208" s="821"/>
    </row>
    <row r="209" spans="2:6" s="822" customFormat="1" ht="12.75">
      <c r="B209" s="733" t="s">
        <v>992</v>
      </c>
      <c r="C209" s="717" t="s">
        <v>202</v>
      </c>
      <c r="D209" s="717">
        <v>10</v>
      </c>
      <c r="E209" s="730"/>
      <c r="F209" s="794">
        <f>D209*E209</f>
        <v>0</v>
      </c>
    </row>
    <row r="210" spans="2:5" s="822" customFormat="1" ht="12.75">
      <c r="B210" s="733"/>
      <c r="C210" s="820"/>
      <c r="D210" s="820"/>
      <c r="E210" s="821"/>
    </row>
    <row r="211" spans="1:2" ht="25.5">
      <c r="A211" s="802">
        <f>MAX($A$7:A210)+1</f>
        <v>39</v>
      </c>
      <c r="B211" s="733" t="s">
        <v>993</v>
      </c>
    </row>
    <row r="212" ht="12.75">
      <c r="B212" s="733" t="s">
        <v>994</v>
      </c>
    </row>
    <row r="213" ht="12.75">
      <c r="B213" s="733" t="s">
        <v>995</v>
      </c>
    </row>
    <row r="214" ht="12.75">
      <c r="B214" s="733" t="s">
        <v>996</v>
      </c>
    </row>
    <row r="215" ht="12.75">
      <c r="B215" s="733" t="s">
        <v>997</v>
      </c>
    </row>
    <row r="216" ht="12.75">
      <c r="B216" s="733" t="s">
        <v>998</v>
      </c>
    </row>
    <row r="217" ht="12.75">
      <c r="B217" s="733" t="s">
        <v>999</v>
      </c>
    </row>
    <row r="218" ht="12.75">
      <c r="B218" s="733" t="s">
        <v>1000</v>
      </c>
    </row>
    <row r="219" ht="12.75">
      <c r="B219" s="733" t="s">
        <v>1001</v>
      </c>
    </row>
    <row r="220" ht="12.75">
      <c r="B220" s="733" t="s">
        <v>1002</v>
      </c>
    </row>
    <row r="221" ht="12.75">
      <c r="B221" s="733" t="s">
        <v>1003</v>
      </c>
    </row>
    <row r="222" ht="12.75">
      <c r="B222" s="733" t="s">
        <v>1004</v>
      </c>
    </row>
    <row r="223" ht="12.75">
      <c r="B223" s="733" t="s">
        <v>1005</v>
      </c>
    </row>
    <row r="224" ht="12.75">
      <c r="B224" s="733" t="s">
        <v>1006</v>
      </c>
    </row>
    <row r="225" ht="12.75">
      <c r="B225" s="733" t="s">
        <v>1007</v>
      </c>
    </row>
    <row r="226" ht="267.75">
      <c r="B226" s="733" t="s">
        <v>1008</v>
      </c>
    </row>
    <row r="227" ht="12.75">
      <c r="B227" s="733" t="s">
        <v>1009</v>
      </c>
    </row>
    <row r="228" ht="127.5">
      <c r="B228" s="733" t="s">
        <v>1010</v>
      </c>
    </row>
    <row r="229" ht="12.75">
      <c r="B229" s="733" t="s">
        <v>1011</v>
      </c>
    </row>
    <row r="230" ht="12.75">
      <c r="B230" s="733" t="s">
        <v>1012</v>
      </c>
    </row>
    <row r="231" ht="12.75">
      <c r="B231" s="733" t="s">
        <v>1013</v>
      </c>
    </row>
    <row r="232" ht="12.75">
      <c r="B232" s="733" t="s">
        <v>1014</v>
      </c>
    </row>
    <row r="233" ht="25.5">
      <c r="B233" s="733" t="s">
        <v>1015</v>
      </c>
    </row>
    <row r="234" ht="25.5">
      <c r="B234" s="733" t="s">
        <v>1016</v>
      </c>
    </row>
    <row r="235" ht="25.5">
      <c r="B235" s="733" t="s">
        <v>1017</v>
      </c>
    </row>
    <row r="236" ht="12.75">
      <c r="B236" s="733" t="s">
        <v>1018</v>
      </c>
    </row>
    <row r="237" ht="12.75">
      <c r="B237" s="733" t="s">
        <v>1019</v>
      </c>
    </row>
    <row r="238" spans="2:6" s="822" customFormat="1" ht="12.75">
      <c r="B238" s="733" t="s">
        <v>1020</v>
      </c>
      <c r="C238" s="717" t="s">
        <v>1389</v>
      </c>
      <c r="D238" s="717">
        <v>1</v>
      </c>
      <c r="E238" s="730"/>
      <c r="F238" s="794">
        <f>D238*E238</f>
        <v>0</v>
      </c>
    </row>
    <row r="239" ht="12.75">
      <c r="B239" s="823"/>
    </row>
    <row r="240" spans="1:15" ht="25.5">
      <c r="A240" s="737">
        <f>MAX($A$5:A239)+1</f>
        <v>40</v>
      </c>
      <c r="B240" s="733" t="s">
        <v>1021</v>
      </c>
      <c r="C240" s="717"/>
      <c r="D240" s="717"/>
      <c r="G240" s="670"/>
      <c r="H240" s="670"/>
      <c r="I240" s="670"/>
      <c r="J240" s="670"/>
      <c r="K240" s="670"/>
      <c r="L240" s="670"/>
      <c r="M240" s="670"/>
      <c r="N240" s="670"/>
      <c r="O240" s="670"/>
    </row>
    <row r="241" spans="2:15" ht="12.75">
      <c r="B241" s="733" t="s">
        <v>1022</v>
      </c>
      <c r="C241" s="717" t="s">
        <v>202</v>
      </c>
      <c r="D241" s="717">
        <v>5</v>
      </c>
      <c r="E241" s="730"/>
      <c r="F241" s="794">
        <f>D241*E241</f>
        <v>0</v>
      </c>
      <c r="G241" s="670"/>
      <c r="H241" s="670"/>
      <c r="I241" s="670"/>
      <c r="J241" s="670"/>
      <c r="K241" s="670"/>
      <c r="L241" s="670"/>
      <c r="M241" s="670"/>
      <c r="N241" s="670"/>
      <c r="O241" s="670"/>
    </row>
    <row r="242" spans="2:15" ht="12.75">
      <c r="B242" s="733"/>
      <c r="C242" s="717"/>
      <c r="D242" s="717"/>
      <c r="G242" s="670"/>
      <c r="H242" s="670"/>
      <c r="I242" s="670"/>
      <c r="J242" s="670"/>
      <c r="K242" s="670"/>
      <c r="L242" s="670"/>
      <c r="M242" s="670"/>
      <c r="N242" s="670"/>
      <c r="O242" s="670"/>
    </row>
    <row r="243" spans="1:5" ht="114.75">
      <c r="A243" s="737">
        <f>MAX($A$5:A242)+1</f>
        <v>41</v>
      </c>
      <c r="B243" s="754" t="s">
        <v>1023</v>
      </c>
      <c r="C243" s="820"/>
      <c r="D243" s="820"/>
      <c r="E243" s="824"/>
    </row>
    <row r="244" spans="2:5" ht="12.75">
      <c r="B244" s="754" t="s">
        <v>112</v>
      </c>
      <c r="C244" s="820"/>
      <c r="D244" s="820"/>
      <c r="E244" s="824"/>
    </row>
    <row r="245" spans="2:5" ht="63.75">
      <c r="B245" s="754" t="s">
        <v>113</v>
      </c>
      <c r="C245" s="717"/>
      <c r="D245" s="717"/>
      <c r="E245" s="824"/>
    </row>
    <row r="246" spans="2:6" ht="12.75">
      <c r="B246" s="754" t="s">
        <v>1024</v>
      </c>
      <c r="C246" s="825" t="s">
        <v>204</v>
      </c>
      <c r="D246" s="825">
        <v>307</v>
      </c>
      <c r="E246" s="730"/>
      <c r="F246" s="794">
        <f>+E246*D246</f>
        <v>0</v>
      </c>
    </row>
    <row r="247" spans="2:6" ht="12.75">
      <c r="B247" s="754" t="s">
        <v>1025</v>
      </c>
      <c r="C247" s="825" t="s">
        <v>204</v>
      </c>
      <c r="D247" s="825">
        <v>23</v>
      </c>
      <c r="E247" s="730"/>
      <c r="F247" s="794">
        <f>+E247*D247</f>
        <v>0</v>
      </c>
    </row>
    <row r="248" spans="2:5" ht="12.75">
      <c r="B248" s="733"/>
      <c r="C248" s="717"/>
      <c r="D248" s="717"/>
      <c r="E248" s="824"/>
    </row>
    <row r="249" spans="1:15" ht="38.25">
      <c r="A249" s="737">
        <f>MAX($A$5:A248)+1</f>
        <v>42</v>
      </c>
      <c r="B249" s="733" t="s">
        <v>1026</v>
      </c>
      <c r="C249" s="717"/>
      <c r="D249" s="717"/>
      <c r="G249" s="670"/>
      <c r="H249" s="670"/>
      <c r="I249" s="670"/>
      <c r="J249" s="670"/>
      <c r="K249" s="670"/>
      <c r="L249" s="670"/>
      <c r="M249" s="670"/>
      <c r="N249" s="670"/>
      <c r="O249" s="670"/>
    </row>
    <row r="250" spans="2:15" ht="127.5">
      <c r="B250" s="733" t="s">
        <v>22</v>
      </c>
      <c r="C250" s="717"/>
      <c r="D250" s="717"/>
      <c r="G250" s="670"/>
      <c r="H250" s="670"/>
      <c r="I250" s="670"/>
      <c r="J250" s="670"/>
      <c r="K250" s="670"/>
      <c r="L250" s="670"/>
      <c r="M250" s="670"/>
      <c r="N250" s="670"/>
      <c r="O250" s="670"/>
    </row>
    <row r="251" spans="2:15" ht="12.75">
      <c r="B251" s="733" t="s">
        <v>1027</v>
      </c>
      <c r="C251" s="717"/>
      <c r="D251" s="717"/>
      <c r="G251" s="670"/>
      <c r="H251" s="670"/>
      <c r="I251" s="670"/>
      <c r="J251" s="670"/>
      <c r="K251" s="670"/>
      <c r="L251" s="670"/>
      <c r="M251" s="670"/>
      <c r="N251" s="670"/>
      <c r="O251" s="670"/>
    </row>
    <row r="252" spans="2:15" ht="12.75">
      <c r="B252" s="733" t="s">
        <v>1028</v>
      </c>
      <c r="C252" s="717" t="s">
        <v>204</v>
      </c>
      <c r="D252" s="717">
        <v>63</v>
      </c>
      <c r="E252" s="730"/>
      <c r="F252" s="794">
        <f>D252*E252</f>
        <v>0</v>
      </c>
      <c r="G252" s="670"/>
      <c r="H252" s="670"/>
      <c r="I252" s="670"/>
      <c r="J252" s="670"/>
      <c r="K252" s="670"/>
      <c r="L252" s="670"/>
      <c r="M252" s="670"/>
      <c r="N252" s="670"/>
      <c r="O252" s="670"/>
    </row>
    <row r="253" spans="2:15" ht="12.75">
      <c r="B253" s="733" t="s">
        <v>1029</v>
      </c>
      <c r="C253" s="717" t="s">
        <v>204</v>
      </c>
      <c r="D253" s="717">
        <v>20</v>
      </c>
      <c r="E253" s="730"/>
      <c r="F253" s="794">
        <f>D253*E253</f>
        <v>0</v>
      </c>
      <c r="G253" s="670"/>
      <c r="H253" s="670"/>
      <c r="I253" s="670"/>
      <c r="J253" s="670"/>
      <c r="K253" s="670"/>
      <c r="L253" s="670"/>
      <c r="M253" s="670"/>
      <c r="N253" s="670"/>
      <c r="O253" s="670"/>
    </row>
    <row r="254" spans="2:15" ht="12.75">
      <c r="B254" s="733" t="s">
        <v>1030</v>
      </c>
      <c r="C254" s="717" t="s">
        <v>204</v>
      </c>
      <c r="D254" s="717">
        <v>100</v>
      </c>
      <c r="E254" s="730"/>
      <c r="F254" s="794">
        <f>D254*E254</f>
        <v>0</v>
      </c>
      <c r="G254" s="670"/>
      <c r="H254" s="670"/>
      <c r="I254" s="670"/>
      <c r="J254" s="670"/>
      <c r="K254" s="670"/>
      <c r="L254" s="670"/>
      <c r="M254" s="670"/>
      <c r="N254" s="670"/>
      <c r="O254" s="670"/>
    </row>
    <row r="255" spans="2:15" ht="12.75">
      <c r="B255" s="733" t="s">
        <v>1031</v>
      </c>
      <c r="C255" s="717" t="s">
        <v>204</v>
      </c>
      <c r="D255" s="717">
        <v>56</v>
      </c>
      <c r="E255" s="730"/>
      <c r="F255" s="794">
        <f>D255*E255</f>
        <v>0</v>
      </c>
      <c r="G255" s="670"/>
      <c r="H255" s="670"/>
      <c r="I255" s="670"/>
      <c r="J255" s="670"/>
      <c r="K255" s="670"/>
      <c r="L255" s="670"/>
      <c r="M255" s="670"/>
      <c r="N255" s="670"/>
      <c r="O255" s="670"/>
    </row>
    <row r="256" spans="2:15" ht="12.75">
      <c r="B256" s="733"/>
      <c r="C256" s="717"/>
      <c r="D256" s="717"/>
      <c r="G256" s="670"/>
      <c r="H256" s="670"/>
      <c r="I256" s="670"/>
      <c r="J256" s="670"/>
      <c r="K256" s="670"/>
      <c r="L256" s="670"/>
      <c r="M256" s="670"/>
      <c r="N256" s="670"/>
      <c r="O256" s="670"/>
    </row>
    <row r="257" spans="1:15" ht="38.25">
      <c r="A257" s="737">
        <f>MAX($A$5:A256)+1</f>
        <v>43</v>
      </c>
      <c r="B257" s="733" t="s">
        <v>1032</v>
      </c>
      <c r="C257" s="717"/>
      <c r="D257" s="717"/>
      <c r="G257" s="670"/>
      <c r="H257" s="670"/>
      <c r="I257" s="670"/>
      <c r="J257" s="670"/>
      <c r="K257" s="670"/>
      <c r="L257" s="670"/>
      <c r="M257" s="670"/>
      <c r="N257" s="670"/>
      <c r="O257" s="670"/>
    </row>
    <row r="258" spans="2:15" ht="25.5">
      <c r="B258" s="733" t="s">
        <v>1033</v>
      </c>
      <c r="C258" s="717"/>
      <c r="D258" s="717"/>
      <c r="G258" s="670"/>
      <c r="H258" s="670"/>
      <c r="I258" s="670"/>
      <c r="J258" s="670"/>
      <c r="K258" s="670"/>
      <c r="L258" s="670"/>
      <c r="M258" s="670"/>
      <c r="N258" s="670"/>
      <c r="O258" s="670"/>
    </row>
    <row r="259" spans="2:15" ht="63.75">
      <c r="B259" s="733" t="s">
        <v>1034</v>
      </c>
      <c r="C259" s="717"/>
      <c r="D259" s="717"/>
      <c r="G259" s="670"/>
      <c r="H259" s="670"/>
      <c r="I259" s="670"/>
      <c r="J259" s="670"/>
      <c r="K259" s="670"/>
      <c r="L259" s="670"/>
      <c r="M259" s="670"/>
      <c r="N259" s="670"/>
      <c r="O259" s="670"/>
    </row>
    <row r="260" spans="2:15" ht="12.75">
      <c r="B260" s="733" t="s">
        <v>1035</v>
      </c>
      <c r="C260" s="717"/>
      <c r="D260" s="717"/>
      <c r="G260" s="670"/>
      <c r="H260" s="670"/>
      <c r="I260" s="670"/>
      <c r="J260" s="670"/>
      <c r="K260" s="670"/>
      <c r="L260" s="670"/>
      <c r="M260" s="670"/>
      <c r="N260" s="670"/>
      <c r="O260" s="670"/>
    </row>
    <row r="261" spans="2:15" ht="12.75">
      <c r="B261" s="733" t="s">
        <v>1036</v>
      </c>
      <c r="C261" s="717"/>
      <c r="D261" s="717"/>
      <c r="G261" s="670"/>
      <c r="H261" s="670"/>
      <c r="I261" s="670"/>
      <c r="J261" s="670"/>
      <c r="K261" s="670"/>
      <c r="L261" s="670"/>
      <c r="M261" s="670"/>
      <c r="N261" s="670"/>
      <c r="O261" s="670"/>
    </row>
    <row r="262" spans="2:15" ht="12.75">
      <c r="B262" s="754" t="s">
        <v>1037</v>
      </c>
      <c r="C262" s="825" t="s">
        <v>204</v>
      </c>
      <c r="D262" s="825">
        <v>307</v>
      </c>
      <c r="E262" s="730"/>
      <c r="F262" s="794">
        <f>+E262*D262</f>
        <v>0</v>
      </c>
      <c r="O262" s="670"/>
    </row>
    <row r="263" spans="2:15" ht="12.75">
      <c r="B263" s="754" t="s">
        <v>1038</v>
      </c>
      <c r="C263" s="825" t="s">
        <v>204</v>
      </c>
      <c r="D263" s="825">
        <v>23</v>
      </c>
      <c r="E263" s="730"/>
      <c r="F263" s="794">
        <f>+E263*D263</f>
        <v>0</v>
      </c>
      <c r="O263" s="670"/>
    </row>
    <row r="264" spans="2:15" ht="12.75">
      <c r="B264" s="733" t="s">
        <v>1039</v>
      </c>
      <c r="C264" s="717"/>
      <c r="D264" s="717"/>
      <c r="G264" s="670"/>
      <c r="H264" s="670"/>
      <c r="I264" s="670"/>
      <c r="J264" s="670"/>
      <c r="K264" s="670"/>
      <c r="L264" s="670"/>
      <c r="M264" s="670"/>
      <c r="N264" s="670"/>
      <c r="O264" s="670"/>
    </row>
    <row r="265" spans="2:15" ht="12.75">
      <c r="B265" s="733" t="s">
        <v>1028</v>
      </c>
      <c r="C265" s="717" t="s">
        <v>204</v>
      </c>
      <c r="D265" s="717">
        <v>7</v>
      </c>
      <c r="E265" s="730"/>
      <c r="F265" s="794">
        <f>D265*E265</f>
        <v>0</v>
      </c>
      <c r="G265" s="670"/>
      <c r="H265" s="670"/>
      <c r="I265" s="670"/>
      <c r="J265" s="670"/>
      <c r="K265" s="670"/>
      <c r="L265" s="670"/>
      <c r="M265" s="670"/>
      <c r="N265" s="670"/>
      <c r="O265" s="670"/>
    </row>
    <row r="266" spans="2:15" ht="12.75">
      <c r="B266" s="733" t="s">
        <v>1029</v>
      </c>
      <c r="C266" s="717" t="s">
        <v>204</v>
      </c>
      <c r="D266" s="717">
        <v>7</v>
      </c>
      <c r="E266" s="730"/>
      <c r="F266" s="794">
        <f>D266*E266</f>
        <v>0</v>
      </c>
      <c r="G266" s="670"/>
      <c r="H266" s="670"/>
      <c r="I266" s="670"/>
      <c r="J266" s="670"/>
      <c r="K266" s="670"/>
      <c r="L266" s="670"/>
      <c r="M266" s="670"/>
      <c r="N266" s="670"/>
      <c r="O266" s="670"/>
    </row>
    <row r="267" spans="2:15" ht="12.75">
      <c r="B267" s="733" t="s">
        <v>1030</v>
      </c>
      <c r="C267" s="717" t="s">
        <v>204</v>
      </c>
      <c r="D267" s="717">
        <v>50</v>
      </c>
      <c r="E267" s="730"/>
      <c r="F267" s="794">
        <f>D267*E267</f>
        <v>0</v>
      </c>
      <c r="G267" s="670"/>
      <c r="H267" s="670"/>
      <c r="I267" s="670"/>
      <c r="J267" s="670"/>
      <c r="K267" s="670"/>
      <c r="L267" s="670"/>
      <c r="M267" s="670"/>
      <c r="N267" s="670"/>
      <c r="O267" s="670"/>
    </row>
    <row r="268" spans="2:15" ht="12.75">
      <c r="B268" s="733" t="s">
        <v>1031</v>
      </c>
      <c r="C268" s="717" t="s">
        <v>204</v>
      </c>
      <c r="D268" s="717">
        <v>39</v>
      </c>
      <c r="E268" s="730"/>
      <c r="F268" s="794">
        <f>D268*E268</f>
        <v>0</v>
      </c>
      <c r="G268" s="670"/>
      <c r="H268" s="670"/>
      <c r="I268" s="670"/>
      <c r="J268" s="670"/>
      <c r="K268" s="670"/>
      <c r="L268" s="670"/>
      <c r="M268" s="670"/>
      <c r="N268" s="670"/>
      <c r="O268" s="670"/>
    </row>
    <row r="269" spans="2:15" ht="12.75">
      <c r="B269" s="733" t="s">
        <v>1040</v>
      </c>
      <c r="C269" s="717"/>
      <c r="D269" s="717"/>
      <c r="G269" s="670"/>
      <c r="H269" s="670"/>
      <c r="I269" s="670"/>
      <c r="J269" s="670"/>
      <c r="K269" s="670"/>
      <c r="L269" s="670"/>
      <c r="M269" s="670"/>
      <c r="N269" s="670"/>
      <c r="O269" s="670"/>
    </row>
    <row r="270" spans="2:15" ht="12.75">
      <c r="B270" s="733" t="s">
        <v>1028</v>
      </c>
      <c r="C270" s="717" t="s">
        <v>204</v>
      </c>
      <c r="D270" s="717">
        <v>56</v>
      </c>
      <c r="E270" s="730"/>
      <c r="F270" s="794">
        <f>D270*E270</f>
        <v>0</v>
      </c>
      <c r="G270" s="670"/>
      <c r="H270" s="670"/>
      <c r="I270" s="670"/>
      <c r="J270" s="670"/>
      <c r="K270" s="670"/>
      <c r="L270" s="670"/>
      <c r="M270" s="670"/>
      <c r="N270" s="670"/>
      <c r="O270" s="670"/>
    </row>
    <row r="271" spans="2:15" ht="12.75">
      <c r="B271" s="733" t="s">
        <v>1041</v>
      </c>
      <c r="C271" s="717"/>
      <c r="D271" s="717"/>
      <c r="G271" s="670"/>
      <c r="H271" s="670"/>
      <c r="I271" s="670"/>
      <c r="J271" s="670"/>
      <c r="K271" s="670"/>
      <c r="L271" s="670"/>
      <c r="M271" s="670"/>
      <c r="N271" s="670"/>
      <c r="O271" s="670"/>
    </row>
    <row r="272" spans="2:15" ht="12.75">
      <c r="B272" s="733" t="s">
        <v>1029</v>
      </c>
      <c r="C272" s="717" t="s">
        <v>204</v>
      </c>
      <c r="D272" s="717">
        <v>12</v>
      </c>
      <c r="E272" s="730"/>
      <c r="F272" s="794">
        <f>D272*E272</f>
        <v>0</v>
      </c>
      <c r="G272" s="670"/>
      <c r="H272" s="670"/>
      <c r="I272" s="670"/>
      <c r="J272" s="670"/>
      <c r="K272" s="670"/>
      <c r="L272" s="670"/>
      <c r="M272" s="670"/>
      <c r="N272" s="670"/>
      <c r="O272" s="670"/>
    </row>
    <row r="273" spans="2:15" ht="12.75">
      <c r="B273" s="733" t="s">
        <v>1030</v>
      </c>
      <c r="C273" s="717" t="s">
        <v>204</v>
      </c>
      <c r="D273" s="717">
        <v>50</v>
      </c>
      <c r="E273" s="730"/>
      <c r="F273" s="794">
        <f>D273*E273</f>
        <v>0</v>
      </c>
      <c r="G273" s="670"/>
      <c r="H273" s="670"/>
      <c r="I273" s="670"/>
      <c r="J273" s="670"/>
      <c r="K273" s="670"/>
      <c r="L273" s="670"/>
      <c r="M273" s="670"/>
      <c r="N273" s="670"/>
      <c r="O273" s="670"/>
    </row>
    <row r="274" spans="2:15" ht="12.75">
      <c r="B274" s="733" t="s">
        <v>1042</v>
      </c>
      <c r="C274" s="717"/>
      <c r="D274" s="717"/>
      <c r="G274" s="670"/>
      <c r="H274" s="670"/>
      <c r="I274" s="670"/>
      <c r="J274" s="670"/>
      <c r="K274" s="670"/>
      <c r="L274" s="670"/>
      <c r="M274" s="670"/>
      <c r="N274" s="670"/>
      <c r="O274" s="670"/>
    </row>
    <row r="275" spans="2:15" ht="12.75">
      <c r="B275" s="733" t="s">
        <v>1031</v>
      </c>
      <c r="C275" s="717" t="s">
        <v>204</v>
      </c>
      <c r="D275" s="717">
        <v>16</v>
      </c>
      <c r="E275" s="730"/>
      <c r="F275" s="794">
        <f>D275*E275</f>
        <v>0</v>
      </c>
      <c r="G275" s="670"/>
      <c r="H275" s="670"/>
      <c r="I275" s="670"/>
      <c r="J275" s="670"/>
      <c r="K275" s="670"/>
      <c r="L275" s="670"/>
      <c r="M275" s="670"/>
      <c r="N275" s="670"/>
      <c r="O275" s="670"/>
    </row>
    <row r="276" spans="2:15" ht="12.75">
      <c r="B276" s="733"/>
      <c r="C276" s="733"/>
      <c r="D276" s="733"/>
      <c r="E276" s="826"/>
      <c r="F276" s="794"/>
      <c r="G276" s="670"/>
      <c r="H276" s="670"/>
      <c r="I276" s="670"/>
      <c r="J276" s="670"/>
      <c r="K276" s="670"/>
      <c r="L276" s="670"/>
      <c r="M276" s="670"/>
      <c r="N276" s="670"/>
      <c r="O276" s="670"/>
    </row>
    <row r="277" spans="1:15" ht="63.75">
      <c r="A277" s="737">
        <f>MAX($A$5:A275)+1</f>
        <v>44</v>
      </c>
      <c r="B277" s="774" t="s">
        <v>1043</v>
      </c>
      <c r="C277" s="717"/>
      <c r="D277" s="717"/>
      <c r="G277" s="670"/>
      <c r="H277" s="670"/>
      <c r="I277" s="670"/>
      <c r="J277" s="670"/>
      <c r="K277" s="670"/>
      <c r="L277" s="670"/>
      <c r="M277" s="670"/>
      <c r="N277" s="670"/>
      <c r="O277" s="670"/>
    </row>
    <row r="278" spans="1:15" ht="12.75">
      <c r="A278" s="737"/>
      <c r="B278" s="774" t="s">
        <v>1044</v>
      </c>
      <c r="C278" s="717"/>
      <c r="D278" s="717"/>
      <c r="G278" s="670"/>
      <c r="H278" s="670"/>
      <c r="I278" s="670"/>
      <c r="J278" s="670"/>
      <c r="K278" s="670"/>
      <c r="L278" s="670"/>
      <c r="M278" s="670"/>
      <c r="N278" s="670"/>
      <c r="O278" s="670"/>
    </row>
    <row r="279" spans="1:15" ht="12.75">
      <c r="A279" s="827"/>
      <c r="B279" s="774" t="s">
        <v>1045</v>
      </c>
      <c r="C279" s="717" t="s">
        <v>202</v>
      </c>
      <c r="D279" s="717">
        <v>1</v>
      </c>
      <c r="E279" s="730"/>
      <c r="F279" s="794">
        <f>D279*E279</f>
        <v>0</v>
      </c>
      <c r="G279" s="670"/>
      <c r="H279" s="670"/>
      <c r="I279" s="670"/>
      <c r="J279" s="670"/>
      <c r="K279" s="670"/>
      <c r="L279" s="670"/>
      <c r="M279" s="670"/>
      <c r="N279" s="670"/>
      <c r="O279" s="670"/>
    </row>
    <row r="280" spans="2:15" ht="12.75">
      <c r="B280" s="733"/>
      <c r="C280" s="717"/>
      <c r="D280" s="717"/>
      <c r="G280" s="670"/>
      <c r="H280" s="670"/>
      <c r="I280" s="670"/>
      <c r="J280" s="670"/>
      <c r="K280" s="670"/>
      <c r="L280" s="670"/>
      <c r="M280" s="670"/>
      <c r="N280" s="670"/>
      <c r="O280" s="670"/>
    </row>
    <row r="281" spans="1:15" ht="89.25">
      <c r="A281" s="737">
        <f>MAX($A$5:A280)+1</f>
        <v>45</v>
      </c>
      <c r="B281" s="733" t="s">
        <v>1046</v>
      </c>
      <c r="C281" s="717"/>
      <c r="D281" s="717"/>
      <c r="G281" s="670"/>
      <c r="H281" s="670"/>
      <c r="I281" s="670"/>
      <c r="J281" s="670"/>
      <c r="K281" s="670"/>
      <c r="L281" s="670"/>
      <c r="M281" s="670"/>
      <c r="N281" s="670"/>
      <c r="O281" s="670"/>
    </row>
    <row r="282" spans="2:15" ht="12.75">
      <c r="B282" s="733" t="s">
        <v>1047</v>
      </c>
      <c r="C282" s="717" t="s">
        <v>1389</v>
      </c>
      <c r="D282" s="717">
        <v>10</v>
      </c>
      <c r="E282" s="730"/>
      <c r="F282" s="794">
        <f>D282*E282</f>
        <v>0</v>
      </c>
      <c r="G282" s="670"/>
      <c r="H282" s="670"/>
      <c r="I282" s="670"/>
      <c r="J282" s="670"/>
      <c r="K282" s="670"/>
      <c r="L282" s="670"/>
      <c r="M282" s="670"/>
      <c r="N282" s="670"/>
      <c r="O282" s="670"/>
    </row>
    <row r="283" spans="2:15" ht="12.75">
      <c r="B283" s="733"/>
      <c r="C283" s="717"/>
      <c r="D283" s="717"/>
      <c r="G283" s="670"/>
      <c r="H283" s="670"/>
      <c r="I283" s="670"/>
      <c r="J283" s="670"/>
      <c r="K283" s="670"/>
      <c r="L283" s="670"/>
      <c r="M283" s="670"/>
      <c r="N283" s="670"/>
      <c r="O283" s="670"/>
    </row>
    <row r="284" spans="1:15" ht="63.75">
      <c r="A284" s="737">
        <f>MAX($A$5:A283)+1</f>
        <v>46</v>
      </c>
      <c r="B284" s="733" t="s">
        <v>1048</v>
      </c>
      <c r="C284" s="717"/>
      <c r="D284" s="717"/>
      <c r="G284" s="670"/>
      <c r="H284" s="670"/>
      <c r="I284" s="670"/>
      <c r="J284" s="670"/>
      <c r="K284" s="670"/>
      <c r="L284" s="670"/>
      <c r="M284" s="670"/>
      <c r="N284" s="670"/>
      <c r="O284" s="670"/>
    </row>
    <row r="285" spans="2:15" ht="12.75">
      <c r="B285" s="733" t="s">
        <v>1049</v>
      </c>
      <c r="C285" s="717" t="s">
        <v>204</v>
      </c>
      <c r="D285" s="717">
        <v>70</v>
      </c>
      <c r="E285" s="730"/>
      <c r="F285" s="794">
        <f>D285*E285</f>
        <v>0</v>
      </c>
      <c r="G285" s="670"/>
      <c r="H285" s="670"/>
      <c r="I285" s="670"/>
      <c r="J285" s="670"/>
      <c r="K285" s="670"/>
      <c r="L285" s="670"/>
      <c r="M285" s="670"/>
      <c r="N285" s="670"/>
      <c r="O285" s="670"/>
    </row>
    <row r="286" spans="2:15" ht="12.75">
      <c r="B286" s="733"/>
      <c r="C286" s="717"/>
      <c r="D286" s="717"/>
      <c r="G286" s="670"/>
      <c r="H286" s="670"/>
      <c r="I286" s="670"/>
      <c r="J286" s="670"/>
      <c r="K286" s="670"/>
      <c r="L286" s="670"/>
      <c r="M286" s="670"/>
      <c r="N286" s="670"/>
      <c r="O286" s="670"/>
    </row>
    <row r="287" spans="1:5" s="777" customFormat="1" ht="25.5">
      <c r="A287" s="737">
        <f>MAX($A$5:A286)+1</f>
        <v>47</v>
      </c>
      <c r="B287" s="774" t="s">
        <v>129</v>
      </c>
      <c r="C287" s="775"/>
      <c r="D287" s="775"/>
      <c r="E287" s="776"/>
    </row>
    <row r="288" spans="1:5" s="777" customFormat="1" ht="12.75">
      <c r="A288" s="737"/>
      <c r="B288" s="774" t="s">
        <v>130</v>
      </c>
      <c r="C288" s="775"/>
      <c r="D288" s="775"/>
      <c r="E288" s="776"/>
    </row>
    <row r="289" spans="1:6" s="777" customFormat="1" ht="12.75">
      <c r="A289" s="827"/>
      <c r="B289" s="774" t="s">
        <v>1050</v>
      </c>
      <c r="C289" s="775" t="s">
        <v>204</v>
      </c>
      <c r="D289" s="775">
        <v>4</v>
      </c>
      <c r="E289" s="730"/>
      <c r="F289" s="794">
        <f>D289*E289</f>
        <v>0</v>
      </c>
    </row>
    <row r="290" spans="2:15" ht="12.75">
      <c r="B290" s="733" t="s">
        <v>1051</v>
      </c>
      <c r="C290" s="717" t="s">
        <v>204</v>
      </c>
      <c r="D290" s="717">
        <v>2</v>
      </c>
      <c r="E290" s="730"/>
      <c r="F290" s="794">
        <f>D290*E290</f>
        <v>0</v>
      </c>
      <c r="G290" s="670"/>
      <c r="H290" s="670"/>
      <c r="I290" s="670"/>
      <c r="J290" s="670"/>
      <c r="K290" s="670"/>
      <c r="L290" s="670"/>
      <c r="M290" s="670"/>
      <c r="N290" s="670"/>
      <c r="O290" s="670"/>
    </row>
    <row r="291" spans="2:15" ht="12.75">
      <c r="B291" s="733" t="s">
        <v>131</v>
      </c>
      <c r="C291" s="717" t="s">
        <v>204</v>
      </c>
      <c r="D291" s="717">
        <v>132</v>
      </c>
      <c r="E291" s="730"/>
      <c r="F291" s="794">
        <f>D291*E291</f>
        <v>0</v>
      </c>
      <c r="G291" s="670"/>
      <c r="H291" s="670"/>
      <c r="I291" s="670"/>
      <c r="J291" s="670"/>
      <c r="K291" s="670"/>
      <c r="L291" s="670"/>
      <c r="M291" s="670"/>
      <c r="N291" s="670"/>
      <c r="O291" s="670"/>
    </row>
    <row r="292" spans="2:15" ht="12.75">
      <c r="B292" s="733" t="s">
        <v>1052</v>
      </c>
      <c r="C292" s="717" t="s">
        <v>204</v>
      </c>
      <c r="D292" s="717">
        <v>65</v>
      </c>
      <c r="E292" s="730"/>
      <c r="F292" s="794">
        <f>D292*E292</f>
        <v>0</v>
      </c>
      <c r="G292" s="670"/>
      <c r="H292" s="670"/>
      <c r="I292" s="670"/>
      <c r="J292" s="670"/>
      <c r="K292" s="670"/>
      <c r="L292" s="670"/>
      <c r="M292" s="670"/>
      <c r="N292" s="670"/>
      <c r="O292" s="670"/>
    </row>
    <row r="293" spans="2:15" ht="12.75">
      <c r="B293" s="733"/>
      <c r="C293" s="717"/>
      <c r="D293" s="717"/>
      <c r="G293" s="670"/>
      <c r="H293" s="670"/>
      <c r="I293" s="670"/>
      <c r="J293" s="670"/>
      <c r="K293" s="670"/>
      <c r="L293" s="670"/>
      <c r="M293" s="670"/>
      <c r="N293" s="670"/>
      <c r="O293" s="670"/>
    </row>
    <row r="294" spans="2:15" ht="12.75">
      <c r="B294" s="754"/>
      <c r="C294" s="820"/>
      <c r="D294" s="820"/>
      <c r="E294" s="824"/>
      <c r="O294" s="670"/>
    </row>
    <row r="295" spans="1:15" ht="25.5">
      <c r="A295" s="737">
        <f>MAX($A$5:A294)+1</f>
        <v>48</v>
      </c>
      <c r="B295" s="733" t="s">
        <v>1053</v>
      </c>
      <c r="C295" s="820"/>
      <c r="D295" s="820"/>
      <c r="E295" s="824"/>
      <c r="F295" s="820"/>
      <c r="G295" s="670"/>
      <c r="H295" s="670"/>
      <c r="I295" s="670"/>
      <c r="J295" s="670"/>
      <c r="K295" s="670"/>
      <c r="L295" s="670"/>
      <c r="M295" s="670"/>
      <c r="N295" s="670"/>
      <c r="O295" s="670"/>
    </row>
    <row r="296" spans="1:15" ht="12.75">
      <c r="A296" s="820"/>
      <c r="B296" s="733" t="s">
        <v>1054</v>
      </c>
      <c r="C296" s="717" t="s">
        <v>202</v>
      </c>
      <c r="D296" s="717">
        <v>5</v>
      </c>
      <c r="E296" s="730"/>
      <c r="F296" s="794">
        <f>D296*E296</f>
        <v>0</v>
      </c>
      <c r="G296" s="670"/>
      <c r="H296" s="670"/>
      <c r="I296" s="670"/>
      <c r="J296" s="670"/>
      <c r="K296" s="670"/>
      <c r="L296" s="670"/>
      <c r="M296" s="670"/>
      <c r="N296" s="670"/>
      <c r="O296" s="670"/>
    </row>
    <row r="297" spans="2:15" ht="12.75">
      <c r="B297" s="733"/>
      <c r="C297" s="820"/>
      <c r="D297" s="820"/>
      <c r="G297" s="670"/>
      <c r="H297" s="670"/>
      <c r="I297" s="670"/>
      <c r="J297" s="670"/>
      <c r="K297" s="670"/>
      <c r="L297" s="670"/>
      <c r="M297" s="670"/>
      <c r="N297" s="670"/>
      <c r="O297" s="670"/>
    </row>
    <row r="298" spans="1:15" ht="25.5">
      <c r="A298" s="737">
        <f>MAX($A$5:A297)+1</f>
        <v>49</v>
      </c>
      <c r="B298" s="733" t="s">
        <v>1055</v>
      </c>
      <c r="C298" s="717"/>
      <c r="D298" s="717"/>
      <c r="G298" s="670"/>
      <c r="H298" s="670"/>
      <c r="I298" s="670"/>
      <c r="J298" s="670"/>
      <c r="K298" s="670"/>
      <c r="L298" s="670"/>
      <c r="M298" s="670"/>
      <c r="N298" s="670"/>
      <c r="O298" s="670"/>
    </row>
    <row r="299" spans="2:15" ht="25.5">
      <c r="B299" s="733" t="s">
        <v>1033</v>
      </c>
      <c r="C299" s="717"/>
      <c r="D299" s="717"/>
      <c r="G299" s="670"/>
      <c r="H299" s="670"/>
      <c r="I299" s="670"/>
      <c r="J299" s="670"/>
      <c r="K299" s="670"/>
      <c r="L299" s="670"/>
      <c r="M299" s="670"/>
      <c r="N299" s="670"/>
      <c r="O299" s="670"/>
    </row>
    <row r="300" spans="2:15" ht="63.75">
      <c r="B300" s="733" t="s">
        <v>1034</v>
      </c>
      <c r="C300" s="717"/>
      <c r="D300" s="717"/>
      <c r="G300" s="670"/>
      <c r="H300" s="670"/>
      <c r="I300" s="670"/>
      <c r="J300" s="670"/>
      <c r="K300" s="670"/>
      <c r="L300" s="670"/>
      <c r="M300" s="670"/>
      <c r="N300" s="670"/>
      <c r="O300" s="670"/>
    </row>
    <row r="301" spans="2:15" ht="12.75">
      <c r="B301" s="733" t="s">
        <v>1035</v>
      </c>
      <c r="C301" s="717"/>
      <c r="D301" s="717"/>
      <c r="G301" s="670"/>
      <c r="H301" s="670"/>
      <c r="I301" s="670"/>
      <c r="J301" s="670"/>
      <c r="K301" s="670"/>
      <c r="L301" s="670"/>
      <c r="M301" s="670"/>
      <c r="N301" s="670"/>
      <c r="O301" s="670"/>
    </row>
    <row r="302" spans="2:15" ht="12.75">
      <c r="B302" s="733" t="s">
        <v>1056</v>
      </c>
      <c r="C302" s="717" t="s">
        <v>203</v>
      </c>
      <c r="D302" s="717">
        <v>6</v>
      </c>
      <c r="E302" s="730"/>
      <c r="F302" s="794">
        <f>D302*E302</f>
        <v>0</v>
      </c>
      <c r="G302" s="670"/>
      <c r="H302" s="670"/>
      <c r="I302" s="670"/>
      <c r="J302" s="670"/>
      <c r="K302" s="670"/>
      <c r="L302" s="670"/>
      <c r="M302" s="670"/>
      <c r="N302" s="670"/>
      <c r="O302" s="670"/>
    </row>
    <row r="303" spans="2:15" ht="12.75">
      <c r="B303" s="733"/>
      <c r="C303" s="717"/>
      <c r="D303" s="717"/>
      <c r="G303" s="670"/>
      <c r="H303" s="670"/>
      <c r="I303" s="670"/>
      <c r="J303" s="670"/>
      <c r="K303" s="670"/>
      <c r="L303" s="670"/>
      <c r="M303" s="670"/>
      <c r="N303" s="670"/>
      <c r="O303" s="670"/>
    </row>
    <row r="304" spans="1:15" ht="25.5">
      <c r="A304" s="737">
        <f>MAX($A$5:A303)+1</f>
        <v>50</v>
      </c>
      <c r="B304" s="733" t="s">
        <v>1057</v>
      </c>
      <c r="C304" s="717"/>
      <c r="D304" s="717"/>
      <c r="G304" s="670"/>
      <c r="H304" s="670"/>
      <c r="I304" s="670"/>
      <c r="J304" s="670"/>
      <c r="K304" s="670"/>
      <c r="L304" s="670"/>
      <c r="M304" s="670"/>
      <c r="N304" s="670"/>
      <c r="O304" s="670"/>
    </row>
    <row r="305" spans="2:15" ht="12.75">
      <c r="B305" s="733" t="s">
        <v>1058</v>
      </c>
      <c r="C305" s="717" t="s">
        <v>202</v>
      </c>
      <c r="D305" s="717">
        <v>6</v>
      </c>
      <c r="E305" s="730"/>
      <c r="F305" s="794">
        <f>D305*E305</f>
        <v>0</v>
      </c>
      <c r="G305" s="670"/>
      <c r="H305" s="670"/>
      <c r="I305" s="670"/>
      <c r="J305" s="670"/>
      <c r="K305" s="670"/>
      <c r="L305" s="670"/>
      <c r="M305" s="670"/>
      <c r="N305" s="670"/>
      <c r="O305" s="670"/>
    </row>
    <row r="306" spans="2:15" ht="12.75">
      <c r="B306" s="733"/>
      <c r="C306" s="717"/>
      <c r="D306" s="717"/>
      <c r="G306" s="670"/>
      <c r="H306" s="670"/>
      <c r="I306" s="670"/>
      <c r="J306" s="670"/>
      <c r="K306" s="670"/>
      <c r="L306" s="670"/>
      <c r="M306" s="670"/>
      <c r="N306" s="670"/>
      <c r="O306" s="670"/>
    </row>
    <row r="307" spans="1:15" ht="32.25" customHeight="1">
      <c r="A307" s="737">
        <f>MAX($A$5:A306)+1</f>
        <v>51</v>
      </c>
      <c r="B307" s="733" t="s">
        <v>1059</v>
      </c>
      <c r="C307" s="717" t="s">
        <v>220</v>
      </c>
      <c r="D307" s="717">
        <v>20</v>
      </c>
      <c r="E307" s="730"/>
      <c r="F307" s="794">
        <f>D307*E307</f>
        <v>0</v>
      </c>
      <c r="G307" s="670"/>
      <c r="H307" s="670"/>
      <c r="I307" s="670"/>
      <c r="J307" s="670"/>
      <c r="K307" s="670"/>
      <c r="L307" s="670"/>
      <c r="M307" s="670"/>
      <c r="N307" s="670"/>
      <c r="O307" s="670"/>
    </row>
    <row r="308" spans="2:15" ht="12.75">
      <c r="B308" s="733"/>
      <c r="C308" s="717"/>
      <c r="D308" s="717"/>
      <c r="G308" s="670"/>
      <c r="H308" s="670"/>
      <c r="I308" s="670"/>
      <c r="J308" s="670"/>
      <c r="K308" s="670"/>
      <c r="L308" s="670"/>
      <c r="M308" s="670"/>
      <c r="N308" s="670"/>
      <c r="O308" s="670"/>
    </row>
    <row r="309" spans="2:15" ht="12.75">
      <c r="B309" s="813" t="s">
        <v>1060</v>
      </c>
      <c r="C309" s="717"/>
      <c r="D309" s="717"/>
      <c r="E309" s="743">
        <v>50</v>
      </c>
      <c r="G309" s="670"/>
      <c r="H309" s="670"/>
      <c r="I309" s="670"/>
      <c r="J309" s="670"/>
      <c r="K309" s="670"/>
      <c r="L309" s="670"/>
      <c r="M309" s="670"/>
      <c r="N309" s="670"/>
      <c r="O309" s="670"/>
    </row>
    <row r="310" spans="2:15" ht="12.75">
      <c r="B310" s="814"/>
      <c r="C310" s="717"/>
      <c r="D310" s="717"/>
      <c r="G310" s="670"/>
      <c r="H310" s="670"/>
      <c r="I310" s="670"/>
      <c r="J310" s="670"/>
      <c r="K310" s="670"/>
      <c r="L310" s="670"/>
      <c r="M310" s="670"/>
      <c r="N310" s="670"/>
      <c r="O310" s="670"/>
    </row>
    <row r="311" spans="1:5" ht="102">
      <c r="A311" s="737">
        <f>MAX($A$5:A310)+1</f>
        <v>52</v>
      </c>
      <c r="B311" s="754" t="s">
        <v>438</v>
      </c>
      <c r="C311" s="820"/>
      <c r="D311" s="820"/>
      <c r="E311" s="824"/>
    </row>
    <row r="312" spans="2:5" ht="12.75">
      <c r="B312" s="754" t="s">
        <v>439</v>
      </c>
      <c r="C312" s="820"/>
      <c r="D312" s="820"/>
      <c r="E312" s="824"/>
    </row>
    <row r="313" spans="2:5" ht="12.75">
      <c r="B313" s="754" t="s">
        <v>440</v>
      </c>
      <c r="C313" s="820"/>
      <c r="D313" s="820"/>
      <c r="E313" s="824"/>
    </row>
    <row r="314" spans="2:5" ht="12.75">
      <c r="B314" s="754" t="s">
        <v>441</v>
      </c>
      <c r="C314" s="820"/>
      <c r="D314" s="820"/>
      <c r="E314" s="824"/>
    </row>
    <row r="315" spans="2:5" ht="12.75">
      <c r="B315" s="754" t="s">
        <v>442</v>
      </c>
      <c r="C315" s="820"/>
      <c r="D315" s="820"/>
      <c r="E315" s="824"/>
    </row>
    <row r="316" spans="2:5" ht="12.75">
      <c r="B316" s="754" t="s">
        <v>443</v>
      </c>
      <c r="C316" s="820"/>
      <c r="D316" s="820"/>
      <c r="E316" s="824"/>
    </row>
    <row r="317" spans="2:5" ht="38.25">
      <c r="B317" s="754" t="s">
        <v>444</v>
      </c>
      <c r="C317" s="820"/>
      <c r="D317" s="820"/>
      <c r="E317" s="824"/>
    </row>
    <row r="318" spans="2:5" ht="38.25">
      <c r="B318" s="754" t="s">
        <v>445</v>
      </c>
      <c r="C318" s="820"/>
      <c r="D318" s="820"/>
      <c r="E318" s="824"/>
    </row>
    <row r="319" spans="2:5" ht="12.75">
      <c r="B319" s="754" t="s">
        <v>446</v>
      </c>
      <c r="C319" s="820"/>
      <c r="D319" s="820"/>
      <c r="E319" s="824"/>
    </row>
    <row r="320" spans="2:5" ht="12.75">
      <c r="B320" s="754" t="s">
        <v>447</v>
      </c>
      <c r="C320" s="820"/>
      <c r="D320" s="820"/>
      <c r="E320" s="824"/>
    </row>
    <row r="321" spans="2:5" ht="12.75">
      <c r="B321" s="754" t="s">
        <v>448</v>
      </c>
      <c r="C321" s="820"/>
      <c r="D321" s="820"/>
      <c r="E321" s="824"/>
    </row>
    <row r="322" spans="2:6" ht="12.75">
      <c r="B322" s="754" t="s">
        <v>449</v>
      </c>
      <c r="C322" s="828" t="s">
        <v>1326</v>
      </c>
      <c r="D322" s="828">
        <v>1</v>
      </c>
      <c r="E322" s="730"/>
      <c r="F322" s="794">
        <f>+E322*D322</f>
        <v>0</v>
      </c>
    </row>
    <row r="323" spans="2:5" ht="12.75">
      <c r="B323" s="733"/>
      <c r="C323" s="820"/>
      <c r="D323" s="820"/>
      <c r="E323" s="824"/>
    </row>
    <row r="324" spans="1:15" ht="51">
      <c r="A324" s="737">
        <f>MAX($A$5:A310)+1</f>
        <v>52</v>
      </c>
      <c r="B324" s="733" t="s">
        <v>450</v>
      </c>
      <c r="C324" s="717"/>
      <c r="D324" s="717"/>
      <c r="G324" s="670"/>
      <c r="H324" s="670"/>
      <c r="I324" s="670"/>
      <c r="J324" s="670"/>
      <c r="K324" s="670"/>
      <c r="L324" s="670"/>
      <c r="M324" s="670"/>
      <c r="N324" s="670"/>
      <c r="O324" s="670"/>
    </row>
    <row r="325" spans="2:15" ht="12.75">
      <c r="B325" s="733" t="s">
        <v>451</v>
      </c>
      <c r="C325" s="717"/>
      <c r="D325" s="717"/>
      <c r="G325" s="670"/>
      <c r="H325" s="670"/>
      <c r="I325" s="670"/>
      <c r="J325" s="670"/>
      <c r="K325" s="670"/>
      <c r="L325" s="670"/>
      <c r="M325" s="670"/>
      <c r="N325" s="670"/>
      <c r="O325" s="670"/>
    </row>
    <row r="326" spans="2:15" ht="12.75">
      <c r="B326" s="733" t="s">
        <v>452</v>
      </c>
      <c r="C326" s="717" t="s">
        <v>1389</v>
      </c>
      <c r="D326" s="717">
        <v>1</v>
      </c>
      <c r="E326" s="730"/>
      <c r="F326" s="794">
        <f>D326*E326</f>
        <v>0</v>
      </c>
      <c r="G326" s="670"/>
      <c r="H326" s="670"/>
      <c r="I326" s="670"/>
      <c r="J326" s="670"/>
      <c r="K326" s="670"/>
      <c r="L326" s="670"/>
      <c r="M326" s="670"/>
      <c r="N326" s="670"/>
      <c r="O326" s="670"/>
    </row>
    <row r="327" spans="2:15" ht="12.75">
      <c r="B327" s="733"/>
      <c r="C327" s="717"/>
      <c r="D327" s="717"/>
      <c r="G327" s="670"/>
      <c r="H327" s="670"/>
      <c r="I327" s="670"/>
      <c r="J327" s="670"/>
      <c r="K327" s="670"/>
      <c r="L327" s="670"/>
      <c r="M327" s="670"/>
      <c r="N327" s="670"/>
      <c r="O327" s="670"/>
    </row>
    <row r="328" spans="1:15" ht="63.75">
      <c r="A328" s="737">
        <f>MAX($A$5:A327)+1</f>
        <v>53</v>
      </c>
      <c r="B328" s="774" t="s">
        <v>453</v>
      </c>
      <c r="C328" s="717"/>
      <c r="D328" s="717"/>
      <c r="G328" s="670"/>
      <c r="H328" s="670"/>
      <c r="I328" s="670"/>
      <c r="J328" s="670"/>
      <c r="K328" s="670"/>
      <c r="L328" s="670"/>
      <c r="M328" s="670"/>
      <c r="N328" s="670"/>
      <c r="O328" s="670"/>
    </row>
    <row r="329" spans="2:15" ht="12.75">
      <c r="B329" s="733" t="s">
        <v>454</v>
      </c>
      <c r="C329" s="717"/>
      <c r="D329" s="717"/>
      <c r="G329" s="670"/>
      <c r="H329" s="670"/>
      <c r="I329" s="670"/>
      <c r="J329" s="670"/>
      <c r="K329" s="670"/>
      <c r="L329" s="670"/>
      <c r="M329" s="670"/>
      <c r="N329" s="670"/>
      <c r="O329" s="670"/>
    </row>
    <row r="330" spans="2:15" ht="12.75">
      <c r="B330" s="733" t="s">
        <v>455</v>
      </c>
      <c r="C330" s="717"/>
      <c r="D330" s="717"/>
      <c r="G330" s="670"/>
      <c r="H330" s="670"/>
      <c r="I330" s="670"/>
      <c r="J330" s="670"/>
      <c r="K330" s="670"/>
      <c r="L330" s="670"/>
      <c r="M330" s="670"/>
      <c r="N330" s="670"/>
      <c r="O330" s="670"/>
    </row>
    <row r="331" spans="2:15" ht="12.75">
      <c r="B331" s="733" t="s">
        <v>456</v>
      </c>
      <c r="C331" s="717" t="s">
        <v>1326</v>
      </c>
      <c r="D331" s="717">
        <v>1</v>
      </c>
      <c r="E331" s="730"/>
      <c r="F331" s="794">
        <f>D331*E331</f>
        <v>0</v>
      </c>
      <c r="G331" s="670"/>
      <c r="H331" s="670"/>
      <c r="I331" s="670"/>
      <c r="J331" s="670"/>
      <c r="K331" s="670"/>
      <c r="L331" s="670"/>
      <c r="M331" s="670"/>
      <c r="N331" s="670"/>
      <c r="O331" s="670"/>
    </row>
    <row r="332" spans="2:15" ht="12.75">
      <c r="B332" s="733"/>
      <c r="C332" s="717"/>
      <c r="D332" s="717"/>
      <c r="G332" s="670"/>
      <c r="H332" s="670"/>
      <c r="I332" s="670"/>
      <c r="J332" s="670"/>
      <c r="K332" s="670"/>
      <c r="L332" s="670"/>
      <c r="M332" s="670"/>
      <c r="N332" s="670"/>
      <c r="O332" s="670"/>
    </row>
    <row r="333" spans="1:15" ht="102">
      <c r="A333" s="737">
        <f>MAX($A$5:A327)+1</f>
        <v>53</v>
      </c>
      <c r="B333" s="733" t="s">
        <v>457</v>
      </c>
      <c r="C333" s="717"/>
      <c r="D333" s="717"/>
      <c r="G333" s="670"/>
      <c r="H333" s="670"/>
      <c r="I333" s="670"/>
      <c r="J333" s="670"/>
      <c r="K333" s="670"/>
      <c r="L333" s="670"/>
      <c r="M333" s="670"/>
      <c r="N333" s="670"/>
      <c r="O333" s="670"/>
    </row>
    <row r="334" spans="2:15" ht="12.75" customHeight="1">
      <c r="B334" s="733" t="s">
        <v>458</v>
      </c>
      <c r="C334" s="717"/>
      <c r="D334" s="717"/>
      <c r="G334" s="670"/>
      <c r="H334" s="670"/>
      <c r="I334" s="670"/>
      <c r="J334" s="670"/>
      <c r="K334" s="670"/>
      <c r="L334" s="670"/>
      <c r="M334" s="670"/>
      <c r="N334" s="670"/>
      <c r="O334" s="670"/>
    </row>
    <row r="335" spans="2:15" ht="12.75">
      <c r="B335" s="733" t="s">
        <v>459</v>
      </c>
      <c r="C335" s="717"/>
      <c r="D335" s="717"/>
      <c r="G335" s="670"/>
      <c r="H335" s="670"/>
      <c r="I335" s="670"/>
      <c r="J335" s="670"/>
      <c r="K335" s="670"/>
      <c r="L335" s="670"/>
      <c r="M335" s="670"/>
      <c r="N335" s="670"/>
      <c r="O335" s="670"/>
    </row>
    <row r="336" spans="2:15" ht="12.75">
      <c r="B336" s="733" t="s">
        <v>460</v>
      </c>
      <c r="C336" s="717"/>
      <c r="D336" s="717"/>
      <c r="G336" s="670"/>
      <c r="H336" s="670"/>
      <c r="I336" s="670"/>
      <c r="J336" s="670"/>
      <c r="K336" s="670"/>
      <c r="L336" s="670"/>
      <c r="M336" s="670"/>
      <c r="N336" s="670"/>
      <c r="O336" s="670"/>
    </row>
    <row r="337" spans="2:15" ht="12.75">
      <c r="B337" s="733" t="s">
        <v>641</v>
      </c>
      <c r="C337" s="717" t="s">
        <v>1389</v>
      </c>
      <c r="D337" s="717">
        <v>1</v>
      </c>
      <c r="E337" s="730"/>
      <c r="F337" s="794">
        <f>D337*E337</f>
        <v>0</v>
      </c>
      <c r="G337" s="670"/>
      <c r="H337" s="670"/>
      <c r="I337" s="670"/>
      <c r="J337" s="670"/>
      <c r="K337" s="670"/>
      <c r="L337" s="670"/>
      <c r="M337" s="670"/>
      <c r="N337" s="670"/>
      <c r="O337" s="670"/>
    </row>
    <row r="338" spans="2:15" ht="12.75">
      <c r="B338" s="733"/>
      <c r="C338" s="717"/>
      <c r="D338" s="717"/>
      <c r="G338" s="670"/>
      <c r="H338" s="670"/>
      <c r="I338" s="670"/>
      <c r="J338" s="670"/>
      <c r="K338" s="670"/>
      <c r="L338" s="670"/>
      <c r="M338" s="670"/>
      <c r="N338" s="670"/>
      <c r="O338" s="670"/>
    </row>
    <row r="339" spans="1:4" ht="114.75">
      <c r="A339" s="737">
        <f>MAX($A$13:A337)+1</f>
        <v>54</v>
      </c>
      <c r="B339" s="747" t="s">
        <v>461</v>
      </c>
      <c r="C339" s="709"/>
      <c r="D339" s="709"/>
    </row>
    <row r="340" spans="2:4" ht="12.75">
      <c r="B340" s="747" t="s">
        <v>462</v>
      </c>
      <c r="C340" s="709"/>
      <c r="D340" s="709"/>
    </row>
    <row r="341" spans="2:6" ht="12.75">
      <c r="B341" s="747" t="s">
        <v>463</v>
      </c>
      <c r="C341" s="709" t="s">
        <v>202</v>
      </c>
      <c r="D341" s="709">
        <v>1</v>
      </c>
      <c r="E341" s="730"/>
      <c r="F341" s="794">
        <f>+E341*D341</f>
        <v>0</v>
      </c>
    </row>
    <row r="342" spans="2:15" ht="12.75">
      <c r="B342" s="733"/>
      <c r="C342" s="717"/>
      <c r="D342" s="717"/>
      <c r="G342" s="670"/>
      <c r="H342" s="670"/>
      <c r="I342" s="670"/>
      <c r="J342" s="670"/>
      <c r="K342" s="670"/>
      <c r="L342" s="670"/>
      <c r="M342" s="670"/>
      <c r="N342" s="670"/>
      <c r="O342" s="670"/>
    </row>
    <row r="343" spans="1:15" ht="38.25">
      <c r="A343" s="737">
        <f>MAX($A$99:A342)+1</f>
        <v>55</v>
      </c>
      <c r="B343" s="755" t="s">
        <v>464</v>
      </c>
      <c r="C343" s="820"/>
      <c r="D343" s="820"/>
      <c r="E343" s="824"/>
      <c r="O343" s="670"/>
    </row>
    <row r="344" spans="2:15" ht="38.25">
      <c r="B344" s="755" t="s">
        <v>465</v>
      </c>
      <c r="C344" s="820"/>
      <c r="D344" s="820"/>
      <c r="E344" s="824"/>
      <c r="O344" s="670"/>
    </row>
    <row r="345" spans="2:15" ht="12.75">
      <c r="B345" s="755" t="s">
        <v>466</v>
      </c>
      <c r="C345" s="820"/>
      <c r="D345" s="820"/>
      <c r="E345" s="824"/>
      <c r="O345" s="670"/>
    </row>
    <row r="346" spans="2:15" ht="12.75">
      <c r="B346" s="755" t="s">
        <v>467</v>
      </c>
      <c r="C346" s="828" t="s">
        <v>202</v>
      </c>
      <c r="D346" s="828">
        <v>1</v>
      </c>
      <c r="E346" s="730"/>
      <c r="F346" s="794">
        <f>+E346*D346</f>
        <v>0</v>
      </c>
      <c r="O346" s="670"/>
    </row>
    <row r="347" spans="2:15" ht="12.75">
      <c r="B347" s="774"/>
      <c r="C347" s="820"/>
      <c r="D347" s="820"/>
      <c r="E347" s="824"/>
      <c r="O347" s="670"/>
    </row>
    <row r="348" spans="1:15" ht="114.75">
      <c r="A348" s="737">
        <f>MAX($A$99:A347)+1</f>
        <v>56</v>
      </c>
      <c r="B348" s="733" t="s">
        <v>468</v>
      </c>
      <c r="C348" s="717"/>
      <c r="D348" s="717"/>
      <c r="G348" s="670"/>
      <c r="H348" s="670"/>
      <c r="I348" s="670"/>
      <c r="J348" s="670"/>
      <c r="K348" s="670"/>
      <c r="L348" s="670"/>
      <c r="M348" s="670"/>
      <c r="N348" s="670"/>
      <c r="O348" s="670"/>
    </row>
    <row r="349" spans="2:15" ht="12.75">
      <c r="B349" s="733" t="s">
        <v>469</v>
      </c>
      <c r="C349" s="717"/>
      <c r="D349" s="717"/>
      <c r="G349" s="670"/>
      <c r="H349" s="670"/>
      <c r="I349" s="670"/>
      <c r="J349" s="670"/>
      <c r="K349" s="670"/>
      <c r="L349" s="670"/>
      <c r="M349" s="670"/>
      <c r="N349" s="670"/>
      <c r="O349" s="670"/>
    </row>
    <row r="350" spans="2:15" ht="12.75">
      <c r="B350" s="733" t="s">
        <v>1</v>
      </c>
      <c r="C350" s="717" t="s">
        <v>202</v>
      </c>
      <c r="D350" s="717">
        <v>1</v>
      </c>
      <c r="E350" s="730"/>
      <c r="F350" s="794">
        <f>D350*E350</f>
        <v>0</v>
      </c>
      <c r="G350" s="670"/>
      <c r="H350" s="670"/>
      <c r="I350" s="670"/>
      <c r="J350" s="670"/>
      <c r="K350" s="670"/>
      <c r="L350" s="670"/>
      <c r="M350" s="670"/>
      <c r="N350" s="670"/>
      <c r="O350" s="670"/>
    </row>
    <row r="351" spans="2:15" ht="12.75">
      <c r="B351" s="733"/>
      <c r="C351" s="717"/>
      <c r="D351" s="717"/>
      <c r="G351" s="670"/>
      <c r="H351" s="670"/>
      <c r="I351" s="670"/>
      <c r="J351" s="670"/>
      <c r="K351" s="670"/>
      <c r="L351" s="670"/>
      <c r="M351" s="670"/>
      <c r="N351" s="670"/>
      <c r="O351" s="670"/>
    </row>
    <row r="352" spans="1:15" ht="25.5">
      <c r="A352" s="737">
        <f>MAX($A$5:A351)+1</f>
        <v>57</v>
      </c>
      <c r="B352" s="733" t="s">
        <v>470</v>
      </c>
      <c r="C352" s="717"/>
      <c r="D352" s="717"/>
      <c r="G352" s="670"/>
      <c r="H352" s="670"/>
      <c r="I352" s="670"/>
      <c r="J352" s="670"/>
      <c r="K352" s="670"/>
      <c r="L352" s="670"/>
      <c r="M352" s="670"/>
      <c r="N352" s="670"/>
      <c r="O352" s="670"/>
    </row>
    <row r="353" spans="2:15" ht="12.75">
      <c r="B353" s="733" t="s">
        <v>1</v>
      </c>
      <c r="C353" s="717"/>
      <c r="D353" s="717"/>
      <c r="G353" s="670"/>
      <c r="H353" s="670"/>
      <c r="I353" s="670"/>
      <c r="J353" s="670"/>
      <c r="K353" s="670"/>
      <c r="L353" s="670"/>
      <c r="M353" s="670"/>
      <c r="N353" s="670"/>
      <c r="O353" s="670"/>
    </row>
    <row r="354" spans="2:15" ht="12.75">
      <c r="B354" s="733" t="s">
        <v>471</v>
      </c>
      <c r="C354" s="717" t="s">
        <v>202</v>
      </c>
      <c r="D354" s="717">
        <v>1</v>
      </c>
      <c r="E354" s="730"/>
      <c r="F354" s="794">
        <f>D354*E354</f>
        <v>0</v>
      </c>
      <c r="G354" s="670"/>
      <c r="H354" s="670"/>
      <c r="I354" s="670"/>
      <c r="J354" s="670"/>
      <c r="K354" s="670"/>
      <c r="L354" s="670"/>
      <c r="M354" s="670"/>
      <c r="N354" s="670"/>
      <c r="O354" s="670"/>
    </row>
    <row r="355" spans="2:15" ht="12.75">
      <c r="B355" s="733"/>
      <c r="C355" s="717"/>
      <c r="D355" s="717"/>
      <c r="G355" s="670"/>
      <c r="H355" s="670"/>
      <c r="I355" s="670"/>
      <c r="J355" s="670"/>
      <c r="K355" s="670"/>
      <c r="L355" s="670"/>
      <c r="M355" s="670"/>
      <c r="N355" s="670"/>
      <c r="O355" s="670"/>
    </row>
    <row r="356" spans="1:15" ht="25.5">
      <c r="A356" s="737">
        <f>MAX($A$5:A355)+1</f>
        <v>58</v>
      </c>
      <c r="B356" s="733" t="s">
        <v>472</v>
      </c>
      <c r="C356" s="717"/>
      <c r="D356" s="717"/>
      <c r="G356" s="670"/>
      <c r="H356" s="670"/>
      <c r="I356" s="670"/>
      <c r="J356" s="670"/>
      <c r="K356" s="670"/>
      <c r="L356" s="670"/>
      <c r="M356" s="670"/>
      <c r="N356" s="670"/>
      <c r="O356" s="670"/>
    </row>
    <row r="357" spans="1:15" ht="12.75">
      <c r="A357" s="737"/>
      <c r="B357" s="733" t="s">
        <v>473</v>
      </c>
      <c r="C357" s="717"/>
      <c r="D357" s="717"/>
      <c r="G357" s="670"/>
      <c r="H357" s="670"/>
      <c r="I357" s="670"/>
      <c r="J357" s="670"/>
      <c r="K357" s="670"/>
      <c r="L357" s="670"/>
      <c r="M357" s="670"/>
      <c r="N357" s="670"/>
      <c r="O357" s="670"/>
    </row>
    <row r="358" spans="2:15" ht="12.75">
      <c r="B358" s="733" t="s">
        <v>1</v>
      </c>
      <c r="C358" s="717" t="s">
        <v>202</v>
      </c>
      <c r="D358" s="717">
        <v>1</v>
      </c>
      <c r="E358" s="730"/>
      <c r="F358" s="794">
        <f>D358*E358</f>
        <v>0</v>
      </c>
      <c r="G358" s="670"/>
      <c r="H358" s="670"/>
      <c r="I358" s="670"/>
      <c r="J358" s="670"/>
      <c r="K358" s="670"/>
      <c r="L358" s="670"/>
      <c r="M358" s="670"/>
      <c r="N358" s="670"/>
      <c r="O358" s="670"/>
    </row>
    <row r="359" spans="2:15" ht="12.75">
      <c r="B359" s="733" t="s">
        <v>905</v>
      </c>
      <c r="C359" s="717" t="s">
        <v>202</v>
      </c>
      <c r="D359" s="717">
        <v>9</v>
      </c>
      <c r="E359" s="730"/>
      <c r="F359" s="794">
        <f>D359*E359</f>
        <v>0</v>
      </c>
      <c r="G359" s="670"/>
      <c r="H359" s="670"/>
      <c r="I359" s="670"/>
      <c r="J359" s="670"/>
      <c r="K359" s="670"/>
      <c r="L359" s="670"/>
      <c r="M359" s="670"/>
      <c r="N359" s="670"/>
      <c r="O359" s="670"/>
    </row>
    <row r="360" spans="2:15" ht="12.75">
      <c r="B360" s="733"/>
      <c r="C360" s="717"/>
      <c r="D360" s="717"/>
      <c r="G360" s="670"/>
      <c r="H360" s="670"/>
      <c r="I360" s="670"/>
      <c r="J360" s="670"/>
      <c r="K360" s="670"/>
      <c r="L360" s="670"/>
      <c r="M360" s="670"/>
      <c r="N360" s="670"/>
      <c r="O360" s="670"/>
    </row>
    <row r="361" spans="1:15" ht="51">
      <c r="A361" s="737">
        <f>MAX($A$5:A360)+1</f>
        <v>59</v>
      </c>
      <c r="B361" s="733" t="s">
        <v>474</v>
      </c>
      <c r="C361" s="717"/>
      <c r="D361" s="717"/>
      <c r="G361" s="670"/>
      <c r="H361" s="670"/>
      <c r="I361" s="670"/>
      <c r="J361" s="670"/>
      <c r="K361" s="670"/>
      <c r="L361" s="670"/>
      <c r="M361" s="670"/>
      <c r="N361" s="670"/>
      <c r="O361" s="670"/>
    </row>
    <row r="362" spans="1:15" ht="12.75">
      <c r="A362" s="737"/>
      <c r="B362" s="733" t="s">
        <v>475</v>
      </c>
      <c r="C362" s="717"/>
      <c r="D362" s="717"/>
      <c r="G362" s="670"/>
      <c r="H362" s="670"/>
      <c r="I362" s="670"/>
      <c r="J362" s="670"/>
      <c r="K362" s="670"/>
      <c r="L362" s="670"/>
      <c r="M362" s="670"/>
      <c r="N362" s="670"/>
      <c r="O362" s="670"/>
    </row>
    <row r="363" spans="2:15" ht="12.75">
      <c r="B363" s="733" t="s">
        <v>980</v>
      </c>
      <c r="C363" s="717" t="s">
        <v>202</v>
      </c>
      <c r="D363" s="717">
        <v>5</v>
      </c>
      <c r="E363" s="730"/>
      <c r="F363" s="794">
        <f>D363*E363</f>
        <v>0</v>
      </c>
      <c r="G363" s="670"/>
      <c r="H363" s="670"/>
      <c r="I363" s="670"/>
      <c r="J363" s="670"/>
      <c r="K363" s="670"/>
      <c r="L363" s="670"/>
      <c r="M363" s="670"/>
      <c r="N363" s="670"/>
      <c r="O363" s="670"/>
    </row>
    <row r="364" spans="2:15" ht="12.75">
      <c r="B364" s="733" t="s">
        <v>1</v>
      </c>
      <c r="C364" s="717" t="s">
        <v>202</v>
      </c>
      <c r="D364" s="717">
        <v>1</v>
      </c>
      <c r="E364" s="730"/>
      <c r="F364" s="794">
        <f>D364*E364</f>
        <v>0</v>
      </c>
      <c r="G364" s="670"/>
      <c r="H364" s="670"/>
      <c r="I364" s="670"/>
      <c r="J364" s="670"/>
      <c r="K364" s="670"/>
      <c r="L364" s="670"/>
      <c r="M364" s="670"/>
      <c r="N364" s="670"/>
      <c r="O364" s="670"/>
    </row>
    <row r="365" spans="2:15" ht="12.75">
      <c r="B365" s="733"/>
      <c r="C365" s="717"/>
      <c r="D365" s="717"/>
      <c r="G365" s="670"/>
      <c r="H365" s="670"/>
      <c r="I365" s="670"/>
      <c r="J365" s="670"/>
      <c r="K365" s="670"/>
      <c r="L365" s="670"/>
      <c r="M365" s="670"/>
      <c r="N365" s="670"/>
      <c r="O365" s="670"/>
    </row>
    <row r="366" spans="1:15" ht="25.5">
      <c r="A366" s="737">
        <f>MAX($A$5:A365)+1</f>
        <v>60</v>
      </c>
      <c r="B366" s="733" t="s">
        <v>476</v>
      </c>
      <c r="C366" s="717"/>
      <c r="D366" s="717"/>
      <c r="G366" s="670"/>
      <c r="H366" s="670"/>
      <c r="I366" s="670"/>
      <c r="J366" s="670"/>
      <c r="K366" s="670"/>
      <c r="L366" s="670"/>
      <c r="M366" s="670"/>
      <c r="N366" s="670"/>
      <c r="O366" s="670"/>
    </row>
    <row r="367" spans="1:15" ht="12.75">
      <c r="A367" s="737"/>
      <c r="B367" s="733" t="s">
        <v>477</v>
      </c>
      <c r="C367" s="717"/>
      <c r="D367" s="717"/>
      <c r="G367" s="670"/>
      <c r="H367" s="670"/>
      <c r="I367" s="670"/>
      <c r="J367" s="670"/>
      <c r="K367" s="670"/>
      <c r="L367" s="670"/>
      <c r="M367" s="670"/>
      <c r="N367" s="670"/>
      <c r="O367" s="670"/>
    </row>
    <row r="368" spans="2:15" ht="12.75">
      <c r="B368" s="733" t="s">
        <v>1</v>
      </c>
      <c r="C368" s="717" t="s">
        <v>202</v>
      </c>
      <c r="D368" s="717">
        <v>1</v>
      </c>
      <c r="E368" s="730"/>
      <c r="F368" s="794">
        <f>D368*E368</f>
        <v>0</v>
      </c>
      <c r="G368" s="670"/>
      <c r="H368" s="670"/>
      <c r="I368" s="670"/>
      <c r="J368" s="670"/>
      <c r="K368" s="670"/>
      <c r="L368" s="670"/>
      <c r="M368" s="670"/>
      <c r="N368" s="670"/>
      <c r="O368" s="670"/>
    </row>
    <row r="369" spans="2:15" ht="12.75">
      <c r="B369" s="733" t="s">
        <v>905</v>
      </c>
      <c r="C369" s="717" t="s">
        <v>202</v>
      </c>
      <c r="D369" s="717">
        <v>1</v>
      </c>
      <c r="E369" s="730"/>
      <c r="F369" s="794">
        <f>D369*E369</f>
        <v>0</v>
      </c>
      <c r="G369" s="670"/>
      <c r="H369" s="670"/>
      <c r="I369" s="670"/>
      <c r="J369" s="670"/>
      <c r="K369" s="670"/>
      <c r="L369" s="670"/>
      <c r="M369" s="670"/>
      <c r="N369" s="670"/>
      <c r="O369" s="670"/>
    </row>
    <row r="370" spans="2:15" ht="12.75">
      <c r="B370" s="733"/>
      <c r="C370" s="717"/>
      <c r="D370" s="717"/>
      <c r="G370" s="670"/>
      <c r="H370" s="670"/>
      <c r="I370" s="670"/>
      <c r="J370" s="670"/>
      <c r="K370" s="670"/>
      <c r="L370" s="670"/>
      <c r="M370" s="670"/>
      <c r="N370" s="670"/>
      <c r="O370" s="670"/>
    </row>
    <row r="371" spans="1:15" ht="51">
      <c r="A371" s="737">
        <f>MAX($A$5:A370)+1</f>
        <v>61</v>
      </c>
      <c r="B371" s="733" t="s">
        <v>478</v>
      </c>
      <c r="C371" s="717"/>
      <c r="D371" s="717"/>
      <c r="E371" s="796"/>
      <c r="F371" s="717"/>
      <c r="G371" s="670"/>
      <c r="H371" s="670"/>
      <c r="I371" s="670"/>
      <c r="J371" s="670"/>
      <c r="K371" s="670"/>
      <c r="L371" s="670"/>
      <c r="M371" s="670"/>
      <c r="N371" s="670"/>
      <c r="O371" s="670"/>
    </row>
    <row r="372" spans="1:15" ht="12.75">
      <c r="A372" s="737"/>
      <c r="B372" s="733" t="s">
        <v>479</v>
      </c>
      <c r="C372" s="717" t="s">
        <v>202</v>
      </c>
      <c r="D372" s="717">
        <v>2</v>
      </c>
      <c r="E372" s="730"/>
      <c r="F372" s="794">
        <f>D372*E372</f>
        <v>0</v>
      </c>
      <c r="G372" s="670"/>
      <c r="H372" s="670"/>
      <c r="I372" s="670"/>
      <c r="J372" s="670"/>
      <c r="K372" s="670"/>
      <c r="L372" s="670"/>
      <c r="M372" s="670"/>
      <c r="N372" s="670"/>
      <c r="O372" s="670"/>
    </row>
    <row r="373" spans="2:15" ht="12.75">
      <c r="B373" s="733"/>
      <c r="C373" s="717"/>
      <c r="D373" s="717"/>
      <c r="G373" s="670"/>
      <c r="H373" s="670"/>
      <c r="I373" s="670"/>
      <c r="J373" s="670"/>
      <c r="K373" s="670"/>
      <c r="L373" s="670"/>
      <c r="M373" s="670"/>
      <c r="N373" s="670"/>
      <c r="O373" s="670"/>
    </row>
    <row r="374" spans="1:15" ht="38.25">
      <c r="A374" s="737">
        <f>MAX($A$5:A373)+1</f>
        <v>62</v>
      </c>
      <c r="B374" s="733" t="s">
        <v>480</v>
      </c>
      <c r="C374" s="717"/>
      <c r="D374" s="717"/>
      <c r="E374" s="796"/>
      <c r="F374" s="717"/>
      <c r="G374" s="670"/>
      <c r="H374" s="670"/>
      <c r="I374" s="670"/>
      <c r="J374" s="670"/>
      <c r="K374" s="670"/>
      <c r="L374" s="670"/>
      <c r="M374" s="670"/>
      <c r="N374" s="670"/>
      <c r="O374" s="670"/>
    </row>
    <row r="375" spans="1:15" ht="12.75">
      <c r="A375" s="737"/>
      <c r="B375" s="733" t="s">
        <v>481</v>
      </c>
      <c r="C375" s="717" t="s">
        <v>202</v>
      </c>
      <c r="D375" s="717">
        <v>1</v>
      </c>
      <c r="E375" s="730"/>
      <c r="F375" s="794">
        <f>D375*E375</f>
        <v>0</v>
      </c>
      <c r="G375" s="670"/>
      <c r="H375" s="670"/>
      <c r="I375" s="670"/>
      <c r="J375" s="670"/>
      <c r="K375" s="670"/>
      <c r="L375" s="670"/>
      <c r="M375" s="670"/>
      <c r="N375" s="670"/>
      <c r="O375" s="670"/>
    </row>
    <row r="376" spans="2:15" ht="12.75">
      <c r="B376" s="733"/>
      <c r="C376" s="717"/>
      <c r="D376" s="717"/>
      <c r="G376" s="670"/>
      <c r="H376" s="670"/>
      <c r="I376" s="670"/>
      <c r="J376" s="670"/>
      <c r="K376" s="670"/>
      <c r="L376" s="670"/>
      <c r="M376" s="670"/>
      <c r="N376" s="670"/>
      <c r="O376" s="670"/>
    </row>
    <row r="377" spans="1:15" ht="38.25">
      <c r="A377" s="737">
        <f>MAX($A$5:A376)+1</f>
        <v>63</v>
      </c>
      <c r="B377" s="733" t="s">
        <v>482</v>
      </c>
      <c r="C377" s="717"/>
      <c r="D377" s="717"/>
      <c r="E377" s="796"/>
      <c r="F377" s="717"/>
      <c r="G377" s="670"/>
      <c r="H377" s="670"/>
      <c r="I377" s="670"/>
      <c r="J377" s="670"/>
      <c r="K377" s="670"/>
      <c r="L377" s="670"/>
      <c r="M377" s="670"/>
      <c r="N377" s="670"/>
      <c r="O377" s="670"/>
    </row>
    <row r="378" spans="1:15" ht="12.75">
      <c r="A378" s="737"/>
      <c r="B378" s="733" t="s">
        <v>481</v>
      </c>
      <c r="C378" s="717" t="s">
        <v>202</v>
      </c>
      <c r="D378" s="717">
        <v>2</v>
      </c>
      <c r="E378" s="730"/>
      <c r="F378" s="794">
        <f>D378*E378</f>
        <v>0</v>
      </c>
      <c r="G378" s="670"/>
      <c r="H378" s="670"/>
      <c r="I378" s="670"/>
      <c r="J378" s="670"/>
      <c r="K378" s="670"/>
      <c r="L378" s="670"/>
      <c r="M378" s="670"/>
      <c r="N378" s="670"/>
      <c r="O378" s="670"/>
    </row>
    <row r="379" spans="2:15" ht="12.75">
      <c r="B379" s="733"/>
      <c r="C379" s="717"/>
      <c r="D379" s="717"/>
      <c r="G379" s="670"/>
      <c r="H379" s="670"/>
      <c r="I379" s="670"/>
      <c r="J379" s="670"/>
      <c r="K379" s="670"/>
      <c r="L379" s="670"/>
      <c r="M379" s="670"/>
      <c r="N379" s="670"/>
      <c r="O379" s="670"/>
    </row>
  </sheetData>
  <sheetProtection password="B2B1" sheet="1"/>
  <printOptions/>
  <pageMargins left="0.7480314960629921" right="0.7480314960629921" top="0.4330708661417323" bottom="0.4330708661417323" header="0" footer="0"/>
  <pageSetup firstPageNumber="1" useFirstPageNumber="1" fitToHeight="1" fitToWidth="1" horizontalDpi="600" verticalDpi="600" orientation="portrait" paperSize="9" scale="10" r:id="rId1"/>
  <headerFooter alignWithMargins="0">
    <oddFooter>&amp;L&amp;F, &amp;A&amp;R&amp;P/&amp;N</oddFooter>
  </headerFooter>
  <rowBreaks count="5" manualBreakCount="5">
    <brk id="37" max="255" man="1"/>
    <brk id="55" max="255" man="1"/>
    <brk id="98" max="255" man="1"/>
    <brk id="210" max="255" man="1"/>
    <brk id="308" max="255" man="1"/>
  </rowBreaks>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O309"/>
  <sheetViews>
    <sheetView view="pageBreakPreview" zoomScaleSheetLayoutView="100" zoomScalePageLayoutView="0" workbookViewId="0" topLeftCell="A1">
      <pane ySplit="3" topLeftCell="A76" activePane="bottomLeft" state="frozen"/>
      <selection pane="topLeft" activeCell="B25" sqref="B25"/>
      <selection pane="bottomLeft" activeCell="E78" sqref="E78"/>
    </sheetView>
  </sheetViews>
  <sheetFormatPr defaultColWidth="9.00390625" defaultRowHeight="12.75"/>
  <cols>
    <col min="1" max="1" width="9.00390625" style="691" bestFit="1" customWidth="1"/>
    <col min="2" max="2" width="48.00390625" style="829" bestFit="1" customWidth="1"/>
    <col min="3" max="3" width="9.00390625" style="672" bestFit="1" customWidth="1"/>
    <col min="4" max="4" width="6.00390625" style="672" bestFit="1" customWidth="1"/>
    <col min="5" max="5" width="13.125" style="743" bestFit="1" customWidth="1"/>
    <col min="6" max="6" width="13.125" style="670" bestFit="1" customWidth="1"/>
    <col min="7" max="15" width="9.00390625" style="790" bestFit="1" customWidth="1"/>
    <col min="16" max="16384" width="9.00390625" style="670" customWidth="1"/>
  </cols>
  <sheetData>
    <row r="1" spans="1:15" s="683" customFormat="1" ht="16.5" customHeight="1">
      <c r="A1" s="676" t="s">
        <v>214</v>
      </c>
      <c r="B1" s="779" t="s">
        <v>241</v>
      </c>
      <c r="C1" s="678"/>
      <c r="D1" s="679"/>
      <c r="E1" s="780"/>
      <c r="F1" s="781">
        <f>SUBTOTAL(9,F5:F117)</f>
        <v>0</v>
      </c>
      <c r="G1" s="782"/>
      <c r="H1" s="783"/>
      <c r="I1" s="783"/>
      <c r="J1" s="783"/>
      <c r="K1" s="783"/>
      <c r="L1" s="783"/>
      <c r="M1" s="783"/>
      <c r="N1" s="783"/>
      <c r="O1" s="783"/>
    </row>
    <row r="2" spans="1:15" s="683" customFormat="1" ht="12.75">
      <c r="A2" s="684"/>
      <c r="B2" s="784"/>
      <c r="C2" s="664"/>
      <c r="D2" s="664"/>
      <c r="E2" s="780"/>
      <c r="F2" s="785"/>
      <c r="G2" s="782"/>
      <c r="H2" s="783"/>
      <c r="I2" s="783"/>
      <c r="J2" s="783"/>
      <c r="K2" s="783"/>
      <c r="L2" s="783"/>
      <c r="M2" s="783"/>
      <c r="N2" s="783"/>
      <c r="O2" s="783"/>
    </row>
    <row r="3" spans="1:15" s="666" customFormat="1" ht="12.75">
      <c r="A3" s="686"/>
      <c r="B3" s="786" t="s">
        <v>1304</v>
      </c>
      <c r="C3" s="688" t="s">
        <v>1305</v>
      </c>
      <c r="D3" s="688" t="s">
        <v>1306</v>
      </c>
      <c r="E3" s="689" t="s">
        <v>1307</v>
      </c>
      <c r="F3" s="690" t="s">
        <v>239</v>
      </c>
      <c r="G3" s="711"/>
      <c r="H3" s="711"/>
      <c r="I3" s="711"/>
      <c r="J3" s="711"/>
      <c r="K3" s="711"/>
      <c r="L3" s="711"/>
      <c r="M3" s="711"/>
      <c r="N3" s="711"/>
      <c r="O3" s="711"/>
    </row>
    <row r="4" spans="1:15" s="666" customFormat="1" ht="12.75">
      <c r="A4" s="686"/>
      <c r="B4" s="787"/>
      <c r="C4" s="664"/>
      <c r="D4" s="664"/>
      <c r="E4" s="680"/>
      <c r="F4" s="665"/>
      <c r="G4" s="711"/>
      <c r="H4" s="711"/>
      <c r="I4" s="711"/>
      <c r="J4" s="711"/>
      <c r="K4" s="711"/>
      <c r="L4" s="711"/>
      <c r="M4" s="711"/>
      <c r="N4" s="711"/>
      <c r="O4" s="711"/>
    </row>
    <row r="5" spans="2:4" ht="12.75">
      <c r="B5" s="788" t="s">
        <v>196</v>
      </c>
      <c r="C5" s="789"/>
      <c r="D5" s="789"/>
    </row>
    <row r="6" spans="2:4" ht="12.75">
      <c r="B6" s="788"/>
      <c r="C6" s="789"/>
      <c r="D6" s="789"/>
    </row>
    <row r="7" spans="1:4" ht="63.75">
      <c r="A7" s="791">
        <v>1</v>
      </c>
      <c r="B7" s="754" t="s">
        <v>133</v>
      </c>
      <c r="C7" s="789"/>
      <c r="D7" s="789"/>
    </row>
    <row r="8" spans="1:6" ht="12.75">
      <c r="A8" s="792"/>
      <c r="B8" s="733"/>
      <c r="C8" s="793" t="s">
        <v>204</v>
      </c>
      <c r="D8" s="793" t="s">
        <v>483</v>
      </c>
      <c r="E8" s="730"/>
      <c r="F8" s="794">
        <f>+E8*D8</f>
        <v>0</v>
      </c>
    </row>
    <row r="9" spans="1:4" ht="12.75">
      <c r="A9" s="795"/>
      <c r="B9" s="733"/>
      <c r="C9" s="789"/>
      <c r="D9" s="789"/>
    </row>
    <row r="10" spans="1:4" ht="38.25">
      <c r="A10" s="737">
        <f>MAX($A$7:A9)+1</f>
        <v>2</v>
      </c>
      <c r="B10" s="754" t="s">
        <v>134</v>
      </c>
      <c r="C10" s="789"/>
      <c r="D10" s="789"/>
    </row>
    <row r="11" spans="1:6" ht="12.75">
      <c r="A11" s="795"/>
      <c r="B11" s="733"/>
      <c r="C11" s="793" t="s">
        <v>204</v>
      </c>
      <c r="D11" s="793" t="s">
        <v>483</v>
      </c>
      <c r="E11" s="730"/>
      <c r="F11" s="794">
        <f>+E11*D11</f>
        <v>0</v>
      </c>
    </row>
    <row r="12" spans="1:4" ht="12.75">
      <c r="A12" s="795"/>
      <c r="B12" s="733"/>
      <c r="C12" s="789"/>
      <c r="D12" s="789"/>
    </row>
    <row r="13" spans="1:4" ht="38.25">
      <c r="A13" s="737">
        <f>MAX($A$7:A12)+1</f>
        <v>3</v>
      </c>
      <c r="B13" s="754" t="s">
        <v>135</v>
      </c>
      <c r="C13" s="789"/>
      <c r="D13" s="789"/>
    </row>
    <row r="14" spans="1:6" ht="12.75">
      <c r="A14" s="795"/>
      <c r="B14" s="754"/>
      <c r="C14" s="793" t="s">
        <v>204</v>
      </c>
      <c r="D14" s="793" t="s">
        <v>483</v>
      </c>
      <c r="E14" s="730"/>
      <c r="F14" s="794">
        <f>+E14*D14</f>
        <v>0</v>
      </c>
    </row>
    <row r="15" spans="1:4" ht="12.75">
      <c r="A15" s="795"/>
      <c r="B15" s="733"/>
      <c r="C15" s="789"/>
      <c r="D15" s="789"/>
    </row>
    <row r="16" spans="1:4" ht="38.25">
      <c r="A16" s="737">
        <f>MAX($A$7:A15)+1</f>
        <v>4</v>
      </c>
      <c r="B16" s="754" t="s">
        <v>137</v>
      </c>
      <c r="C16" s="789"/>
      <c r="D16" s="789"/>
    </row>
    <row r="17" spans="1:6" ht="12.75">
      <c r="A17" s="795"/>
      <c r="B17" s="733"/>
      <c r="C17" s="793" t="s">
        <v>220</v>
      </c>
      <c r="D17" s="793" t="s">
        <v>141</v>
      </c>
      <c r="E17" s="730"/>
      <c r="F17" s="794">
        <f>+E17*D17</f>
        <v>0</v>
      </c>
    </row>
    <row r="18" spans="1:4" ht="12.75">
      <c r="A18" s="795"/>
      <c r="B18" s="733"/>
      <c r="C18" s="789"/>
      <c r="D18" s="789"/>
    </row>
    <row r="19" spans="1:4" ht="25.5">
      <c r="A19" s="737">
        <f>MAX($A$7:A18)+1</f>
        <v>5</v>
      </c>
      <c r="B19" s="754" t="s">
        <v>139</v>
      </c>
      <c r="C19" s="789"/>
      <c r="D19" s="789"/>
    </row>
    <row r="20" spans="1:6" ht="12.75">
      <c r="A20" s="795"/>
      <c r="B20" s="754" t="s">
        <v>140</v>
      </c>
      <c r="C20" s="793" t="s">
        <v>202</v>
      </c>
      <c r="D20" s="793">
        <v>1</v>
      </c>
      <c r="E20" s="730"/>
      <c r="F20" s="794">
        <f>+E20*D20</f>
        <v>0</v>
      </c>
    </row>
    <row r="21" spans="1:4" ht="12.75">
      <c r="A21" s="795"/>
      <c r="B21" s="733"/>
      <c r="C21" s="789"/>
      <c r="D21" s="789"/>
    </row>
    <row r="22" spans="1:4" ht="38.25">
      <c r="A22" s="737">
        <f>MAX($A$7:A21)+1</f>
        <v>6</v>
      </c>
      <c r="B22" s="754" t="s">
        <v>484</v>
      </c>
      <c r="C22" s="789"/>
      <c r="D22" s="789"/>
    </row>
    <row r="23" spans="1:6" ht="12.75">
      <c r="A23" s="795"/>
      <c r="B23" s="733"/>
      <c r="C23" s="793" t="s">
        <v>1389</v>
      </c>
      <c r="D23" s="793">
        <v>1</v>
      </c>
      <c r="E23" s="730"/>
      <c r="F23" s="794">
        <f>+E23*D23</f>
        <v>0</v>
      </c>
    </row>
    <row r="24" spans="1:4" ht="12.75">
      <c r="A24" s="795"/>
      <c r="B24" s="733"/>
      <c r="C24" s="789"/>
      <c r="D24" s="789"/>
    </row>
    <row r="25" spans="1:15" ht="38.25">
      <c r="A25" s="737">
        <f>MAX($A$7:A24)+1</f>
        <v>7</v>
      </c>
      <c r="B25" s="733" t="s">
        <v>143</v>
      </c>
      <c r="C25" s="717"/>
      <c r="D25" s="717"/>
      <c r="E25" s="796"/>
      <c r="F25" s="717"/>
      <c r="I25" s="155"/>
      <c r="J25" s="155"/>
      <c r="K25" s="155"/>
      <c r="L25" s="670"/>
      <c r="M25" s="155"/>
      <c r="N25" s="670"/>
      <c r="O25" s="670"/>
    </row>
    <row r="26" spans="1:15" ht="12.75">
      <c r="A26" s="737"/>
      <c r="B26" s="733"/>
      <c r="C26" s="717" t="s">
        <v>203</v>
      </c>
      <c r="D26" s="797">
        <v>4</v>
      </c>
      <c r="E26" s="830"/>
      <c r="F26" s="794">
        <f>D26*E26</f>
        <v>0</v>
      </c>
      <c r="I26" s="155"/>
      <c r="J26" s="155"/>
      <c r="K26" s="155"/>
      <c r="L26" s="670"/>
      <c r="M26" s="155"/>
      <c r="N26" s="670"/>
      <c r="O26" s="670"/>
    </row>
    <row r="27" spans="1:15" ht="12.75">
      <c r="A27" s="798"/>
      <c r="B27" s="733"/>
      <c r="C27" s="717"/>
      <c r="D27" s="717"/>
      <c r="E27" s="799"/>
      <c r="F27" s="800"/>
      <c r="I27" s="155"/>
      <c r="J27" s="155"/>
      <c r="K27" s="155"/>
      <c r="L27" s="670"/>
      <c r="M27" s="155"/>
      <c r="N27" s="670"/>
      <c r="O27" s="670"/>
    </row>
    <row r="28" spans="1:4" ht="51">
      <c r="A28" s="737">
        <f>MAX($A$7:A27)+1</f>
        <v>8</v>
      </c>
      <c r="B28" s="754" t="s">
        <v>144</v>
      </c>
      <c r="C28" s="789"/>
      <c r="D28" s="789"/>
    </row>
    <row r="29" spans="1:4" ht="12.75">
      <c r="A29" s="795"/>
      <c r="B29" s="754" t="s">
        <v>145</v>
      </c>
      <c r="C29" s="789"/>
      <c r="D29" s="789"/>
    </row>
    <row r="30" spans="1:6" ht="12.75">
      <c r="A30" s="795"/>
      <c r="B30" s="754" t="s">
        <v>146</v>
      </c>
      <c r="C30" s="793" t="s">
        <v>223</v>
      </c>
      <c r="D30" s="793" t="s">
        <v>332</v>
      </c>
      <c r="E30" s="730"/>
      <c r="F30" s="794">
        <f>+E30*D30</f>
        <v>0</v>
      </c>
    </row>
    <row r="31" spans="1:4" ht="12.75">
      <c r="A31" s="795"/>
      <c r="B31" s="733"/>
      <c r="C31" s="789"/>
      <c r="D31" s="789"/>
    </row>
    <row r="32" spans="1:4" ht="38.25">
      <c r="A32" s="737">
        <f>MAX($A$7:A31)+1</f>
        <v>9</v>
      </c>
      <c r="B32" s="754" t="s">
        <v>147</v>
      </c>
      <c r="C32" s="789"/>
      <c r="D32" s="789"/>
    </row>
    <row r="33" spans="2:4" ht="12.75">
      <c r="B33" s="754" t="s">
        <v>148</v>
      </c>
      <c r="C33" s="789"/>
      <c r="D33" s="789"/>
    </row>
    <row r="34" spans="2:6" ht="12.75">
      <c r="B34" s="754" t="s">
        <v>146</v>
      </c>
      <c r="C34" s="793" t="s">
        <v>223</v>
      </c>
      <c r="D34" s="793" t="s">
        <v>269</v>
      </c>
      <c r="E34" s="730"/>
      <c r="F34" s="794">
        <f>+E34*D34</f>
        <v>0</v>
      </c>
    </row>
    <row r="35" spans="2:4" ht="12.75">
      <c r="B35" s="733"/>
      <c r="C35" s="789"/>
      <c r="D35" s="789"/>
    </row>
    <row r="36" spans="1:4" ht="25.5">
      <c r="A36" s="737">
        <f>MAX($A$7:A35)+1</f>
        <v>10</v>
      </c>
      <c r="B36" s="754" t="s">
        <v>150</v>
      </c>
      <c r="C36" s="789"/>
      <c r="D36" s="789"/>
    </row>
    <row r="37" spans="2:6" ht="12.75">
      <c r="B37" s="754" t="s">
        <v>151</v>
      </c>
      <c r="C37" s="793" t="s">
        <v>203</v>
      </c>
      <c r="D37" s="793" t="s">
        <v>141</v>
      </c>
      <c r="E37" s="730"/>
      <c r="F37" s="794">
        <f>+E37*D37</f>
        <v>0</v>
      </c>
    </row>
    <row r="38" spans="2:4" ht="12.75">
      <c r="B38" s="733"/>
      <c r="C38" s="789"/>
      <c r="D38" s="789"/>
    </row>
    <row r="39" spans="1:4" ht="25.5">
      <c r="A39" s="737">
        <f>MAX($A$7:A38)+1</f>
        <v>11</v>
      </c>
      <c r="B39" s="754" t="s">
        <v>152</v>
      </c>
      <c r="C39" s="789"/>
      <c r="D39" s="789"/>
    </row>
    <row r="40" spans="2:6" ht="12.75">
      <c r="B40" s="733"/>
      <c r="C40" s="793" t="s">
        <v>203</v>
      </c>
      <c r="D40" s="793" t="s">
        <v>304</v>
      </c>
      <c r="E40" s="730"/>
      <c r="F40" s="794">
        <f>+E40*D40</f>
        <v>0</v>
      </c>
    </row>
    <row r="41" spans="2:4" ht="12.75">
      <c r="B41" s="733"/>
      <c r="C41" s="789"/>
      <c r="D41" s="789"/>
    </row>
    <row r="42" spans="1:4" ht="25.5">
      <c r="A42" s="737">
        <f>MAX($A$7:A41)+1</f>
        <v>12</v>
      </c>
      <c r="B42" s="754" t="s">
        <v>153</v>
      </c>
      <c r="C42" s="789"/>
      <c r="D42" s="789"/>
    </row>
    <row r="43" spans="2:6" ht="12.75">
      <c r="B43" s="733"/>
      <c r="C43" s="793" t="s">
        <v>223</v>
      </c>
      <c r="D43" s="793" t="s">
        <v>156</v>
      </c>
      <c r="E43" s="730"/>
      <c r="F43" s="794">
        <f>+E43*D43</f>
        <v>0</v>
      </c>
    </row>
    <row r="44" spans="2:4" ht="12.75">
      <c r="B44" s="733"/>
      <c r="C44" s="789"/>
      <c r="D44" s="789"/>
    </row>
    <row r="45" spans="1:4" ht="63.75">
      <c r="A45" s="737">
        <f>MAX($A$7:A44)+1</f>
        <v>13</v>
      </c>
      <c r="B45" s="754" t="s">
        <v>154</v>
      </c>
      <c r="C45" s="789"/>
      <c r="D45" s="789"/>
    </row>
    <row r="46" spans="2:6" ht="12.75">
      <c r="B46" s="733"/>
      <c r="C46" s="793" t="s">
        <v>223</v>
      </c>
      <c r="D46" s="793" t="s">
        <v>312</v>
      </c>
      <c r="E46" s="730"/>
      <c r="F46" s="794">
        <f>+E46*D46</f>
        <v>0</v>
      </c>
    </row>
    <row r="47" spans="2:4" ht="12.75">
      <c r="B47" s="733"/>
      <c r="C47" s="789"/>
      <c r="D47" s="789"/>
    </row>
    <row r="48" spans="1:4" ht="25.5">
      <c r="A48" s="737">
        <f>MAX($A$7:A47)+1</f>
        <v>14</v>
      </c>
      <c r="B48" s="754" t="s">
        <v>155</v>
      </c>
      <c r="C48" s="789"/>
      <c r="D48" s="789"/>
    </row>
    <row r="49" spans="2:6" ht="12.75">
      <c r="B49" s="733"/>
      <c r="C49" s="793" t="s">
        <v>203</v>
      </c>
      <c r="D49" s="793" t="s">
        <v>485</v>
      </c>
      <c r="E49" s="730"/>
      <c r="F49" s="794">
        <f>+E49*D49</f>
        <v>0</v>
      </c>
    </row>
    <row r="50" spans="2:4" ht="12.75">
      <c r="B50" s="733"/>
      <c r="C50" s="789"/>
      <c r="D50" s="789"/>
    </row>
    <row r="51" spans="2:5" s="691" customFormat="1" ht="12.75">
      <c r="B51" s="831" t="s">
        <v>486</v>
      </c>
      <c r="C51" s="717"/>
      <c r="D51" s="717"/>
      <c r="E51" s="832"/>
    </row>
    <row r="52" spans="2:5" s="691" customFormat="1" ht="12.75">
      <c r="B52" s="820"/>
      <c r="C52" s="717"/>
      <c r="D52" s="717"/>
      <c r="E52" s="832"/>
    </row>
    <row r="53" spans="1:4" ht="25.5">
      <c r="A53" s="737">
        <f>MAX($A$7:A52)+1</f>
        <v>15</v>
      </c>
      <c r="B53" s="754" t="s">
        <v>487</v>
      </c>
      <c r="C53" s="789"/>
      <c r="D53" s="789"/>
    </row>
    <row r="54" spans="2:4" ht="12.75">
      <c r="B54" s="754" t="s">
        <v>488</v>
      </c>
      <c r="C54" s="789"/>
      <c r="D54" s="789"/>
    </row>
    <row r="55" spans="2:6" ht="12.75">
      <c r="B55" s="754" t="s">
        <v>489</v>
      </c>
      <c r="C55" s="793" t="s">
        <v>204</v>
      </c>
      <c r="D55" s="793" t="s">
        <v>310</v>
      </c>
      <c r="E55" s="730"/>
      <c r="F55" s="794">
        <f>+E55*D55</f>
        <v>0</v>
      </c>
    </row>
    <row r="56" spans="2:4" ht="12.75">
      <c r="B56" s="733"/>
      <c r="C56" s="789"/>
      <c r="D56" s="789"/>
    </row>
    <row r="57" spans="1:4" ht="12.75">
      <c r="A57" s="737">
        <f>MAX($A$5:A56)+1</f>
        <v>16</v>
      </c>
      <c r="B57" s="754" t="s">
        <v>490</v>
      </c>
      <c r="C57" s="789"/>
      <c r="D57" s="789"/>
    </row>
    <row r="58" spans="2:4" ht="12.75">
      <c r="B58" s="754" t="s">
        <v>491</v>
      </c>
      <c r="C58" s="789"/>
      <c r="D58" s="789"/>
    </row>
    <row r="59" spans="2:4" ht="12.75">
      <c r="B59" s="754" t="s">
        <v>492</v>
      </c>
      <c r="C59" s="789"/>
      <c r="D59" s="789"/>
    </row>
    <row r="60" spans="2:6" ht="12.75">
      <c r="B60" s="754" t="s">
        <v>493</v>
      </c>
      <c r="C60" s="793" t="s">
        <v>202</v>
      </c>
      <c r="D60" s="793" t="s">
        <v>281</v>
      </c>
      <c r="E60" s="730"/>
      <c r="F60" s="794">
        <f>+E60*D60</f>
        <v>0</v>
      </c>
    </row>
    <row r="61" spans="2:4" ht="12.75">
      <c r="B61" s="754" t="s">
        <v>494</v>
      </c>
      <c r="C61" s="789"/>
      <c r="D61" s="789"/>
    </row>
    <row r="62" spans="2:4" ht="12.75">
      <c r="B62" s="754" t="s">
        <v>492</v>
      </c>
      <c r="C62" s="789"/>
      <c r="D62" s="789"/>
    </row>
    <row r="63" spans="2:6" ht="12.75">
      <c r="B63" s="754" t="s">
        <v>495</v>
      </c>
      <c r="C63" s="793" t="s">
        <v>202</v>
      </c>
      <c r="D63" s="793">
        <v>1</v>
      </c>
      <c r="E63" s="730"/>
      <c r="F63" s="794">
        <f>+E63*D63</f>
        <v>0</v>
      </c>
    </row>
    <row r="64" spans="2:4" ht="12.75">
      <c r="B64" s="754" t="s">
        <v>496</v>
      </c>
      <c r="C64" s="789"/>
      <c r="D64" s="789"/>
    </row>
    <row r="65" spans="2:4" ht="12.75">
      <c r="B65" s="754" t="s">
        <v>492</v>
      </c>
      <c r="C65" s="789"/>
      <c r="D65" s="789"/>
    </row>
    <row r="66" spans="2:6" ht="12.75">
      <c r="B66" s="754" t="s">
        <v>493</v>
      </c>
      <c r="C66" s="793" t="s">
        <v>202</v>
      </c>
      <c r="D66" s="793" t="s">
        <v>138</v>
      </c>
      <c r="E66" s="730"/>
      <c r="F66" s="794">
        <f>+E66*D66</f>
        <v>0</v>
      </c>
    </row>
    <row r="67" spans="2:4" ht="12.75">
      <c r="B67" s="733"/>
      <c r="C67" s="789"/>
      <c r="D67" s="789"/>
    </row>
    <row r="68" spans="1:5" s="691" customFormat="1" ht="38.25">
      <c r="A68" s="716">
        <f>MAX($A$7:A67)+1</f>
        <v>17</v>
      </c>
      <c r="B68" s="820" t="s">
        <v>497</v>
      </c>
      <c r="C68" s="717"/>
      <c r="D68" s="717"/>
      <c r="E68" s="832"/>
    </row>
    <row r="69" spans="2:6" s="691" customFormat="1" ht="12.75">
      <c r="B69" s="820" t="s">
        <v>498</v>
      </c>
      <c r="C69" s="717" t="s">
        <v>202</v>
      </c>
      <c r="D69" s="717">
        <v>1</v>
      </c>
      <c r="E69" s="730"/>
      <c r="F69" s="794">
        <f>+E69*D69</f>
        <v>0</v>
      </c>
    </row>
    <row r="70" spans="2:5" s="691" customFormat="1" ht="12.75">
      <c r="B70" s="820"/>
      <c r="C70" s="717"/>
      <c r="D70" s="717"/>
      <c r="E70" s="832"/>
    </row>
    <row r="71" spans="1:5" s="691" customFormat="1" ht="63.75">
      <c r="A71" s="716">
        <f>MAX($A$7:A70)+1</f>
        <v>18</v>
      </c>
      <c r="B71" s="820" t="s">
        <v>499</v>
      </c>
      <c r="C71" s="717"/>
      <c r="D71" s="717"/>
      <c r="E71" s="832"/>
    </row>
    <row r="72" spans="2:6" s="691" customFormat="1" ht="12.75">
      <c r="B72" s="820" t="s">
        <v>500</v>
      </c>
      <c r="C72" s="717" t="s">
        <v>202</v>
      </c>
      <c r="D72" s="717">
        <v>1</v>
      </c>
      <c r="E72" s="730"/>
      <c r="F72" s="794">
        <f>+E72*D72</f>
        <v>0</v>
      </c>
    </row>
    <row r="73" spans="2:5" s="691" customFormat="1" ht="12.75">
      <c r="B73" s="820"/>
      <c r="C73" s="717"/>
      <c r="D73" s="717"/>
      <c r="E73" s="832"/>
    </row>
    <row r="74" spans="1:5" s="691" customFormat="1" ht="12.75">
      <c r="A74" s="716">
        <f>MAX($A$7:A73)+1</f>
        <v>19</v>
      </c>
      <c r="B74" s="820" t="s">
        <v>501</v>
      </c>
      <c r="C74" s="717"/>
      <c r="D74" s="717"/>
      <c r="E74" s="832"/>
    </row>
    <row r="75" spans="2:6" s="691" customFormat="1" ht="12.75">
      <c r="B75" s="820" t="s">
        <v>502</v>
      </c>
      <c r="C75" s="717" t="s">
        <v>202</v>
      </c>
      <c r="D75" s="717">
        <v>1</v>
      </c>
      <c r="E75" s="730"/>
      <c r="F75" s="794">
        <f>+E75*D75</f>
        <v>0</v>
      </c>
    </row>
    <row r="76" spans="2:5" s="691" customFormat="1" ht="12.75">
      <c r="B76" s="820"/>
      <c r="C76" s="717"/>
      <c r="D76" s="717"/>
      <c r="E76" s="832"/>
    </row>
    <row r="77" spans="1:5" s="691" customFormat="1" ht="63.75">
      <c r="A77" s="716">
        <f>MAX($A$7:A76)+1</f>
        <v>20</v>
      </c>
      <c r="B77" s="820" t="s">
        <v>503</v>
      </c>
      <c r="C77" s="717"/>
      <c r="D77" s="717"/>
      <c r="E77" s="832"/>
    </row>
    <row r="78" spans="2:6" s="691" customFormat="1" ht="12.75">
      <c r="B78" s="820" t="s">
        <v>504</v>
      </c>
      <c r="C78" s="717" t="s">
        <v>204</v>
      </c>
      <c r="D78" s="717">
        <v>4</v>
      </c>
      <c r="E78" s="730"/>
      <c r="F78" s="794">
        <f>+E78*D78</f>
        <v>0</v>
      </c>
    </row>
    <row r="79" spans="2:5" s="691" customFormat="1" ht="12.75">
      <c r="B79" s="820"/>
      <c r="C79" s="717"/>
      <c r="D79" s="717"/>
      <c r="E79" s="832"/>
    </row>
    <row r="80" spans="1:5" s="691" customFormat="1" ht="17.25" customHeight="1">
      <c r="A80" s="716">
        <f>MAX($A$7:A79)+1</f>
        <v>21</v>
      </c>
      <c r="B80" s="820" t="s">
        <v>505</v>
      </c>
      <c r="C80" s="717"/>
      <c r="D80" s="717"/>
      <c r="E80" s="832"/>
    </row>
    <row r="81" spans="2:5" s="691" customFormat="1" ht="12.75">
      <c r="B81" s="820" t="s">
        <v>506</v>
      </c>
      <c r="C81" s="717"/>
      <c r="D81" s="717"/>
      <c r="E81" s="832"/>
    </row>
    <row r="82" spans="2:5" s="691" customFormat="1" ht="12.75">
      <c r="B82" s="820" t="s">
        <v>507</v>
      </c>
      <c r="C82" s="717"/>
      <c r="D82" s="717"/>
      <c r="E82" s="832"/>
    </row>
    <row r="83" spans="2:5" s="691" customFormat="1" ht="12.75">
      <c r="B83" s="820" t="s">
        <v>508</v>
      </c>
      <c r="C83" s="717"/>
      <c r="D83" s="717"/>
      <c r="E83" s="832"/>
    </row>
    <row r="84" spans="2:5" s="691" customFormat="1" ht="12.75">
      <c r="B84" s="820" t="s">
        <v>509</v>
      </c>
      <c r="C84" s="717"/>
      <c r="D84" s="717"/>
      <c r="E84" s="832"/>
    </row>
    <row r="85" spans="2:5" s="691" customFormat="1" ht="12.75">
      <c r="B85" s="820" t="s">
        <v>510</v>
      </c>
      <c r="C85" s="717"/>
      <c r="D85" s="717"/>
      <c r="E85" s="832"/>
    </row>
    <row r="86" spans="2:6" s="691" customFormat="1" ht="12.75">
      <c r="B86" s="820" t="s">
        <v>511</v>
      </c>
      <c r="C86" s="717" t="s">
        <v>203</v>
      </c>
      <c r="D86" s="717">
        <v>2</v>
      </c>
      <c r="E86" s="730"/>
      <c r="F86" s="794">
        <f>+E86*D86</f>
        <v>0</v>
      </c>
    </row>
    <row r="87" spans="2:5" s="691" customFormat="1" ht="12.75">
      <c r="B87" s="820"/>
      <c r="C87" s="717"/>
      <c r="D87" s="717"/>
      <c r="E87" s="832"/>
    </row>
    <row r="88" spans="1:5" s="691" customFormat="1" ht="12.75">
      <c r="A88" s="716">
        <f>MAX($A$7:A87)+1</f>
        <v>22</v>
      </c>
      <c r="B88" s="820" t="s">
        <v>512</v>
      </c>
      <c r="C88" s="717"/>
      <c r="D88" s="717"/>
      <c r="E88" s="832"/>
    </row>
    <row r="89" spans="2:6" s="691" customFormat="1" ht="12.75">
      <c r="B89" s="820" t="s">
        <v>513</v>
      </c>
      <c r="C89" s="717" t="s">
        <v>204</v>
      </c>
      <c r="D89" s="717">
        <v>12</v>
      </c>
      <c r="E89" s="730"/>
      <c r="F89" s="794">
        <f>+E89*D89</f>
        <v>0</v>
      </c>
    </row>
    <row r="90" spans="2:5" s="691" customFormat="1" ht="12.75">
      <c r="B90" s="820"/>
      <c r="C90" s="717"/>
      <c r="D90" s="717"/>
      <c r="E90" s="832"/>
    </row>
    <row r="91" spans="1:6" s="691" customFormat="1" ht="25.5">
      <c r="A91" s="716">
        <f>MAX($A$7:A90)+1</f>
        <v>23</v>
      </c>
      <c r="B91" s="820" t="s">
        <v>514</v>
      </c>
      <c r="C91" s="717" t="s">
        <v>202</v>
      </c>
      <c r="D91" s="717">
        <v>1</v>
      </c>
      <c r="E91" s="730"/>
      <c r="F91" s="794">
        <f>+E91*D91</f>
        <v>0</v>
      </c>
    </row>
    <row r="92" spans="2:5" s="691" customFormat="1" ht="12.75">
      <c r="B92" s="820"/>
      <c r="C92" s="717"/>
      <c r="D92" s="717"/>
      <c r="E92" s="832"/>
    </row>
    <row r="93" spans="2:5" s="691" customFormat="1" ht="12.75">
      <c r="B93" s="833" t="s">
        <v>515</v>
      </c>
      <c r="C93" s="717"/>
      <c r="D93" s="717"/>
      <c r="E93" s="832"/>
    </row>
    <row r="94" spans="2:5" s="691" customFormat="1" ht="12.75">
      <c r="B94" s="820"/>
      <c r="C94" s="717"/>
      <c r="D94" s="717"/>
      <c r="E94" s="832"/>
    </row>
    <row r="95" spans="1:5" s="691" customFormat="1" ht="76.5">
      <c r="A95" s="716">
        <f>MAX($A$7:A94)+1</f>
        <v>24</v>
      </c>
      <c r="B95" s="820" t="s">
        <v>516</v>
      </c>
      <c r="C95" s="717"/>
      <c r="D95" s="717"/>
      <c r="E95" s="832"/>
    </row>
    <row r="96" spans="2:6" s="691" customFormat="1" ht="12.75">
      <c r="B96" s="820" t="s">
        <v>517</v>
      </c>
      <c r="C96" s="717" t="s">
        <v>202</v>
      </c>
      <c r="D96" s="717">
        <v>1</v>
      </c>
      <c r="E96" s="730"/>
      <c r="F96" s="794">
        <f>+E96*D96</f>
        <v>0</v>
      </c>
    </row>
    <row r="97" spans="2:5" s="691" customFormat="1" ht="12.75">
      <c r="B97" s="820"/>
      <c r="C97" s="717"/>
      <c r="D97" s="717"/>
      <c r="E97" s="832"/>
    </row>
    <row r="98" spans="1:5" s="691" customFormat="1" ht="38.25">
      <c r="A98" s="716">
        <f>MAX($A$7:A97)+1</f>
        <v>25</v>
      </c>
      <c r="B98" s="820" t="s">
        <v>518</v>
      </c>
      <c r="C98" s="717"/>
      <c r="D98" s="717"/>
      <c r="E98" s="832"/>
    </row>
    <row r="99" spans="2:6" s="691" customFormat="1" ht="12.75">
      <c r="B99" s="820" t="s">
        <v>519</v>
      </c>
      <c r="C99" s="717" t="s">
        <v>202</v>
      </c>
      <c r="D99" s="717">
        <v>1</v>
      </c>
      <c r="E99" s="730"/>
      <c r="F99" s="794">
        <f>+E99*D99</f>
        <v>0</v>
      </c>
    </row>
    <row r="100" spans="2:5" s="691" customFormat="1" ht="12.75">
      <c r="B100" s="820"/>
      <c r="C100" s="717"/>
      <c r="D100" s="717"/>
      <c r="E100" s="832"/>
    </row>
    <row r="101" spans="1:5" s="691" customFormat="1" ht="38.25">
      <c r="A101" s="716">
        <f>MAX($A$7:A100)+1</f>
        <v>26</v>
      </c>
      <c r="B101" s="820" t="s">
        <v>520</v>
      </c>
      <c r="C101" s="717"/>
      <c r="D101" s="717"/>
      <c r="E101" s="832"/>
    </row>
    <row r="102" spans="2:6" s="691" customFormat="1" ht="12.75">
      <c r="B102" s="820" t="s">
        <v>521</v>
      </c>
      <c r="C102" s="717" t="s">
        <v>202</v>
      </c>
      <c r="D102" s="717">
        <v>1</v>
      </c>
      <c r="E102" s="730"/>
      <c r="F102" s="794">
        <f>+E102*D102</f>
        <v>0</v>
      </c>
    </row>
    <row r="103" spans="2:5" s="691" customFormat="1" ht="12.75">
      <c r="B103" s="820"/>
      <c r="C103" s="717"/>
      <c r="D103" s="717"/>
      <c r="E103" s="832"/>
    </row>
    <row r="104" spans="1:5" s="691" customFormat="1" ht="76.5">
      <c r="A104" s="716">
        <f>MAX($A$7:A103)+1</f>
        <v>27</v>
      </c>
      <c r="B104" s="820" t="s">
        <v>522</v>
      </c>
      <c r="C104" s="717"/>
      <c r="D104" s="717"/>
      <c r="E104" s="832"/>
    </row>
    <row r="105" spans="2:6" s="691" customFormat="1" ht="12.75">
      <c r="B105" s="820" t="s">
        <v>523</v>
      </c>
      <c r="C105" s="717" t="s">
        <v>204</v>
      </c>
      <c r="D105" s="717">
        <v>12</v>
      </c>
      <c r="E105" s="730"/>
      <c r="F105" s="794">
        <f>+E105*D105</f>
        <v>0</v>
      </c>
    </row>
    <row r="106" spans="2:5" s="691" customFormat="1" ht="12.75">
      <c r="B106" s="820"/>
      <c r="C106" s="717"/>
      <c r="D106" s="717"/>
      <c r="E106" s="832"/>
    </row>
    <row r="107" spans="1:5" s="691" customFormat="1" ht="25.5">
      <c r="A107" s="716">
        <f>MAX($A$7:A106)+1</f>
        <v>28</v>
      </c>
      <c r="B107" s="820" t="s">
        <v>524</v>
      </c>
      <c r="C107" s="717"/>
      <c r="D107" s="717"/>
      <c r="E107" s="832"/>
    </row>
    <row r="108" spans="2:5" s="691" customFormat="1" ht="12.75">
      <c r="B108" s="820" t="s">
        <v>525</v>
      </c>
      <c r="C108" s="717"/>
      <c r="D108" s="717"/>
      <c r="E108" s="832"/>
    </row>
    <row r="109" spans="2:6" s="691" customFormat="1" ht="12.75">
      <c r="B109" s="820" t="s">
        <v>526</v>
      </c>
      <c r="C109" s="717" t="s">
        <v>202</v>
      </c>
      <c r="D109" s="717">
        <v>1</v>
      </c>
      <c r="E109" s="730"/>
      <c r="F109" s="794">
        <f>+E109*D109</f>
        <v>0</v>
      </c>
    </row>
    <row r="110" spans="2:5" s="691" customFormat="1" ht="12.75">
      <c r="B110" s="820"/>
      <c r="C110" s="717"/>
      <c r="D110" s="717"/>
      <c r="E110" s="832"/>
    </row>
    <row r="111" spans="1:6" s="691" customFormat="1" ht="12.75">
      <c r="A111" s="716">
        <f>MAX($A$7:A110)+1</f>
        <v>29</v>
      </c>
      <c r="B111" s="820" t="s">
        <v>527</v>
      </c>
      <c r="C111" s="717" t="s">
        <v>202</v>
      </c>
      <c r="D111" s="717">
        <v>1</v>
      </c>
      <c r="E111" s="730"/>
      <c r="F111" s="794">
        <f>+E111*D111</f>
        <v>0</v>
      </c>
    </row>
    <row r="112" spans="2:5" s="691" customFormat="1" ht="12.75">
      <c r="B112" s="820"/>
      <c r="C112" s="717"/>
      <c r="D112" s="717"/>
      <c r="E112" s="832"/>
    </row>
    <row r="113" spans="1:5" s="691" customFormat="1" ht="38.25">
      <c r="A113" s="716">
        <f>MAX($A$7:A112)+1</f>
        <v>30</v>
      </c>
      <c r="B113" s="820" t="s">
        <v>528</v>
      </c>
      <c r="C113" s="717"/>
      <c r="D113" s="717"/>
      <c r="E113" s="832"/>
    </row>
    <row r="114" spans="2:6" s="691" customFormat="1" ht="12.75">
      <c r="B114" s="820"/>
      <c r="C114" s="717" t="s">
        <v>1326</v>
      </c>
      <c r="D114" s="717">
        <v>1</v>
      </c>
      <c r="E114" s="730"/>
      <c r="F114" s="794">
        <f>+E114*D114</f>
        <v>0</v>
      </c>
    </row>
    <row r="115" spans="2:5" s="691" customFormat="1" ht="12.75">
      <c r="B115" s="820"/>
      <c r="C115" s="717"/>
      <c r="D115" s="717"/>
      <c r="E115" s="832"/>
    </row>
    <row r="116" spans="1:5" s="691" customFormat="1" ht="25.5">
      <c r="A116" s="716">
        <f>MAX($A$7:A115)+1</f>
        <v>31</v>
      </c>
      <c r="B116" s="820" t="s">
        <v>529</v>
      </c>
      <c r="C116" s="717"/>
      <c r="D116" s="717"/>
      <c r="E116" s="832"/>
    </row>
    <row r="117" spans="2:6" s="691" customFormat="1" ht="12.75">
      <c r="B117" s="820"/>
      <c r="C117" s="717" t="s">
        <v>220</v>
      </c>
      <c r="D117" s="717">
        <v>1</v>
      </c>
      <c r="E117" s="730"/>
      <c r="F117" s="794">
        <f>+E117*D117</f>
        <v>0</v>
      </c>
    </row>
    <row r="309" ht="12.75">
      <c r="E309" s="743">
        <v>50</v>
      </c>
    </row>
  </sheetData>
  <sheetProtection password="B2B1" sheet="1"/>
  <printOptions/>
  <pageMargins left="0.7480314960629921" right="0.7480314960629921" top="0.4330708661417323" bottom="0.4330708661417323" header="0" footer="0"/>
  <pageSetup firstPageNumber="1" useFirstPageNumber="1" fitToHeight="1" fitToWidth="1" horizontalDpi="600" verticalDpi="600" orientation="portrait" paperSize="9" scale="35" r:id="rId1"/>
  <headerFooter alignWithMargins="0">
    <oddFooter>&amp;L&amp;F, &amp;A&amp;R&amp;P/&amp;N</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G309"/>
  <sheetViews>
    <sheetView view="pageBreakPreview" zoomScaleSheetLayoutView="100" zoomScalePageLayoutView="0" workbookViewId="0" topLeftCell="A1">
      <pane ySplit="3" topLeftCell="A4" activePane="bottomLeft" state="frozen"/>
      <selection pane="topLeft" activeCell="B25" sqref="B25"/>
      <selection pane="bottomLeft" activeCell="E10" sqref="E10"/>
    </sheetView>
  </sheetViews>
  <sheetFormatPr defaultColWidth="9.00390625" defaultRowHeight="12.75"/>
  <cols>
    <col min="1" max="1" width="9.25390625" style="691" bestFit="1" customWidth="1"/>
    <col min="2" max="2" width="48.00390625" style="675" bestFit="1" customWidth="1"/>
    <col min="3" max="3" width="9.00390625" style="672" bestFit="1" customWidth="1"/>
    <col min="4" max="4" width="8.625" style="672" bestFit="1" customWidth="1"/>
    <col min="5" max="5" width="13.125" style="743" bestFit="1" customWidth="1"/>
    <col min="6" max="6" width="13.125" style="670" bestFit="1" customWidth="1"/>
    <col min="7" max="16384" width="9.00390625" style="670" customWidth="1"/>
  </cols>
  <sheetData>
    <row r="1" spans="1:7" s="683" customFormat="1" ht="16.5" customHeight="1">
      <c r="A1" s="676" t="s">
        <v>219</v>
      </c>
      <c r="B1" s="834" t="s">
        <v>530</v>
      </c>
      <c r="C1" s="678"/>
      <c r="D1" s="679"/>
      <c r="E1" s="780"/>
      <c r="F1" s="781">
        <f>SUBTOTAL(9,F10:F82)</f>
        <v>0</v>
      </c>
      <c r="G1" s="682"/>
    </row>
    <row r="2" spans="1:7" s="683" customFormat="1" ht="12.75">
      <c r="A2" s="684"/>
      <c r="B2" s="667"/>
      <c r="C2" s="664"/>
      <c r="D2" s="664"/>
      <c r="E2" s="780"/>
      <c r="F2" s="785"/>
      <c r="G2" s="682"/>
    </row>
    <row r="3" spans="1:6" s="666" customFormat="1" ht="12.75">
      <c r="A3" s="686"/>
      <c r="B3" s="835" t="s">
        <v>1304</v>
      </c>
      <c r="C3" s="688" t="s">
        <v>1305</v>
      </c>
      <c r="D3" s="688" t="s">
        <v>1306</v>
      </c>
      <c r="E3" s="689" t="s">
        <v>1307</v>
      </c>
      <c r="F3" s="690" t="s">
        <v>239</v>
      </c>
    </row>
    <row r="4" spans="1:6" s="666" customFormat="1" ht="12.75">
      <c r="A4" s="686"/>
      <c r="B4" s="663"/>
      <c r="C4" s="664"/>
      <c r="D4" s="664"/>
      <c r="E4" s="680"/>
      <c r="F4" s="665"/>
    </row>
    <row r="5" spans="1:4" ht="76.5">
      <c r="A5" s="737">
        <v>1</v>
      </c>
      <c r="B5" s="828" t="s">
        <v>531</v>
      </c>
      <c r="C5" s="717"/>
      <c r="D5" s="717"/>
    </row>
    <row r="6" spans="1:4" ht="12.75">
      <c r="A6" s="670"/>
      <c r="B6" s="828" t="s">
        <v>532</v>
      </c>
      <c r="C6" s="717"/>
      <c r="D6" s="717"/>
    </row>
    <row r="7" spans="1:4" ht="12.75">
      <c r="A7" s="670"/>
      <c r="B7" s="828" t="s">
        <v>533</v>
      </c>
      <c r="C7" s="717"/>
      <c r="D7" s="717"/>
    </row>
    <row r="8" spans="2:4" ht="12.75">
      <c r="B8" s="828" t="s">
        <v>534</v>
      </c>
      <c r="C8" s="717"/>
      <c r="D8" s="717"/>
    </row>
    <row r="9" spans="2:4" ht="12.75">
      <c r="B9" s="828" t="s">
        <v>535</v>
      </c>
      <c r="C9" s="717"/>
      <c r="D9" s="717"/>
    </row>
    <row r="10" spans="2:6" ht="12.75">
      <c r="B10" s="828" t="s">
        <v>536</v>
      </c>
      <c r="C10" s="825" t="s">
        <v>202</v>
      </c>
      <c r="D10" s="717">
        <v>10</v>
      </c>
      <c r="E10" s="730"/>
      <c r="F10" s="794">
        <f>D10*E10</f>
        <v>0</v>
      </c>
    </row>
    <row r="11" spans="2:4" ht="12.75">
      <c r="B11" s="820"/>
      <c r="C11" s="717"/>
      <c r="D11" s="717"/>
    </row>
    <row r="12" spans="1:4" ht="89.25">
      <c r="A12" s="737">
        <f>MAX($A$4:A11)+1</f>
        <v>2</v>
      </c>
      <c r="B12" s="671" t="s">
        <v>537</v>
      </c>
      <c r="C12" s="693"/>
      <c r="D12" s="693"/>
    </row>
    <row r="13" spans="2:4" ht="12.75">
      <c r="B13" s="671" t="s">
        <v>538</v>
      </c>
      <c r="C13" s="693"/>
      <c r="D13" s="693"/>
    </row>
    <row r="14" spans="2:4" ht="12.75">
      <c r="B14" s="671" t="s">
        <v>539</v>
      </c>
      <c r="C14" s="693"/>
      <c r="D14" s="693"/>
    </row>
    <row r="15" spans="2:4" ht="12.75">
      <c r="B15" s="671" t="s">
        <v>540</v>
      </c>
      <c r="C15" s="693"/>
      <c r="D15" s="693"/>
    </row>
    <row r="16" spans="2:4" ht="12.75">
      <c r="B16" s="671" t="s">
        <v>541</v>
      </c>
      <c r="C16" s="693"/>
      <c r="D16" s="693"/>
    </row>
    <row r="17" spans="2:4" ht="12.75">
      <c r="B17" s="671" t="s">
        <v>542</v>
      </c>
      <c r="C17" s="693"/>
      <c r="D17" s="693"/>
    </row>
    <row r="18" spans="2:4" ht="12.75">
      <c r="B18" s="671" t="s">
        <v>543</v>
      </c>
      <c r="C18" s="693"/>
      <c r="D18" s="693"/>
    </row>
    <row r="19" spans="2:6" ht="12.75">
      <c r="B19" s="820" t="s">
        <v>544</v>
      </c>
      <c r="C19" s="693" t="s">
        <v>202</v>
      </c>
      <c r="D19" s="693">
        <v>34</v>
      </c>
      <c r="E19" s="730"/>
      <c r="F19" s="794">
        <f>+E19*D19</f>
        <v>0</v>
      </c>
    </row>
    <row r="20" spans="2:6" ht="12.75">
      <c r="B20" s="820"/>
      <c r="C20" s="693"/>
      <c r="D20" s="693"/>
      <c r="E20" s="694"/>
      <c r="F20" s="695"/>
    </row>
    <row r="21" spans="1:2" ht="25.5">
      <c r="A21" s="737">
        <f>MAX($A$4:A20)+1</f>
        <v>3</v>
      </c>
      <c r="B21" s="836" t="s">
        <v>545</v>
      </c>
    </row>
    <row r="22" ht="12.75">
      <c r="B22" s="836" t="s">
        <v>546</v>
      </c>
    </row>
    <row r="23" ht="12.75" customHeight="1">
      <c r="B23" s="836" t="s">
        <v>547</v>
      </c>
    </row>
    <row r="24" ht="12.75">
      <c r="B24" s="836" t="s">
        <v>548</v>
      </c>
    </row>
    <row r="25" ht="25.5">
      <c r="B25" s="836" t="s">
        <v>549</v>
      </c>
    </row>
    <row r="26" ht="12.75">
      <c r="B26" s="836" t="s">
        <v>550</v>
      </c>
    </row>
    <row r="27" ht="25.5">
      <c r="B27" s="836" t="s">
        <v>551</v>
      </c>
    </row>
    <row r="28" ht="12.75" customHeight="1">
      <c r="B28" s="836" t="s">
        <v>552</v>
      </c>
    </row>
    <row r="29" ht="25.5">
      <c r="B29" s="836" t="s">
        <v>553</v>
      </c>
    </row>
    <row r="30" ht="12.75">
      <c r="B30" s="836" t="s">
        <v>554</v>
      </c>
    </row>
    <row r="31" ht="12.75">
      <c r="B31" s="836" t="s">
        <v>555</v>
      </c>
    </row>
    <row r="32" spans="2:6" ht="12.75">
      <c r="B32" s="836" t="s">
        <v>556</v>
      </c>
      <c r="C32" s="693" t="s">
        <v>202</v>
      </c>
      <c r="D32" s="693">
        <v>10</v>
      </c>
      <c r="E32" s="730"/>
      <c r="F32" s="794">
        <f>+E32*D32</f>
        <v>0</v>
      </c>
    </row>
    <row r="33" ht="12.75">
      <c r="B33" s="836"/>
    </row>
    <row r="34" spans="1:4" ht="38.25">
      <c r="A34" s="737">
        <f>MAX($A$5:A33)+1</f>
        <v>4</v>
      </c>
      <c r="B34" s="820" t="s">
        <v>557</v>
      </c>
      <c r="C34" s="693"/>
      <c r="D34" s="693"/>
    </row>
    <row r="35" spans="2:4" ht="12.75">
      <c r="B35" s="820" t="s">
        <v>558</v>
      </c>
      <c r="C35" s="693"/>
      <c r="D35" s="693"/>
    </row>
    <row r="36" spans="2:4" ht="12.75">
      <c r="B36" s="820" t="s">
        <v>559</v>
      </c>
      <c r="C36" s="693"/>
      <c r="D36" s="693"/>
    </row>
    <row r="37" spans="2:6" ht="12.75">
      <c r="B37" s="820" t="s">
        <v>560</v>
      </c>
      <c r="C37" s="693"/>
      <c r="D37" s="693"/>
      <c r="E37" s="821"/>
      <c r="F37" s="822"/>
    </row>
    <row r="38" spans="2:6" ht="12.75">
      <c r="B38" s="820" t="s">
        <v>561</v>
      </c>
      <c r="C38" s="693"/>
      <c r="D38" s="693"/>
      <c r="E38" s="821"/>
      <c r="F38" s="822"/>
    </row>
    <row r="39" spans="2:6" ht="12.75">
      <c r="B39" s="820" t="s">
        <v>562</v>
      </c>
      <c r="C39" s="717" t="s">
        <v>202</v>
      </c>
      <c r="D39" s="717">
        <v>1</v>
      </c>
      <c r="E39" s="730"/>
      <c r="F39" s="794">
        <f>D39*E39</f>
        <v>0</v>
      </c>
    </row>
    <row r="40" spans="2:4" ht="12.75">
      <c r="B40" s="820"/>
      <c r="C40" s="693"/>
      <c r="D40" s="693"/>
    </row>
    <row r="41" spans="1:6" ht="38.25">
      <c r="A41" s="737">
        <f>MAX($A$4:A40)+1</f>
        <v>5</v>
      </c>
      <c r="B41" s="820" t="s">
        <v>563</v>
      </c>
      <c r="C41" s="693"/>
      <c r="D41" s="693"/>
      <c r="E41" s="694"/>
      <c r="F41" s="695"/>
    </row>
    <row r="42" spans="2:6" ht="12.75">
      <c r="B42" s="820" t="s">
        <v>564</v>
      </c>
      <c r="C42" s="693"/>
      <c r="D42" s="693"/>
      <c r="E42" s="694"/>
      <c r="F42" s="695"/>
    </row>
    <row r="43" spans="2:6" ht="12.75">
      <c r="B43" s="820" t="s">
        <v>565</v>
      </c>
      <c r="C43" s="693" t="s">
        <v>202</v>
      </c>
      <c r="D43" s="693">
        <v>5</v>
      </c>
      <c r="E43" s="705"/>
      <c r="F43" s="806">
        <f>D43*E43</f>
        <v>0</v>
      </c>
    </row>
    <row r="44" spans="2:6" ht="12.75">
      <c r="B44" s="820" t="s">
        <v>566</v>
      </c>
      <c r="C44" s="693" t="s">
        <v>202</v>
      </c>
      <c r="D44" s="693">
        <v>1</v>
      </c>
      <c r="E44" s="705"/>
      <c r="F44" s="806">
        <f>D44*E44</f>
        <v>0</v>
      </c>
    </row>
    <row r="45" spans="2:6" ht="12.75">
      <c r="B45" s="820"/>
      <c r="C45" s="693"/>
      <c r="D45" s="693"/>
      <c r="E45" s="694"/>
      <c r="F45" s="695"/>
    </row>
    <row r="46" spans="1:6" ht="38.25">
      <c r="A46" s="737">
        <f>MAX($A$4:A45)+1</f>
        <v>6</v>
      </c>
      <c r="B46" s="820" t="s">
        <v>567</v>
      </c>
      <c r="C46" s="693"/>
      <c r="D46" s="693"/>
      <c r="E46" s="694"/>
      <c r="F46" s="695"/>
    </row>
    <row r="47" spans="2:6" ht="12.75">
      <c r="B47" s="820" t="s">
        <v>568</v>
      </c>
      <c r="C47" s="693"/>
      <c r="D47" s="693"/>
      <c r="E47" s="694"/>
      <c r="F47" s="695"/>
    </row>
    <row r="48" spans="2:6" ht="12.75">
      <c r="B48" s="820" t="s">
        <v>569</v>
      </c>
      <c r="C48" s="693" t="s">
        <v>202</v>
      </c>
      <c r="D48" s="693">
        <v>2</v>
      </c>
      <c r="E48" s="705"/>
      <c r="F48" s="806">
        <f>D48*E48</f>
        <v>0</v>
      </c>
    </row>
    <row r="49" spans="2:6" s="822" customFormat="1" ht="12.75">
      <c r="B49" s="820"/>
      <c r="C49" s="717"/>
      <c r="D49" s="717"/>
      <c r="E49" s="714"/>
      <c r="F49" s="715"/>
    </row>
    <row r="50" spans="1:6" s="822" customFormat="1" ht="38.25">
      <c r="A50" s="737">
        <f>MAX($A$4:A49)+1</f>
        <v>7</v>
      </c>
      <c r="B50" s="742" t="s">
        <v>570</v>
      </c>
      <c r="C50" s="717"/>
      <c r="D50" s="717"/>
      <c r="E50" s="714"/>
      <c r="F50" s="715"/>
    </row>
    <row r="51" spans="2:6" ht="12.75">
      <c r="B51" s="820" t="s">
        <v>568</v>
      </c>
      <c r="C51" s="693"/>
      <c r="D51" s="693"/>
      <c r="E51" s="694"/>
      <c r="F51" s="695"/>
    </row>
    <row r="52" spans="2:6" s="822" customFormat="1" ht="12.75">
      <c r="B52" s="742" t="s">
        <v>571</v>
      </c>
      <c r="C52" s="717" t="s">
        <v>202</v>
      </c>
      <c r="D52" s="717">
        <v>6</v>
      </c>
      <c r="E52" s="705"/>
      <c r="F52" s="806">
        <f>+E52*D52</f>
        <v>0</v>
      </c>
    </row>
    <row r="53" spans="2:6" s="822" customFormat="1" ht="12.75">
      <c r="B53" s="742" t="s">
        <v>572</v>
      </c>
      <c r="C53" s="717" t="s">
        <v>202</v>
      </c>
      <c r="D53" s="717">
        <v>4</v>
      </c>
      <c r="E53" s="705"/>
      <c r="F53" s="806">
        <f>+E53*D53</f>
        <v>0</v>
      </c>
    </row>
    <row r="54" spans="2:6" s="822" customFormat="1" ht="12.75">
      <c r="B54" s="820"/>
      <c r="C54" s="717"/>
      <c r="D54" s="717"/>
      <c r="E54" s="714"/>
      <c r="F54" s="715"/>
    </row>
    <row r="55" spans="1:4" ht="12.75">
      <c r="A55" s="737">
        <f>MAX($A$4:A54)+1</f>
        <v>8</v>
      </c>
      <c r="B55" s="820" t="s">
        <v>573</v>
      </c>
      <c r="C55" s="717"/>
      <c r="D55" s="717"/>
    </row>
    <row r="56" spans="2:6" ht="17.25" customHeight="1">
      <c r="B56" s="820" t="s">
        <v>574</v>
      </c>
      <c r="C56" s="717" t="s">
        <v>202</v>
      </c>
      <c r="D56" s="717">
        <v>10</v>
      </c>
      <c r="E56" s="705"/>
      <c r="F56" s="806">
        <f>+E56*D56</f>
        <v>0</v>
      </c>
    </row>
    <row r="57" spans="2:4" ht="12.75">
      <c r="B57" s="820"/>
      <c r="C57" s="717"/>
      <c r="D57" s="717"/>
    </row>
    <row r="58" spans="1:6" ht="63.75">
      <c r="A58" s="737">
        <f>MAX($A$4:A57)+1</f>
        <v>9</v>
      </c>
      <c r="B58" s="820" t="s">
        <v>575</v>
      </c>
      <c r="C58" s="693"/>
      <c r="D58" s="693"/>
      <c r="E58" s="694"/>
      <c r="F58" s="695"/>
    </row>
    <row r="59" spans="2:6" ht="153">
      <c r="B59" s="820" t="s">
        <v>576</v>
      </c>
      <c r="C59" s="693"/>
      <c r="D59" s="693"/>
      <c r="E59" s="694"/>
      <c r="F59" s="695"/>
    </row>
    <row r="60" spans="2:6" ht="12.75" customHeight="1">
      <c r="B60" s="820" t="s">
        <v>577</v>
      </c>
      <c r="C60" s="693"/>
      <c r="D60" s="693"/>
      <c r="E60" s="694"/>
      <c r="F60" s="695"/>
    </row>
    <row r="61" spans="2:6" ht="12.75">
      <c r="B61" s="820" t="s">
        <v>578</v>
      </c>
      <c r="C61" s="693" t="s">
        <v>202</v>
      </c>
      <c r="D61" s="693">
        <v>1</v>
      </c>
      <c r="E61" s="705"/>
      <c r="F61" s="806">
        <f>D61*E61</f>
        <v>0</v>
      </c>
    </row>
    <row r="62" spans="2:6" ht="12.75">
      <c r="B62" s="833"/>
      <c r="C62" s="693"/>
      <c r="D62" s="693"/>
      <c r="E62" s="694"/>
      <c r="F62" s="695"/>
    </row>
    <row r="63" spans="1:4" ht="38.25">
      <c r="A63" s="737">
        <f>MAX($A$5:A62)+1</f>
        <v>10</v>
      </c>
      <c r="B63" s="828" t="s">
        <v>579</v>
      </c>
      <c r="C63" s="717"/>
      <c r="D63" s="717"/>
    </row>
    <row r="64" spans="2:6" ht="12.75">
      <c r="B64" s="828" t="s">
        <v>580</v>
      </c>
      <c r="C64" s="825" t="s">
        <v>204</v>
      </c>
      <c r="D64" s="717">
        <v>10</v>
      </c>
      <c r="E64" s="730"/>
      <c r="F64" s="794">
        <f>D64*E64</f>
        <v>0</v>
      </c>
    </row>
    <row r="65" spans="2:6" ht="12.75">
      <c r="B65" s="828" t="s">
        <v>581</v>
      </c>
      <c r="C65" s="825" t="s">
        <v>204</v>
      </c>
      <c r="D65" s="717">
        <v>72</v>
      </c>
      <c r="E65" s="730"/>
      <c r="F65" s="794">
        <f>D65*E65</f>
        <v>0</v>
      </c>
    </row>
    <row r="66" spans="2:6" ht="12.75">
      <c r="B66" s="828" t="s">
        <v>582</v>
      </c>
      <c r="C66" s="825" t="s">
        <v>204</v>
      </c>
      <c r="D66" s="717">
        <v>84</v>
      </c>
      <c r="E66" s="730"/>
      <c r="F66" s="794">
        <f>D66*E66</f>
        <v>0</v>
      </c>
    </row>
    <row r="67" spans="2:6" ht="12.75">
      <c r="B67" s="828" t="s">
        <v>583</v>
      </c>
      <c r="C67" s="825" t="s">
        <v>204</v>
      </c>
      <c r="D67" s="717">
        <v>24</v>
      </c>
      <c r="E67" s="730"/>
      <c r="F67" s="794">
        <f>D67*E67</f>
        <v>0</v>
      </c>
    </row>
    <row r="68" spans="2:4" ht="12.75">
      <c r="B68" s="820"/>
      <c r="C68" s="717"/>
      <c r="D68" s="717"/>
    </row>
    <row r="69" spans="1:4" ht="25.5">
      <c r="A69" s="737">
        <f>MAX($A$5:A68)+1</f>
        <v>11</v>
      </c>
      <c r="B69" s="828" t="s">
        <v>584</v>
      </c>
      <c r="C69" s="717"/>
      <c r="D69" s="717"/>
    </row>
    <row r="70" spans="2:4" ht="12.75">
      <c r="B70" s="828" t="s">
        <v>585</v>
      </c>
      <c r="C70" s="717"/>
      <c r="D70" s="717"/>
    </row>
    <row r="71" spans="2:6" ht="12.75">
      <c r="B71" s="828" t="s">
        <v>586</v>
      </c>
      <c r="C71" s="825" t="s">
        <v>202</v>
      </c>
      <c r="D71" s="717">
        <v>10</v>
      </c>
      <c r="E71" s="730"/>
      <c r="F71" s="794">
        <f>D71*E71</f>
        <v>0</v>
      </c>
    </row>
    <row r="72" spans="2:4" ht="12.75">
      <c r="B72" s="820"/>
      <c r="C72" s="717"/>
      <c r="D72" s="717"/>
    </row>
    <row r="73" spans="1:4" ht="127.5">
      <c r="A73" s="737">
        <f>MAX($A$5:A72)+1</f>
        <v>12</v>
      </c>
      <c r="B73" s="828" t="s">
        <v>587</v>
      </c>
      <c r="C73" s="717"/>
      <c r="D73" s="717"/>
    </row>
    <row r="74" spans="2:4" ht="12.75">
      <c r="B74" s="828" t="s">
        <v>588</v>
      </c>
      <c r="C74" s="717"/>
      <c r="D74" s="717"/>
    </row>
    <row r="75" spans="2:6" ht="12.75">
      <c r="B75" s="828" t="s">
        <v>589</v>
      </c>
      <c r="C75" s="825" t="s">
        <v>203</v>
      </c>
      <c r="D75" s="717">
        <v>10</v>
      </c>
      <c r="E75" s="730"/>
      <c r="F75" s="794">
        <f>D75*E75</f>
        <v>0</v>
      </c>
    </row>
    <row r="76" spans="2:4" ht="12.75">
      <c r="B76" s="828"/>
      <c r="C76" s="717"/>
      <c r="D76" s="717"/>
    </row>
    <row r="77" spans="1:6" ht="76.5">
      <c r="A77" s="737">
        <f>MAX($A$5:A76)+1</f>
        <v>13</v>
      </c>
      <c r="B77" s="828" t="s">
        <v>590</v>
      </c>
      <c r="C77" s="717"/>
      <c r="D77" s="837">
        <v>0.02</v>
      </c>
      <c r="E77" s="730"/>
      <c r="F77" s="794">
        <f>E77</f>
        <v>0</v>
      </c>
    </row>
    <row r="78" spans="2:4" ht="12.75">
      <c r="B78" s="828"/>
      <c r="C78" s="717"/>
      <c r="D78" s="717"/>
    </row>
    <row r="79" spans="1:6" ht="38.25">
      <c r="A79" s="737">
        <f>MAX($A$5:A78)+1</f>
        <v>14</v>
      </c>
      <c r="B79" s="828" t="s">
        <v>591</v>
      </c>
      <c r="C79" s="717"/>
      <c r="D79" s="837">
        <v>0.01</v>
      </c>
      <c r="E79" s="730"/>
      <c r="F79" s="794">
        <f>E79</f>
        <v>0</v>
      </c>
    </row>
    <row r="80" spans="2:4" ht="12.75">
      <c r="B80" s="828"/>
      <c r="C80" s="717"/>
      <c r="D80" s="717"/>
    </row>
    <row r="81" spans="1:6" ht="25.5">
      <c r="A81" s="737">
        <f>MAX($A$5:A80)+1</f>
        <v>15</v>
      </c>
      <c r="B81" s="828" t="s">
        <v>592</v>
      </c>
      <c r="C81" s="717" t="s">
        <v>220</v>
      </c>
      <c r="D81" s="717">
        <v>25</v>
      </c>
      <c r="E81" s="730"/>
      <c r="F81" s="794">
        <f>D81*E81</f>
        <v>0</v>
      </c>
    </row>
    <row r="82" spans="2:4" ht="12.75">
      <c r="B82" s="828"/>
      <c r="C82" s="717"/>
      <c r="D82" s="717"/>
    </row>
    <row r="83" spans="2:4" ht="12.75">
      <c r="B83" s="820"/>
      <c r="C83" s="717"/>
      <c r="D83" s="717"/>
    </row>
    <row r="309" ht="12.75">
      <c r="E309" s="743">
        <v>50</v>
      </c>
    </row>
  </sheetData>
  <sheetProtection password="B2B1" sheet="1"/>
  <printOptions/>
  <pageMargins left="0.7480314960629921" right="0.7480314960629921" top="0.4330708661417323" bottom="0.4330708661417323" header="0" footer="0"/>
  <pageSetup firstPageNumber="1" useFirstPageNumber="1" fitToHeight="1" fitToWidth="1" horizontalDpi="600" verticalDpi="600" orientation="portrait" paperSize="9" scale="16" r:id="rId1"/>
  <headerFooter alignWithMargins="0">
    <oddFooter>&amp;L&amp;F, &amp;A&amp;R&amp;P/&amp;N</oddFooter>
  </headerFooter>
</worksheet>
</file>

<file path=xl/worksheets/sheet18.xml><?xml version="1.0" encoding="utf-8"?>
<worksheet xmlns="http://schemas.openxmlformats.org/spreadsheetml/2006/main" xmlns:r="http://schemas.openxmlformats.org/officeDocument/2006/relationships">
  <sheetPr>
    <tabColor theme="4"/>
  </sheetPr>
  <dimension ref="A1:I97"/>
  <sheetViews>
    <sheetView view="pageBreakPreview" zoomScaleSheetLayoutView="100" zoomScalePageLayoutView="0" workbookViewId="0" topLeftCell="A21">
      <selection activeCell="E43" sqref="E43"/>
    </sheetView>
  </sheetViews>
  <sheetFormatPr defaultColWidth="9.00390625" defaultRowHeight="12.75"/>
  <cols>
    <col min="1" max="1" width="6.875" style="210" customWidth="1"/>
    <col min="2" max="2" width="40.125" style="215" customWidth="1"/>
    <col min="3" max="3" width="4.625" style="212" bestFit="1" customWidth="1"/>
    <col min="4" max="4" width="8.125" style="213" customWidth="1"/>
    <col min="5" max="5" width="12.125" style="215" customWidth="1"/>
    <col min="6" max="6" width="12.875" style="215" bestFit="1" customWidth="1"/>
    <col min="7" max="7" width="11.125" style="214" customWidth="1"/>
    <col min="8" max="8" width="8.125" style="214" bestFit="1" customWidth="1"/>
    <col min="9" max="11" width="9.125" style="215" customWidth="1"/>
    <col min="12" max="13" width="8.125" style="215" bestFit="1" customWidth="1"/>
    <col min="14" max="14" width="10.125" style="215" bestFit="1" customWidth="1"/>
    <col min="15" max="16384" width="9.125" style="215" customWidth="1"/>
  </cols>
  <sheetData>
    <row r="1" spans="1:5" ht="15.75">
      <c r="A1" s="210" t="s">
        <v>255</v>
      </c>
      <c r="B1" s="211" t="s">
        <v>256</v>
      </c>
      <c r="E1" s="214"/>
    </row>
    <row r="2" spans="2:6" ht="14.25" customHeight="1">
      <c r="B2" s="881"/>
      <c r="C2" s="882"/>
      <c r="D2" s="882"/>
      <c r="E2" s="882"/>
      <c r="F2" s="882"/>
    </row>
    <row r="3" spans="2:5" ht="12.75">
      <c r="B3" s="216"/>
      <c r="C3" s="218"/>
      <c r="E3" s="214"/>
    </row>
    <row r="4" spans="2:5" ht="12.75">
      <c r="B4" s="216" t="s">
        <v>257</v>
      </c>
      <c r="C4" s="218"/>
      <c r="E4" s="214"/>
    </row>
    <row r="5" spans="2:6" ht="12.75" customHeight="1">
      <c r="B5" s="883" t="s">
        <v>258</v>
      </c>
      <c r="C5" s="882"/>
      <c r="D5" s="882"/>
      <c r="E5" s="882"/>
      <c r="F5" s="882"/>
    </row>
    <row r="6" spans="2:6" ht="27" customHeight="1">
      <c r="B6" s="883" t="s">
        <v>259</v>
      </c>
      <c r="C6" s="884"/>
      <c r="D6" s="884"/>
      <c r="E6" s="217"/>
      <c r="F6" s="217"/>
    </row>
    <row r="7" spans="2:6" ht="12.75" customHeight="1">
      <c r="B7" s="219" t="s">
        <v>260</v>
      </c>
      <c r="C7" s="217"/>
      <c r="D7" s="217"/>
      <c r="E7" s="217"/>
      <c r="F7" s="217"/>
    </row>
    <row r="8" spans="2:5" ht="12.75">
      <c r="B8" s="220"/>
      <c r="C8" s="218"/>
      <c r="E8" s="214"/>
    </row>
    <row r="9" spans="1:6" ht="12.75">
      <c r="A9" s="221" t="s">
        <v>261</v>
      </c>
      <c r="B9" s="219" t="s">
        <v>262</v>
      </c>
      <c r="C9" s="222"/>
      <c r="D9" s="223"/>
      <c r="E9" s="224"/>
      <c r="F9" s="225"/>
    </row>
    <row r="10" spans="2:5" ht="12.75">
      <c r="B10" s="226"/>
      <c r="C10" s="218"/>
      <c r="E10" s="214"/>
    </row>
    <row r="11" spans="1:6" ht="12.75">
      <c r="A11" s="210" t="s">
        <v>263</v>
      </c>
      <c r="B11" s="215" t="s">
        <v>1146</v>
      </c>
      <c r="E11" s="214"/>
      <c r="F11" s="214">
        <f>+F97</f>
        <v>0</v>
      </c>
    </row>
    <row r="12" spans="5:7" ht="12.75">
      <c r="E12" s="214"/>
      <c r="G12" s="215"/>
    </row>
    <row r="13" spans="2:7" ht="12.75">
      <c r="B13" s="227" t="s">
        <v>253</v>
      </c>
      <c r="C13" s="228"/>
      <c r="D13" s="229"/>
      <c r="E13" s="230" t="s">
        <v>253</v>
      </c>
      <c r="F13" s="231">
        <f>SUM(F11:F12)</f>
        <v>0</v>
      </c>
      <c r="G13" s="232"/>
    </row>
    <row r="14" spans="2:7" ht="12.75">
      <c r="B14" s="233"/>
      <c r="C14" s="234"/>
      <c r="D14" s="235"/>
      <c r="E14" s="236"/>
      <c r="F14" s="237"/>
      <c r="G14" s="232"/>
    </row>
    <row r="15" spans="2:7" ht="12.75">
      <c r="B15" s="233" t="s">
        <v>264</v>
      </c>
      <c r="C15" s="234"/>
      <c r="D15" s="235"/>
      <c r="E15" s="236"/>
      <c r="F15" s="237"/>
      <c r="G15" s="232"/>
    </row>
    <row r="16" spans="2:7" ht="12.75">
      <c r="B16" s="233"/>
      <c r="C16" s="234"/>
      <c r="D16" s="235"/>
      <c r="E16" s="236"/>
      <c r="F16" s="237"/>
      <c r="G16" s="232"/>
    </row>
    <row r="17" spans="1:2" ht="12.75">
      <c r="A17" s="221" t="s">
        <v>263</v>
      </c>
      <c r="B17" s="238" t="s">
        <v>1146</v>
      </c>
    </row>
    <row r="18" spans="1:2" ht="12.75">
      <c r="A18" s="221"/>
      <c r="B18" s="238"/>
    </row>
    <row r="19" spans="1:6" ht="38.25">
      <c r="A19" s="239">
        <v>1</v>
      </c>
      <c r="B19" s="240" t="s">
        <v>265</v>
      </c>
      <c r="C19" s="241" t="s">
        <v>266</v>
      </c>
      <c r="D19" s="242">
        <v>85.53</v>
      </c>
      <c r="E19" s="243"/>
      <c r="F19" s="244">
        <f>+D19*E19</f>
        <v>0</v>
      </c>
    </row>
    <row r="20" spans="2:6" ht="12.75">
      <c r="B20" s="245"/>
      <c r="E20" s="246"/>
      <c r="F20" s="247"/>
    </row>
    <row r="21" spans="1:8" ht="39.75" customHeight="1">
      <c r="A21" s="239">
        <v>2</v>
      </c>
      <c r="B21" s="248" t="s">
        <v>267</v>
      </c>
      <c r="C21" s="249" t="s">
        <v>268</v>
      </c>
      <c r="D21" s="242">
        <v>16</v>
      </c>
      <c r="E21" s="243"/>
      <c r="F21" s="244">
        <f>+D21*E21</f>
        <v>0</v>
      </c>
      <c r="H21" s="245"/>
    </row>
    <row r="22" spans="2:9" ht="12.75">
      <c r="B22" s="214"/>
      <c r="E22" s="220"/>
      <c r="F22" s="250"/>
      <c r="I22" s="245"/>
    </row>
    <row r="23" spans="1:8" ht="66" customHeight="1">
      <c r="A23" s="239" t="s">
        <v>269</v>
      </c>
      <c r="B23" s="251" t="s">
        <v>270</v>
      </c>
      <c r="C23" s="252"/>
      <c r="D23" s="242"/>
      <c r="E23" s="243"/>
      <c r="F23" s="244"/>
      <c r="H23" s="245"/>
    </row>
    <row r="24" spans="1:6" ht="12.75">
      <c r="A24" s="239"/>
      <c r="B24" s="253" t="s">
        <v>271</v>
      </c>
      <c r="C24" s="254"/>
      <c r="D24" s="242"/>
      <c r="E24" s="243"/>
      <c r="F24" s="244">
        <v>0</v>
      </c>
    </row>
    <row r="25" spans="1:6" ht="12.75">
      <c r="A25" s="239"/>
      <c r="B25" s="253" t="s">
        <v>272</v>
      </c>
      <c r="C25" s="254"/>
      <c r="D25" s="242"/>
      <c r="E25" s="243"/>
      <c r="F25" s="244">
        <v>0</v>
      </c>
    </row>
    <row r="26" spans="1:6" ht="12.75">
      <c r="A26" s="255"/>
      <c r="B26" s="256"/>
      <c r="C26" s="257"/>
      <c r="D26" s="258"/>
      <c r="E26" s="259"/>
      <c r="F26" s="260"/>
    </row>
    <row r="27" spans="1:6" ht="38.25">
      <c r="A27" s="239" t="s">
        <v>273</v>
      </c>
      <c r="B27" s="261" t="s">
        <v>274</v>
      </c>
      <c r="C27" s="262" t="s">
        <v>203</v>
      </c>
      <c r="D27" s="263">
        <v>7</v>
      </c>
      <c r="E27" s="264"/>
      <c r="F27" s="265">
        <f>+D27*E27</f>
        <v>0</v>
      </c>
    </row>
    <row r="28" spans="1:6" ht="12.75">
      <c r="A28" s="255"/>
      <c r="B28" s="266"/>
      <c r="C28" s="267"/>
      <c r="D28" s="268"/>
      <c r="E28" s="269"/>
      <c r="F28" s="270"/>
    </row>
    <row r="29" spans="1:6" ht="25.5">
      <c r="A29" s="239" t="s">
        <v>275</v>
      </c>
      <c r="B29" s="261" t="s">
        <v>276</v>
      </c>
      <c r="C29" s="262" t="s">
        <v>203</v>
      </c>
      <c r="D29" s="263">
        <v>7</v>
      </c>
      <c r="E29" s="264"/>
      <c r="F29" s="265">
        <f>+D29*E29</f>
        <v>0</v>
      </c>
    </row>
    <row r="30" spans="1:6" ht="12.75">
      <c r="A30" s="255"/>
      <c r="B30" s="266"/>
      <c r="C30" s="267"/>
      <c r="D30" s="268"/>
      <c r="E30" s="269"/>
      <c r="F30" s="270"/>
    </row>
    <row r="31" spans="1:6" ht="63.75">
      <c r="A31" s="239" t="s">
        <v>277</v>
      </c>
      <c r="B31" s="240" t="s">
        <v>278</v>
      </c>
      <c r="C31" s="271" t="s">
        <v>223</v>
      </c>
      <c r="D31" s="272">
        <f>'[6]pomoč'!I14</f>
        <v>40.56480000000001</v>
      </c>
      <c r="E31" s="264"/>
      <c r="F31" s="265">
        <f>+D31*E31</f>
        <v>0</v>
      </c>
    </row>
    <row r="32" spans="2:8" ht="12.75">
      <c r="B32" s="273"/>
      <c r="C32" s="274"/>
      <c r="D32" s="275"/>
      <c r="E32" s="276"/>
      <c r="F32" s="277"/>
      <c r="H32" s="215"/>
    </row>
    <row r="33" spans="1:8" ht="54" customHeight="1">
      <c r="A33" s="239" t="s">
        <v>279</v>
      </c>
      <c r="B33" s="278" t="s">
        <v>280</v>
      </c>
      <c r="C33" s="271" t="s">
        <v>223</v>
      </c>
      <c r="D33" s="272">
        <f>'[6]pomoč'!I18</f>
        <v>12.2598</v>
      </c>
      <c r="E33" s="264"/>
      <c r="F33" s="265">
        <f>+D33*E33</f>
        <v>0</v>
      </c>
      <c r="H33" s="215"/>
    </row>
    <row r="34" spans="1:8" ht="13.5" customHeight="1">
      <c r="A34" s="255"/>
      <c r="B34" s="279"/>
      <c r="C34" s="280"/>
      <c r="D34" s="281"/>
      <c r="E34" s="269"/>
      <c r="F34" s="270"/>
      <c r="H34" s="215"/>
    </row>
    <row r="35" spans="1:8" ht="66" customHeight="1">
      <c r="A35" s="239" t="s">
        <v>281</v>
      </c>
      <c r="B35" s="278" t="s">
        <v>282</v>
      </c>
      <c r="C35" s="271" t="s">
        <v>223</v>
      </c>
      <c r="D35" s="272">
        <f>3.8</f>
        <v>3.8</v>
      </c>
      <c r="E35" s="264"/>
      <c r="F35" s="265">
        <f>+D35*E35</f>
        <v>0</v>
      </c>
      <c r="H35" s="215"/>
    </row>
    <row r="36" spans="1:8" ht="13.5" customHeight="1">
      <c r="A36" s="255"/>
      <c r="B36" s="279"/>
      <c r="C36" s="280"/>
      <c r="D36" s="281"/>
      <c r="E36" s="269"/>
      <c r="F36" s="270"/>
      <c r="H36" s="215"/>
    </row>
    <row r="37" spans="1:6" ht="25.5">
      <c r="A37" s="239" t="s">
        <v>283</v>
      </c>
      <c r="B37" s="282" t="s">
        <v>284</v>
      </c>
      <c r="C37" s="249" t="s">
        <v>203</v>
      </c>
      <c r="D37" s="283">
        <f>D19*0.6</f>
        <v>51.318</v>
      </c>
      <c r="E37" s="243"/>
      <c r="F37" s="244">
        <f>+D37*E37</f>
        <v>0</v>
      </c>
    </row>
    <row r="38" spans="1:6" ht="12.75">
      <c r="A38" s="255"/>
      <c r="B38" s="284"/>
      <c r="C38" s="285"/>
      <c r="D38" s="286"/>
      <c r="E38" s="259"/>
      <c r="F38" s="260"/>
    </row>
    <row r="39" spans="1:6" ht="38.25">
      <c r="A39" s="287">
        <v>10</v>
      </c>
      <c r="B39" s="288" t="s">
        <v>285</v>
      </c>
      <c r="C39" s="289" t="s">
        <v>223</v>
      </c>
      <c r="D39" s="290">
        <f>40*0.15</f>
        <v>6</v>
      </c>
      <c r="E39" s="291"/>
      <c r="F39" s="292">
        <f>+ROUND((D39*E39),2)</f>
        <v>0</v>
      </c>
    </row>
    <row r="40" spans="1:6" ht="12.75">
      <c r="A40" s="293"/>
      <c r="B40" s="294"/>
      <c r="C40" s="295"/>
      <c r="D40" s="296"/>
      <c r="E40" s="297"/>
      <c r="F40" s="298"/>
    </row>
    <row r="41" spans="1:6" ht="25.5">
      <c r="A41" s="287">
        <v>11</v>
      </c>
      <c r="B41" s="288" t="s">
        <v>286</v>
      </c>
      <c r="C41" s="289" t="s">
        <v>223</v>
      </c>
      <c r="D41" s="290">
        <f>30*0.5</f>
        <v>15</v>
      </c>
      <c r="E41" s="291"/>
      <c r="F41" s="292">
        <f>+ROUND((D41*E41),2)</f>
        <v>0</v>
      </c>
    </row>
    <row r="42" spans="1:6" ht="12.75">
      <c r="A42" s="255"/>
      <c r="B42" s="284"/>
      <c r="C42" s="285"/>
      <c r="D42" s="286"/>
      <c r="E42" s="259"/>
      <c r="F42" s="260"/>
    </row>
    <row r="43" spans="1:6" ht="38.25">
      <c r="A43" s="239" t="s">
        <v>287</v>
      </c>
      <c r="B43" s="299" t="s">
        <v>288</v>
      </c>
      <c r="C43" s="300" t="s">
        <v>266</v>
      </c>
      <c r="D43" s="301">
        <v>1.25</v>
      </c>
      <c r="E43" s="302"/>
      <c r="F43" s="244">
        <f>+D43*E43</f>
        <v>0</v>
      </c>
    </row>
    <row r="44" spans="1:6" ht="12.75">
      <c r="A44" s="255"/>
      <c r="B44" s="303"/>
      <c r="C44" s="304"/>
      <c r="D44" s="305"/>
      <c r="E44" s="306"/>
      <c r="F44" s="260"/>
    </row>
    <row r="45" spans="1:6" ht="38.25">
      <c r="A45" s="239" t="s">
        <v>289</v>
      </c>
      <c r="B45" s="299" t="s">
        <v>290</v>
      </c>
      <c r="C45" s="300" t="s">
        <v>266</v>
      </c>
      <c r="D45" s="301">
        <v>29.19</v>
      </c>
      <c r="E45" s="302"/>
      <c r="F45" s="244">
        <f>+D45*E45</f>
        <v>0</v>
      </c>
    </row>
    <row r="46" spans="1:6" ht="12.75">
      <c r="A46" s="255"/>
      <c r="B46" s="303"/>
      <c r="C46" s="304"/>
      <c r="D46" s="305"/>
      <c r="E46" s="306"/>
      <c r="F46" s="260"/>
    </row>
    <row r="47" spans="1:6" ht="38.25">
      <c r="A47" s="239" t="s">
        <v>291</v>
      </c>
      <c r="B47" s="299" t="s">
        <v>292</v>
      </c>
      <c r="C47" s="300" t="s">
        <v>266</v>
      </c>
      <c r="D47" s="301">
        <v>56.34</v>
      </c>
      <c r="E47" s="302"/>
      <c r="F47" s="244">
        <f>+D47*E47</f>
        <v>0</v>
      </c>
    </row>
    <row r="48" spans="1:6" ht="12.75">
      <c r="A48" s="255"/>
      <c r="B48" s="303"/>
      <c r="C48" s="304"/>
      <c r="D48" s="305"/>
      <c r="E48" s="306"/>
      <c r="F48" s="260"/>
    </row>
    <row r="49" spans="1:8" ht="53.25" customHeight="1">
      <c r="A49" s="239" t="s">
        <v>293</v>
      </c>
      <c r="B49" s="307" t="s">
        <v>294</v>
      </c>
      <c r="C49" s="241" t="s">
        <v>223</v>
      </c>
      <c r="D49" s="242">
        <f>+D51-D59</f>
        <v>24.727100000000007</v>
      </c>
      <c r="E49" s="243"/>
      <c r="F49" s="244">
        <f>+D49*E49</f>
        <v>0</v>
      </c>
      <c r="H49" s="214" t="s">
        <v>295</v>
      </c>
    </row>
    <row r="50" spans="2:6" ht="13.5" customHeight="1">
      <c r="B50" s="308"/>
      <c r="C50" s="218"/>
      <c r="E50" s="220"/>
      <c r="F50" s="250"/>
    </row>
    <row r="51" spans="2:9" ht="12.75">
      <c r="B51" s="309" t="s">
        <v>296</v>
      </c>
      <c r="C51" s="310"/>
      <c r="D51" s="311">
        <f>D31+D33+D35</f>
        <v>56.62460000000001</v>
      </c>
      <c r="E51" s="220"/>
      <c r="F51" s="250"/>
      <c r="H51" s="214">
        <v>12.36</v>
      </c>
      <c r="I51" s="215">
        <f>H51*0.54</f>
        <v>6.6744</v>
      </c>
    </row>
    <row r="52" spans="2:9" ht="12.75">
      <c r="B52" s="309"/>
      <c r="C52" s="310"/>
      <c r="D52" s="311"/>
      <c r="E52" s="220"/>
      <c r="F52" s="250"/>
      <c r="H52" s="214">
        <v>0</v>
      </c>
      <c r="I52" s="215">
        <f>H52*0.28</f>
        <v>0</v>
      </c>
    </row>
    <row r="53" spans="2:9" ht="12.75">
      <c r="B53" s="309" t="s">
        <v>297</v>
      </c>
      <c r="C53" s="310"/>
      <c r="D53" s="311"/>
      <c r="E53" s="220"/>
      <c r="F53" s="250"/>
      <c r="H53" s="214">
        <v>0</v>
      </c>
      <c r="I53" s="215">
        <f>H53*0.13</f>
        <v>0</v>
      </c>
    </row>
    <row r="54" spans="2:9" ht="12.75">
      <c r="B54" s="309" t="s">
        <v>298</v>
      </c>
      <c r="C54" s="310"/>
      <c r="D54" s="311">
        <f>((D43*0.01)+(D45*0.02)+(D47*0.02))</f>
        <v>1.7231</v>
      </c>
      <c r="E54" s="220"/>
      <c r="F54" s="250"/>
      <c r="H54" s="214">
        <v>0</v>
      </c>
      <c r="I54" s="215">
        <f>(H54*0.12)*6</f>
        <v>0</v>
      </c>
    </row>
    <row r="55" spans="2:9" ht="12.75">
      <c r="B55" s="309" t="s">
        <v>299</v>
      </c>
      <c r="C55" s="310"/>
      <c r="D55" s="311">
        <f>D39</f>
        <v>6</v>
      </c>
      <c r="E55" s="220"/>
      <c r="F55" s="250"/>
      <c r="H55" s="214">
        <v>0</v>
      </c>
      <c r="I55" s="215">
        <f>H55*0.79</f>
        <v>0</v>
      </c>
    </row>
    <row r="56" spans="2:6" ht="12.75">
      <c r="B56" s="309" t="s">
        <v>300</v>
      </c>
      <c r="C56" s="310"/>
      <c r="D56" s="311">
        <f>D41</f>
        <v>15</v>
      </c>
      <c r="E56" s="220"/>
      <c r="F56" s="250"/>
    </row>
    <row r="57" spans="2:6" ht="12.75">
      <c r="B57" s="309" t="s">
        <v>301</v>
      </c>
      <c r="C57" s="310"/>
      <c r="D57" s="311">
        <v>2.5</v>
      </c>
      <c r="E57" s="220"/>
      <c r="F57" s="250"/>
    </row>
    <row r="58" spans="2:9" ht="12.75">
      <c r="B58" s="309" t="s">
        <v>302</v>
      </c>
      <c r="C58" s="310"/>
      <c r="D58" s="312">
        <f>I58</f>
        <v>6.6744</v>
      </c>
      <c r="E58" s="220"/>
      <c r="F58" s="250"/>
      <c r="H58" s="214" t="s">
        <v>303</v>
      </c>
      <c r="I58" s="215">
        <f>SUM(I51:I55)</f>
        <v>6.6744</v>
      </c>
    </row>
    <row r="59" spans="2:6" ht="12.75">
      <c r="B59" s="313"/>
      <c r="C59" s="310"/>
      <c r="D59" s="314">
        <f>SUM(D54:D58)</f>
        <v>31.8975</v>
      </c>
      <c r="E59" s="220"/>
      <c r="F59" s="250"/>
    </row>
    <row r="60" spans="2:6" ht="12.75">
      <c r="B60" s="245"/>
      <c r="C60" s="218"/>
      <c r="E60" s="220"/>
      <c r="F60" s="250"/>
    </row>
    <row r="61" spans="1:6" ht="15" customHeight="1">
      <c r="A61" s="239" t="s">
        <v>304</v>
      </c>
      <c r="B61" s="307" t="s">
        <v>305</v>
      </c>
      <c r="C61" s="241" t="s">
        <v>203</v>
      </c>
      <c r="D61" s="253">
        <f>D19*2</f>
        <v>171.06</v>
      </c>
      <c r="E61" s="243"/>
      <c r="F61" s="244">
        <f>+D61*E61</f>
        <v>0</v>
      </c>
    </row>
    <row r="62" spans="2:6" ht="12.75">
      <c r="B62" s="214"/>
      <c r="C62" s="218"/>
      <c r="E62" s="220"/>
      <c r="F62" s="250"/>
    </row>
    <row r="63" spans="1:6" ht="108.75" customHeight="1">
      <c r="A63" s="239" t="s">
        <v>306</v>
      </c>
      <c r="B63" s="315" t="s">
        <v>307</v>
      </c>
      <c r="C63" s="271" t="s">
        <v>268</v>
      </c>
      <c r="D63" s="272">
        <v>1</v>
      </c>
      <c r="E63" s="264"/>
      <c r="F63" s="265">
        <f>+D63*E63</f>
        <v>0</v>
      </c>
    </row>
    <row r="64" spans="1:6" ht="13.5" customHeight="1">
      <c r="A64" s="255"/>
      <c r="B64" s="316"/>
      <c r="C64" s="280"/>
      <c r="D64" s="281"/>
      <c r="E64" s="269"/>
      <c r="F64" s="270"/>
    </row>
    <row r="65" spans="1:6" ht="104.25" customHeight="1">
      <c r="A65" s="239" t="s">
        <v>308</v>
      </c>
      <c r="B65" s="315" t="s">
        <v>309</v>
      </c>
      <c r="C65" s="271" t="s">
        <v>268</v>
      </c>
      <c r="D65" s="272">
        <v>1</v>
      </c>
      <c r="E65" s="264"/>
      <c r="F65" s="265">
        <f>+D65*E65</f>
        <v>0</v>
      </c>
    </row>
    <row r="66" spans="1:6" ht="12.75" customHeight="1">
      <c r="A66" s="255"/>
      <c r="B66" s="316"/>
      <c r="C66" s="280"/>
      <c r="D66" s="281"/>
      <c r="E66" s="269"/>
      <c r="F66" s="270"/>
    </row>
    <row r="67" spans="1:6" ht="103.5" customHeight="1">
      <c r="A67" s="239" t="s">
        <v>310</v>
      </c>
      <c r="B67" s="315" t="s">
        <v>311</v>
      </c>
      <c r="C67" s="271" t="s">
        <v>268</v>
      </c>
      <c r="D67" s="272">
        <v>3</v>
      </c>
      <c r="E67" s="264"/>
      <c r="F67" s="265">
        <f>+D67*E67</f>
        <v>0</v>
      </c>
    </row>
    <row r="68" spans="1:6" ht="14.25" customHeight="1">
      <c r="A68" s="255"/>
      <c r="B68" s="316"/>
      <c r="C68" s="280"/>
      <c r="D68" s="281"/>
      <c r="E68" s="269"/>
      <c r="F68" s="270"/>
    </row>
    <row r="69" spans="1:6" ht="28.5" customHeight="1">
      <c r="A69" s="239" t="s">
        <v>312</v>
      </c>
      <c r="B69" s="315" t="s">
        <v>313</v>
      </c>
      <c r="C69" s="271" t="s">
        <v>268</v>
      </c>
      <c r="D69" s="272">
        <v>1</v>
      </c>
      <c r="E69" s="264"/>
      <c r="F69" s="265">
        <f>+D69*E69</f>
        <v>0</v>
      </c>
    </row>
    <row r="70" spans="1:6" ht="14.25" customHeight="1">
      <c r="A70" s="255"/>
      <c r="B70" s="316"/>
      <c r="C70" s="280"/>
      <c r="D70" s="281"/>
      <c r="E70" s="269"/>
      <c r="F70" s="270"/>
    </row>
    <row r="71" spans="1:6" ht="28.5" customHeight="1">
      <c r="A71" s="239" t="s">
        <v>314</v>
      </c>
      <c r="B71" s="315" t="s">
        <v>315</v>
      </c>
      <c r="C71" s="271" t="s">
        <v>202</v>
      </c>
      <c r="D71" s="272">
        <v>1</v>
      </c>
      <c r="E71" s="264"/>
      <c r="F71" s="265">
        <f>+D71*E71</f>
        <v>0</v>
      </c>
    </row>
    <row r="72" spans="1:6" ht="14.25" customHeight="1">
      <c r="A72" s="255"/>
      <c r="B72" s="316"/>
      <c r="C72" s="280"/>
      <c r="D72" s="281"/>
      <c r="E72" s="269"/>
      <c r="F72" s="270"/>
    </row>
    <row r="73" spans="1:6" ht="66" customHeight="1">
      <c r="A73" s="239" t="s">
        <v>316</v>
      </c>
      <c r="B73" s="315" t="s">
        <v>317</v>
      </c>
      <c r="C73" s="271" t="s">
        <v>202</v>
      </c>
      <c r="D73" s="272">
        <v>5</v>
      </c>
      <c r="E73" s="264"/>
      <c r="F73" s="265">
        <f>+D73*E73</f>
        <v>0</v>
      </c>
    </row>
    <row r="74" spans="1:6" ht="14.25" customHeight="1">
      <c r="A74" s="255"/>
      <c r="B74" s="316"/>
      <c r="C74" s="280"/>
      <c r="D74" s="281"/>
      <c r="E74" s="269"/>
      <c r="F74" s="270"/>
    </row>
    <row r="75" spans="1:6" ht="40.5" customHeight="1">
      <c r="A75" s="239" t="s">
        <v>318</v>
      </c>
      <c r="B75" s="315" t="s">
        <v>319</v>
      </c>
      <c r="C75" s="271" t="s">
        <v>268</v>
      </c>
      <c r="D75" s="272">
        <v>1</v>
      </c>
      <c r="E75" s="264"/>
      <c r="F75" s="265">
        <f>+D75*E75</f>
        <v>0</v>
      </c>
    </row>
    <row r="76" spans="1:6" ht="13.5" customHeight="1">
      <c r="A76" s="255"/>
      <c r="B76" s="316"/>
      <c r="C76" s="280"/>
      <c r="D76" s="281"/>
      <c r="E76" s="269"/>
      <c r="F76" s="270"/>
    </row>
    <row r="77" spans="1:6" ht="40.5" customHeight="1">
      <c r="A77" s="239" t="s">
        <v>320</v>
      </c>
      <c r="B77" s="315" t="s">
        <v>321</v>
      </c>
      <c r="C77" s="271" t="s">
        <v>204</v>
      </c>
      <c r="D77" s="272">
        <v>7.4</v>
      </c>
      <c r="E77" s="264"/>
      <c r="F77" s="265">
        <f>+D77*E77</f>
        <v>0</v>
      </c>
    </row>
    <row r="78" spans="1:6" ht="13.5" customHeight="1">
      <c r="A78" s="255"/>
      <c r="B78" s="316"/>
      <c r="C78" s="280"/>
      <c r="D78" s="281"/>
      <c r="E78" s="269"/>
      <c r="F78" s="270"/>
    </row>
    <row r="79" spans="1:6" ht="13.5" customHeight="1">
      <c r="A79" s="239" t="s">
        <v>322</v>
      </c>
      <c r="B79" s="288" t="s">
        <v>323</v>
      </c>
      <c r="C79" s="317"/>
      <c r="D79" s="318"/>
      <c r="E79" s="264"/>
      <c r="F79" s="265"/>
    </row>
    <row r="80" spans="1:6" ht="13.5" customHeight="1">
      <c r="A80" s="239"/>
      <c r="B80" s="288" t="s">
        <v>324</v>
      </c>
      <c r="C80" s="271" t="s">
        <v>268</v>
      </c>
      <c r="D80" s="318">
        <v>2</v>
      </c>
      <c r="E80" s="264"/>
      <c r="F80" s="265">
        <f aca="true" t="shared" si="0" ref="F80:F85">+D80*E80</f>
        <v>0</v>
      </c>
    </row>
    <row r="81" spans="1:6" ht="13.5" customHeight="1">
      <c r="A81" s="239"/>
      <c r="B81" s="290" t="s">
        <v>325</v>
      </c>
      <c r="C81" s="271" t="s">
        <v>268</v>
      </c>
      <c r="D81" s="318">
        <v>5</v>
      </c>
      <c r="E81" s="264"/>
      <c r="F81" s="265">
        <f t="shared" si="0"/>
        <v>0</v>
      </c>
    </row>
    <row r="82" spans="1:6" ht="12.75">
      <c r="A82" s="239"/>
      <c r="B82" s="290" t="s">
        <v>326</v>
      </c>
      <c r="C82" s="271" t="s">
        <v>268</v>
      </c>
      <c r="D82" s="318">
        <v>1</v>
      </c>
      <c r="E82" s="264"/>
      <c r="F82" s="265">
        <f t="shared" si="0"/>
        <v>0</v>
      </c>
    </row>
    <row r="83" spans="1:6" ht="12.75">
      <c r="A83" s="239"/>
      <c r="B83" s="290" t="s">
        <v>327</v>
      </c>
      <c r="C83" s="271" t="s">
        <v>268</v>
      </c>
      <c r="D83" s="318">
        <v>2</v>
      </c>
      <c r="E83" s="264"/>
      <c r="F83" s="265">
        <f t="shared" si="0"/>
        <v>0</v>
      </c>
    </row>
    <row r="84" spans="1:6" ht="12.75">
      <c r="A84" s="239"/>
      <c r="B84" s="290" t="s">
        <v>328</v>
      </c>
      <c r="C84" s="271" t="s">
        <v>268</v>
      </c>
      <c r="D84" s="318">
        <v>10</v>
      </c>
      <c r="E84" s="264"/>
      <c r="F84" s="265">
        <f t="shared" si="0"/>
        <v>0</v>
      </c>
    </row>
    <row r="85" spans="1:6" ht="12.75">
      <c r="A85" s="239"/>
      <c r="B85" s="290" t="s">
        <v>329</v>
      </c>
      <c r="C85" s="271" t="s">
        <v>268</v>
      </c>
      <c r="D85" s="318">
        <v>10</v>
      </c>
      <c r="E85" s="264"/>
      <c r="F85" s="265">
        <f t="shared" si="0"/>
        <v>0</v>
      </c>
    </row>
    <row r="86" spans="1:6" ht="12.75">
      <c r="A86" s="255"/>
      <c r="B86" s="296"/>
      <c r="C86" s="280"/>
      <c r="D86" s="319"/>
      <c r="E86" s="269"/>
      <c r="F86" s="270"/>
    </row>
    <row r="87" spans="1:6" ht="25.5">
      <c r="A87" s="239" t="s">
        <v>330</v>
      </c>
      <c r="B87" s="282" t="s">
        <v>331</v>
      </c>
      <c r="C87" s="249" t="s">
        <v>266</v>
      </c>
      <c r="D87" s="283">
        <f>+D43+D45+D47</f>
        <v>86.78</v>
      </c>
      <c r="E87" s="243"/>
      <c r="F87" s="244">
        <f>+D87*E87</f>
        <v>0</v>
      </c>
    </row>
    <row r="88" spans="3:6" ht="12.75">
      <c r="C88" s="218"/>
      <c r="E88" s="220"/>
      <c r="F88" s="250"/>
    </row>
    <row r="89" spans="1:6" ht="25.5">
      <c r="A89" s="239" t="s">
        <v>332</v>
      </c>
      <c r="B89" s="282" t="s">
        <v>333</v>
      </c>
      <c r="C89" s="241" t="s">
        <v>266</v>
      </c>
      <c r="D89" s="242">
        <f>+D87</f>
        <v>86.78</v>
      </c>
      <c r="E89" s="243"/>
      <c r="F89" s="244">
        <f>+D89*E89</f>
        <v>0</v>
      </c>
    </row>
    <row r="90" spans="2:6" ht="12.75">
      <c r="B90" s="320"/>
      <c r="C90" s="321"/>
      <c r="D90" s="322"/>
      <c r="E90" s="323"/>
      <c r="F90" s="250"/>
    </row>
    <row r="91" spans="1:6" ht="38.25">
      <c r="A91" s="239" t="s">
        <v>334</v>
      </c>
      <c r="B91" s="315" t="s">
        <v>335</v>
      </c>
      <c r="C91" s="241" t="s">
        <v>268</v>
      </c>
      <c r="D91" s="242">
        <v>3</v>
      </c>
      <c r="E91" s="324"/>
      <c r="F91" s="244">
        <f>+D91*E91</f>
        <v>0</v>
      </c>
    </row>
    <row r="92" spans="4:6" ht="12.75">
      <c r="D92" s="214"/>
      <c r="E92" s="246"/>
      <c r="F92" s="247"/>
    </row>
    <row r="93" spans="1:6" ht="12.75">
      <c r="A93" s="239" t="s">
        <v>336</v>
      </c>
      <c r="B93" s="315" t="s">
        <v>337</v>
      </c>
      <c r="C93" s="241" t="s">
        <v>220</v>
      </c>
      <c r="D93" s="242">
        <v>4</v>
      </c>
      <c r="E93" s="243"/>
      <c r="F93" s="244">
        <f>+D93*E93</f>
        <v>0</v>
      </c>
    </row>
    <row r="94" spans="1:6" ht="12.75">
      <c r="A94" s="255"/>
      <c r="B94" s="316"/>
      <c r="C94" s="325"/>
      <c r="D94" s="258"/>
      <c r="E94" s="259"/>
      <c r="F94" s="260"/>
    </row>
    <row r="95" spans="2:6" ht="12.75">
      <c r="B95" s="245"/>
      <c r="C95" s="218"/>
      <c r="E95" s="220"/>
      <c r="F95" s="250"/>
    </row>
    <row r="96" spans="3:6" ht="12.75">
      <c r="C96" s="218"/>
      <c r="E96" s="220"/>
      <c r="F96" s="250"/>
    </row>
    <row r="97" spans="2:6" ht="13.5" thickBot="1">
      <c r="B97" s="238" t="s">
        <v>1146</v>
      </c>
      <c r="E97" s="326" t="s">
        <v>253</v>
      </c>
      <c r="F97" s="327">
        <f>SUM(F19:F95)</f>
        <v>0</v>
      </c>
    </row>
    <row r="98" ht="13.5" thickTop="1"/>
  </sheetData>
  <sheetProtection password="B2B1" sheet="1" selectLockedCells="1"/>
  <mergeCells count="3">
    <mergeCell ref="B2:F2"/>
    <mergeCell ref="B5:F5"/>
    <mergeCell ref="B6:D6"/>
  </mergeCells>
  <printOptions/>
  <pageMargins left="0.984251968503937" right="0.2755905511811024" top="0.7874015748031497" bottom="0.7874015748031497" header="0.31496062992125984" footer="0.31496062992125984"/>
  <pageSetup horizontalDpi="300" verticalDpi="300" orientation="portrait" paperSize="9" r:id="rId1"/>
  <headerFooter alignWithMargins="0">
    <oddHeader>&amp;R&amp;"Arial,Navadno"&amp;8&amp;A</oddHeader>
    <oddFooter>&amp;R&amp;"Arial,Navadno"&amp;9&amp;P/&amp;N</oddFooter>
  </headerFooter>
  <rowBreaks count="1" manualBreakCount="1">
    <brk id="16" max="5" man="1"/>
  </rowBreaks>
</worksheet>
</file>

<file path=xl/worksheets/sheet2.xml><?xml version="1.0" encoding="utf-8"?>
<worksheet xmlns="http://schemas.openxmlformats.org/spreadsheetml/2006/main" xmlns:r="http://schemas.openxmlformats.org/officeDocument/2006/relationships">
  <sheetPr>
    <tabColor rgb="FF7030A0"/>
    <pageSetUpPr fitToPage="1"/>
  </sheetPr>
  <dimension ref="A1:AA635"/>
  <sheetViews>
    <sheetView tabSelected="1" view="pageBreakPreview" zoomScaleSheetLayoutView="100" zoomScalePageLayoutView="0" workbookViewId="0" topLeftCell="A58">
      <selection activeCell="J155" sqref="J155"/>
    </sheetView>
  </sheetViews>
  <sheetFormatPr defaultColWidth="9.00390625" defaultRowHeight="12.75"/>
  <cols>
    <col min="1" max="1" width="4.75390625" style="5" customWidth="1"/>
    <col min="2" max="5" width="2.75390625" style="4" hidden="1" customWidth="1"/>
    <col min="6" max="6" width="34.875" style="3" customWidth="1"/>
    <col min="7" max="7" width="6.75390625" style="1" customWidth="1"/>
    <col min="8" max="8" width="8.25390625" style="2" customWidth="1"/>
    <col min="9" max="9" width="11.25390625" style="118" customWidth="1"/>
    <col min="10" max="10" width="11.875" style="118" customWidth="1"/>
  </cols>
  <sheetData>
    <row r="1" spans="1:10" s="45" customFormat="1" ht="19.5" customHeight="1">
      <c r="A1" s="40"/>
      <c r="B1" s="41"/>
      <c r="C1" s="41"/>
      <c r="D1" s="41"/>
      <c r="E1" s="41"/>
      <c r="F1" s="42"/>
      <c r="G1" s="43"/>
      <c r="H1" s="44"/>
      <c r="I1" s="122"/>
      <c r="J1" s="122"/>
    </row>
    <row r="2" spans="1:10" s="45" customFormat="1" ht="12.75">
      <c r="A2" s="46"/>
      <c r="B2" s="47"/>
      <c r="C2" s="47"/>
      <c r="D2" s="47"/>
      <c r="E2" s="47"/>
      <c r="F2" s="48"/>
      <c r="G2" s="49"/>
      <c r="H2" s="50"/>
      <c r="I2" s="123"/>
      <c r="J2" s="123"/>
    </row>
    <row r="3" spans="1:10" s="45" customFormat="1" ht="12.75">
      <c r="A3" s="51"/>
      <c r="B3" s="31"/>
      <c r="C3" s="31"/>
      <c r="D3" s="31"/>
      <c r="E3" s="31"/>
      <c r="F3" s="52"/>
      <c r="G3" s="31"/>
      <c r="H3" s="53"/>
      <c r="I3" s="120"/>
      <c r="J3" s="120"/>
    </row>
    <row r="4" spans="1:10" s="45" customFormat="1" ht="12.75">
      <c r="A4" s="12" t="s">
        <v>230</v>
      </c>
      <c r="B4" s="13"/>
      <c r="C4" s="13"/>
      <c r="D4" s="13"/>
      <c r="E4" s="13"/>
      <c r="F4" s="54"/>
      <c r="G4" s="13"/>
      <c r="H4" s="11"/>
      <c r="I4" s="124"/>
      <c r="J4" s="124"/>
    </row>
    <row r="5" spans="1:10" s="45" customFormat="1" ht="12.75">
      <c r="A5" s="12"/>
      <c r="B5" s="13"/>
      <c r="C5" s="13"/>
      <c r="D5" s="13"/>
      <c r="E5" s="13"/>
      <c r="F5" s="54"/>
      <c r="G5" s="13"/>
      <c r="H5" s="11"/>
      <c r="I5" s="124"/>
      <c r="J5" s="124"/>
    </row>
    <row r="6" spans="1:10" s="45" customFormat="1" ht="12.75">
      <c r="A6" s="12"/>
      <c r="B6" s="13"/>
      <c r="C6" s="13"/>
      <c r="D6" s="13"/>
      <c r="E6" s="13"/>
      <c r="F6" s="54"/>
      <c r="G6" s="13"/>
      <c r="H6" s="11"/>
      <c r="I6" s="124"/>
      <c r="J6" s="124"/>
    </row>
    <row r="7" spans="1:10" s="45" customFormat="1" ht="12.75">
      <c r="A7" s="51" t="s">
        <v>1386</v>
      </c>
      <c r="B7" s="13"/>
      <c r="C7" s="13"/>
      <c r="D7" s="13"/>
      <c r="E7" s="13"/>
      <c r="F7" s="54"/>
      <c r="G7" s="13"/>
      <c r="H7" s="11"/>
      <c r="I7" s="124"/>
      <c r="J7" s="124"/>
    </row>
    <row r="8" spans="1:10" s="45" customFormat="1" ht="12.75">
      <c r="A8" s="12"/>
      <c r="B8" s="13"/>
      <c r="C8" s="13"/>
      <c r="D8" s="13"/>
      <c r="E8" s="13"/>
      <c r="F8" s="54"/>
      <c r="G8" s="13"/>
      <c r="H8" s="11"/>
      <c r="I8" s="124"/>
      <c r="J8" s="124"/>
    </row>
    <row r="9" spans="1:10" s="45" customFormat="1" ht="12.75">
      <c r="A9" s="51"/>
      <c r="B9" s="13"/>
      <c r="C9" s="13"/>
      <c r="D9" s="13"/>
      <c r="E9" s="13"/>
      <c r="F9" s="54"/>
      <c r="G9" s="13"/>
      <c r="H9" s="11"/>
      <c r="I9" s="124"/>
      <c r="J9" s="124"/>
    </row>
    <row r="10" spans="1:10" s="45" customFormat="1" ht="12.75">
      <c r="A10" s="51"/>
      <c r="B10" s="13"/>
      <c r="C10" s="13"/>
      <c r="D10" s="13"/>
      <c r="E10" s="13"/>
      <c r="F10" s="54"/>
      <c r="G10" s="13"/>
      <c r="H10" s="11"/>
      <c r="I10" s="124"/>
      <c r="J10" s="124"/>
    </row>
    <row r="11" spans="1:10" s="45" customFormat="1" ht="12.75">
      <c r="A11" s="51"/>
      <c r="B11" s="31"/>
      <c r="C11" s="31"/>
      <c r="D11" s="31"/>
      <c r="E11" s="31"/>
      <c r="F11" s="52"/>
      <c r="G11" s="31"/>
      <c r="H11" s="53"/>
      <c r="I11" s="120"/>
      <c r="J11" s="120"/>
    </row>
    <row r="12" spans="1:10" s="45" customFormat="1" ht="20.25">
      <c r="A12" s="876" t="s">
        <v>1350</v>
      </c>
      <c r="B12" s="876"/>
      <c r="C12" s="876"/>
      <c r="D12" s="876"/>
      <c r="E12" s="876"/>
      <c r="F12" s="876"/>
      <c r="G12" s="876"/>
      <c r="H12" s="876"/>
      <c r="I12" s="876"/>
      <c r="J12" s="876"/>
    </row>
    <row r="13" spans="1:10" s="45" customFormat="1" ht="12.75">
      <c r="A13" s="55"/>
      <c r="B13" s="56"/>
      <c r="C13" s="56"/>
      <c r="D13" s="56"/>
      <c r="E13" s="56"/>
      <c r="F13" s="57"/>
      <c r="G13" s="56"/>
      <c r="H13" s="53"/>
      <c r="I13" s="120"/>
      <c r="J13" s="120"/>
    </row>
    <row r="14" spans="1:10" s="45" customFormat="1" ht="16.5" customHeight="1">
      <c r="A14" s="55"/>
      <c r="B14" s="56"/>
      <c r="C14" s="56"/>
      <c r="D14" s="56"/>
      <c r="E14" s="56"/>
      <c r="F14" s="58" t="s">
        <v>196</v>
      </c>
      <c r="G14" s="56"/>
      <c r="H14" s="53"/>
      <c r="I14" s="120"/>
      <c r="J14" s="120"/>
    </row>
    <row r="15" spans="1:10" s="45" customFormat="1" ht="16.5" customHeight="1">
      <c r="A15" s="55" t="s">
        <v>211</v>
      </c>
      <c r="B15" s="56"/>
      <c r="C15" s="56"/>
      <c r="D15" s="56"/>
      <c r="E15" s="56"/>
      <c r="F15" s="57" t="s">
        <v>201</v>
      </c>
      <c r="G15" s="56"/>
      <c r="H15" s="53"/>
      <c r="I15" s="120"/>
      <c r="J15" s="120"/>
    </row>
    <row r="16" spans="1:10" s="45" customFormat="1" ht="16.5" customHeight="1">
      <c r="A16" s="55" t="s">
        <v>212</v>
      </c>
      <c r="B16" s="56"/>
      <c r="C16" s="56"/>
      <c r="D16" s="56"/>
      <c r="E16" s="56"/>
      <c r="F16" s="57" t="s">
        <v>221</v>
      </c>
      <c r="G16" s="56"/>
      <c r="H16" s="53"/>
      <c r="I16" s="120"/>
      <c r="J16" s="120">
        <f>J155</f>
        <v>0</v>
      </c>
    </row>
    <row r="17" spans="1:10" s="45" customFormat="1" ht="16.5" customHeight="1">
      <c r="A17" s="55" t="s">
        <v>214</v>
      </c>
      <c r="B17" s="56"/>
      <c r="C17" s="56"/>
      <c r="D17" s="56"/>
      <c r="E17" s="56"/>
      <c r="F17" s="57" t="s">
        <v>743</v>
      </c>
      <c r="G17" s="56"/>
      <c r="H17" s="53"/>
      <c r="I17" s="120"/>
      <c r="J17" s="120">
        <f>J178</f>
        <v>0</v>
      </c>
    </row>
    <row r="18" spans="1:10" s="45" customFormat="1" ht="16.5" customHeight="1">
      <c r="A18" s="55" t="s">
        <v>219</v>
      </c>
      <c r="B18" s="56"/>
      <c r="C18" s="56"/>
      <c r="D18" s="56"/>
      <c r="E18" s="56"/>
      <c r="F18" s="57" t="s">
        <v>1351</v>
      </c>
      <c r="G18" s="56"/>
      <c r="H18" s="53"/>
      <c r="I18" s="120"/>
      <c r="J18" s="120">
        <f>J206</f>
        <v>0</v>
      </c>
    </row>
    <row r="19" spans="1:10" s="45" customFormat="1" ht="16.5" customHeight="1">
      <c r="A19" s="55" t="s">
        <v>191</v>
      </c>
      <c r="B19" s="56"/>
      <c r="C19" s="56"/>
      <c r="D19" s="56"/>
      <c r="E19" s="56"/>
      <c r="F19" s="57" t="s">
        <v>1352</v>
      </c>
      <c r="G19" s="56"/>
      <c r="H19" s="53"/>
      <c r="I19" s="120"/>
      <c r="J19" s="120">
        <f>J235</f>
        <v>0</v>
      </c>
    </row>
    <row r="20" spans="1:10" s="45" customFormat="1" ht="16.5" customHeight="1">
      <c r="A20" s="63" t="s">
        <v>193</v>
      </c>
      <c r="B20" s="64"/>
      <c r="C20" s="64"/>
      <c r="D20" s="64"/>
      <c r="E20" s="64"/>
      <c r="F20" s="96" t="s">
        <v>198</v>
      </c>
      <c r="G20" s="64"/>
      <c r="H20" s="97"/>
      <c r="I20" s="125"/>
      <c r="J20" s="125">
        <f>J342</f>
        <v>0</v>
      </c>
    </row>
    <row r="21" spans="1:10" s="45" customFormat="1" ht="16.5" customHeight="1">
      <c r="A21" s="63" t="s">
        <v>194</v>
      </c>
      <c r="B21" s="64"/>
      <c r="C21" s="64"/>
      <c r="D21" s="64"/>
      <c r="E21" s="64"/>
      <c r="F21" s="96" t="s">
        <v>819</v>
      </c>
      <c r="G21" s="64"/>
      <c r="H21" s="97"/>
      <c r="I21" s="125"/>
      <c r="J21" s="125">
        <f>J407</f>
        <v>0</v>
      </c>
    </row>
    <row r="22" spans="1:10" s="45" customFormat="1" ht="16.5" customHeight="1">
      <c r="A22" s="59" t="s">
        <v>229</v>
      </c>
      <c r="B22" s="60"/>
      <c r="C22" s="60"/>
      <c r="D22" s="60"/>
      <c r="E22" s="60"/>
      <c r="F22" s="61" t="s">
        <v>820</v>
      </c>
      <c r="G22" s="60"/>
      <c r="H22" s="62"/>
      <c r="I22" s="121"/>
      <c r="J22" s="121">
        <f>J424</f>
        <v>0</v>
      </c>
    </row>
    <row r="23" spans="1:10" s="45" customFormat="1" ht="16.5" customHeight="1">
      <c r="A23" s="63"/>
      <c r="B23" s="64"/>
      <c r="C23" s="64"/>
      <c r="D23" s="64"/>
      <c r="E23" s="64"/>
      <c r="F23" s="52" t="s">
        <v>197</v>
      </c>
      <c r="G23" s="31"/>
      <c r="H23" s="53"/>
      <c r="I23" s="120"/>
      <c r="J23" s="120">
        <f>SUM(J15:J22)</f>
        <v>0</v>
      </c>
    </row>
    <row r="24" spans="1:10" s="45" customFormat="1" ht="16.5" customHeight="1">
      <c r="A24" s="51"/>
      <c r="B24" s="31"/>
      <c r="C24" s="31"/>
      <c r="D24" s="31"/>
      <c r="E24" s="31"/>
      <c r="F24" s="52" t="s">
        <v>231</v>
      </c>
      <c r="G24" s="31"/>
      <c r="H24" s="53"/>
      <c r="I24" s="120"/>
      <c r="J24" s="127">
        <f>J23</f>
        <v>0</v>
      </c>
    </row>
    <row r="25" spans="1:10" s="45" customFormat="1" ht="16.5" customHeight="1">
      <c r="A25" s="51"/>
      <c r="B25" s="31"/>
      <c r="C25" s="31"/>
      <c r="D25" s="31"/>
      <c r="E25" s="31"/>
      <c r="F25" s="52"/>
      <c r="G25" s="31"/>
      <c r="H25" s="53"/>
      <c r="I25" s="120"/>
      <c r="J25" s="120"/>
    </row>
    <row r="26" spans="1:10" s="45" customFormat="1" ht="16.5" customHeight="1">
      <c r="A26" s="51"/>
      <c r="B26" s="31"/>
      <c r="C26" s="31"/>
      <c r="D26" s="31"/>
      <c r="E26" s="31"/>
      <c r="F26" s="52"/>
      <c r="G26" s="31"/>
      <c r="H26" s="53"/>
      <c r="I26" s="120"/>
      <c r="J26" s="120"/>
    </row>
    <row r="27" spans="1:10" s="45" customFormat="1" ht="16.5" customHeight="1">
      <c r="A27" s="51"/>
      <c r="B27" s="31"/>
      <c r="C27" s="31"/>
      <c r="D27" s="31"/>
      <c r="E27" s="31"/>
      <c r="F27" s="65" t="s">
        <v>232</v>
      </c>
      <c r="G27" s="31"/>
      <c r="H27" s="53"/>
      <c r="I27" s="120"/>
      <c r="J27" s="120"/>
    </row>
    <row r="28" spans="1:10" s="45" customFormat="1" ht="16.5" customHeight="1">
      <c r="A28" s="51" t="s">
        <v>1353</v>
      </c>
      <c r="B28" s="31"/>
      <c r="C28" s="31"/>
      <c r="D28" s="31"/>
      <c r="E28" s="31"/>
      <c r="F28" s="52" t="s">
        <v>881</v>
      </c>
      <c r="G28" s="31"/>
      <c r="H28" s="53"/>
      <c r="I28" s="120"/>
      <c r="J28" s="120">
        <f>J447</f>
        <v>0</v>
      </c>
    </row>
    <row r="29" spans="1:10" s="45" customFormat="1" ht="16.5" customHeight="1">
      <c r="A29" s="51" t="s">
        <v>1354</v>
      </c>
      <c r="B29" s="31"/>
      <c r="C29" s="31"/>
      <c r="D29" s="31"/>
      <c r="E29" s="31"/>
      <c r="F29" s="52" t="s">
        <v>882</v>
      </c>
      <c r="G29" s="31"/>
      <c r="H29" s="53"/>
      <c r="I29" s="120"/>
      <c r="J29" s="120">
        <f>J462</f>
        <v>0</v>
      </c>
    </row>
    <row r="30" spans="1:10" s="45" customFormat="1" ht="16.5" customHeight="1">
      <c r="A30" s="51" t="s">
        <v>1116</v>
      </c>
      <c r="B30" s="31"/>
      <c r="C30" s="31"/>
      <c r="D30" s="31"/>
      <c r="E30" s="31"/>
      <c r="F30" s="52" t="s">
        <v>233</v>
      </c>
      <c r="G30" s="31"/>
      <c r="H30" s="53"/>
      <c r="I30" s="120"/>
      <c r="J30" s="120">
        <f>J514</f>
        <v>0</v>
      </c>
    </row>
    <row r="31" spans="1:10" s="45" customFormat="1" ht="16.5" customHeight="1">
      <c r="A31" s="51" t="s">
        <v>1117</v>
      </c>
      <c r="B31" s="31"/>
      <c r="C31" s="31"/>
      <c r="D31" s="31"/>
      <c r="E31" s="31"/>
      <c r="F31" s="52" t="s">
        <v>880</v>
      </c>
      <c r="G31" s="31"/>
      <c r="H31" s="53"/>
      <c r="I31" s="120"/>
      <c r="J31" s="120">
        <f>J535</f>
        <v>0</v>
      </c>
    </row>
    <row r="32" spans="1:10" s="45" customFormat="1" ht="16.5" customHeight="1">
      <c r="A32" s="51" t="s">
        <v>1118</v>
      </c>
      <c r="B32" s="31"/>
      <c r="C32" s="31"/>
      <c r="D32" s="31"/>
      <c r="E32" s="31"/>
      <c r="F32" s="52" t="s">
        <v>234</v>
      </c>
      <c r="G32" s="31"/>
      <c r="H32" s="53"/>
      <c r="I32" s="120"/>
      <c r="J32" s="120">
        <f>J557</f>
        <v>0</v>
      </c>
    </row>
    <row r="33" spans="1:10" s="45" customFormat="1" ht="16.5" customHeight="1">
      <c r="A33" s="51" t="s">
        <v>1119</v>
      </c>
      <c r="B33" s="31"/>
      <c r="C33" s="31"/>
      <c r="D33" s="31"/>
      <c r="E33" s="31"/>
      <c r="F33" s="52" t="s">
        <v>235</v>
      </c>
      <c r="G33" s="31"/>
      <c r="H33" s="53"/>
      <c r="I33" s="120"/>
      <c r="J33" s="120">
        <f>J568</f>
        <v>0</v>
      </c>
    </row>
    <row r="34" spans="1:10" s="45" customFormat="1" ht="16.5" customHeight="1">
      <c r="A34" s="51" t="s">
        <v>1120</v>
      </c>
      <c r="B34" s="31"/>
      <c r="C34" s="31"/>
      <c r="D34" s="31"/>
      <c r="E34" s="31"/>
      <c r="F34" s="96" t="s">
        <v>199</v>
      </c>
      <c r="G34" s="64"/>
      <c r="H34" s="97"/>
      <c r="I34" s="125"/>
      <c r="J34" s="125">
        <f>J579</f>
        <v>0</v>
      </c>
    </row>
    <row r="35" spans="1:10" s="45" customFormat="1" ht="16.5" customHeight="1">
      <c r="A35" s="51" t="s">
        <v>888</v>
      </c>
      <c r="B35" s="31"/>
      <c r="C35" s="31"/>
      <c r="D35" s="31"/>
      <c r="E35" s="31"/>
      <c r="F35" s="96" t="s">
        <v>889</v>
      </c>
      <c r="G35" s="64"/>
      <c r="H35" s="97"/>
      <c r="I35" s="125"/>
      <c r="J35" s="125">
        <f>J624</f>
        <v>0</v>
      </c>
    </row>
    <row r="36" spans="1:10" s="45" customFormat="1" ht="16.5" customHeight="1">
      <c r="A36" s="51"/>
      <c r="B36" s="31"/>
      <c r="C36" s="31"/>
      <c r="D36" s="31"/>
      <c r="E36" s="31"/>
      <c r="F36" s="52" t="s">
        <v>197</v>
      </c>
      <c r="G36" s="31"/>
      <c r="H36" s="53"/>
      <c r="I36" s="120"/>
      <c r="J36" s="120">
        <f>SUM(J28:J35)</f>
        <v>0</v>
      </c>
    </row>
    <row r="37" spans="1:10" s="45" customFormat="1" ht="16.5" customHeight="1">
      <c r="A37" s="51"/>
      <c r="B37" s="31"/>
      <c r="C37" s="31"/>
      <c r="D37" s="31"/>
      <c r="E37" s="31"/>
      <c r="F37" s="181" t="s">
        <v>245</v>
      </c>
      <c r="G37" s="31"/>
      <c r="H37" s="53"/>
      <c r="I37" s="120"/>
      <c r="J37" s="127">
        <f>J36</f>
        <v>0</v>
      </c>
    </row>
    <row r="38" spans="1:27" s="45" customFormat="1" ht="16.5" customHeight="1">
      <c r="A38" s="63"/>
      <c r="B38" s="64"/>
      <c r="C38" s="64"/>
      <c r="D38" s="64"/>
      <c r="E38" s="64"/>
      <c r="F38" s="96"/>
      <c r="G38" s="64"/>
      <c r="H38" s="97"/>
      <c r="I38" s="125"/>
      <c r="J38" s="125"/>
      <c r="K38" s="117"/>
      <c r="L38" s="117"/>
      <c r="M38" s="117"/>
      <c r="N38" s="117"/>
      <c r="O38" s="117"/>
      <c r="P38" s="117"/>
      <c r="Q38" s="117"/>
      <c r="R38" s="117"/>
      <c r="S38" s="117"/>
      <c r="T38" s="117"/>
      <c r="U38" s="117"/>
      <c r="V38" s="117"/>
      <c r="W38" s="117"/>
      <c r="X38" s="117"/>
      <c r="Y38" s="117"/>
      <c r="Z38" s="117"/>
      <c r="AA38" s="117"/>
    </row>
    <row r="39" spans="1:27" s="116" customFormat="1" ht="16.5" customHeight="1">
      <c r="A39" s="112" t="s">
        <v>200</v>
      </c>
      <c r="B39" s="113"/>
      <c r="C39" s="113"/>
      <c r="D39" s="113"/>
      <c r="E39" s="113"/>
      <c r="F39" s="114"/>
      <c r="G39" s="113"/>
      <c r="H39" s="115"/>
      <c r="I39" s="126"/>
      <c r="J39" s="182">
        <f>J24+J37</f>
        <v>0</v>
      </c>
      <c r="K39" s="117"/>
      <c r="L39" s="117"/>
      <c r="M39" s="117"/>
      <c r="N39" s="117"/>
      <c r="O39" s="117"/>
      <c r="P39" s="117"/>
      <c r="Q39" s="117"/>
      <c r="R39" s="117"/>
      <c r="S39" s="117"/>
      <c r="T39" s="117"/>
      <c r="U39" s="117"/>
      <c r="V39" s="117"/>
      <c r="W39" s="117"/>
      <c r="X39" s="117"/>
      <c r="Y39" s="117"/>
      <c r="Z39" s="117"/>
      <c r="AA39" s="117"/>
    </row>
    <row r="40" spans="1:10" s="45" customFormat="1" ht="16.5" customHeight="1">
      <c r="A40" s="27"/>
      <c r="B40" s="28"/>
      <c r="C40" s="28"/>
      <c r="D40" s="28"/>
      <c r="E40" s="28"/>
      <c r="F40" s="65"/>
      <c r="G40" s="28"/>
      <c r="H40" s="29"/>
      <c r="I40" s="127"/>
      <c r="J40" s="127"/>
    </row>
    <row r="41" spans="1:10" s="45" customFormat="1" ht="16.5" customHeight="1">
      <c r="A41" s="27"/>
      <c r="B41" s="28"/>
      <c r="C41" s="28"/>
      <c r="D41" s="28"/>
      <c r="E41" s="28"/>
      <c r="F41" s="65"/>
      <c r="G41" s="28"/>
      <c r="H41" s="29"/>
      <c r="I41" s="127"/>
      <c r="J41" s="127"/>
    </row>
    <row r="42" spans="1:10" s="45" customFormat="1" ht="16.5" customHeight="1">
      <c r="A42" s="27"/>
      <c r="B42" s="28"/>
      <c r="C42" s="28"/>
      <c r="D42" s="28"/>
      <c r="E42" s="28"/>
      <c r="F42" s="65"/>
      <c r="G42" s="28"/>
      <c r="H42" s="29"/>
      <c r="I42" s="127"/>
      <c r="J42" s="127"/>
    </row>
    <row r="43" spans="1:10" s="45" customFormat="1" ht="16.5" customHeight="1">
      <c r="A43" s="27"/>
      <c r="B43" s="28"/>
      <c r="C43" s="28"/>
      <c r="D43" s="28"/>
      <c r="E43" s="28"/>
      <c r="F43" s="65"/>
      <c r="G43" s="28"/>
      <c r="H43" s="29"/>
      <c r="I43" s="127"/>
      <c r="J43" s="127"/>
    </row>
    <row r="44" spans="1:10" ht="19.5" customHeight="1">
      <c r="A44" s="6"/>
      <c r="B44" s="7"/>
      <c r="C44" s="7"/>
      <c r="D44" s="7"/>
      <c r="E44" s="7"/>
      <c r="F44" s="8"/>
      <c r="G44" s="9"/>
      <c r="H44" s="10"/>
      <c r="I44" s="128"/>
      <c r="J44" s="128"/>
    </row>
    <row r="45" spans="1:10" ht="12.75">
      <c r="A45" s="14" t="s">
        <v>205</v>
      </c>
      <c r="B45" s="15"/>
      <c r="C45" s="15"/>
      <c r="D45" s="15"/>
      <c r="E45" s="15"/>
      <c r="F45" s="16" t="s">
        <v>206</v>
      </c>
      <c r="G45" s="16" t="s">
        <v>207</v>
      </c>
      <c r="H45" s="17" t="s">
        <v>208</v>
      </c>
      <c r="I45" s="129" t="s">
        <v>209</v>
      </c>
      <c r="J45" s="129" t="s">
        <v>210</v>
      </c>
    </row>
    <row r="46" spans="1:10" ht="12.75">
      <c r="A46" s="18"/>
      <c r="B46" s="19"/>
      <c r="C46" s="19"/>
      <c r="D46" s="19"/>
      <c r="E46" s="19"/>
      <c r="F46" s="20"/>
      <c r="G46" s="20"/>
      <c r="H46" s="30"/>
      <c r="I46" s="130"/>
      <c r="J46" s="130"/>
    </row>
    <row r="47" spans="1:10" s="45" customFormat="1" ht="12.75">
      <c r="A47" s="22" t="s">
        <v>211</v>
      </c>
      <c r="B47" s="33">
        <v>4</v>
      </c>
      <c r="C47" s="33"/>
      <c r="D47" s="33"/>
      <c r="E47" s="33"/>
      <c r="F47" s="66" t="s">
        <v>201</v>
      </c>
      <c r="G47" s="34"/>
      <c r="H47" s="35"/>
      <c r="I47" s="131"/>
      <c r="J47" s="131"/>
    </row>
    <row r="48" spans="1:10" s="45" customFormat="1" ht="18" customHeight="1">
      <c r="A48" s="22"/>
      <c r="B48" s="33"/>
      <c r="C48" s="33"/>
      <c r="D48" s="33"/>
      <c r="E48" s="33"/>
      <c r="F48" s="66"/>
      <c r="G48" s="34"/>
      <c r="H48" s="35"/>
      <c r="I48" s="131"/>
      <c r="J48" s="131"/>
    </row>
    <row r="49" spans="1:10" s="45" customFormat="1" ht="43.5" customHeight="1">
      <c r="A49" s="32"/>
      <c r="B49" s="33"/>
      <c r="C49" s="33"/>
      <c r="D49" s="33"/>
      <c r="E49" s="33"/>
      <c r="F49" s="67" t="s">
        <v>1387</v>
      </c>
      <c r="G49" s="34"/>
      <c r="H49" s="35"/>
      <c r="I49" s="131"/>
      <c r="J49" s="131"/>
    </row>
    <row r="50" spans="1:10" s="45" customFormat="1" ht="59.25" customHeight="1">
      <c r="A50" s="32"/>
      <c r="B50" s="33"/>
      <c r="C50" s="33"/>
      <c r="D50" s="33"/>
      <c r="E50" s="33"/>
      <c r="F50" s="67" t="s">
        <v>1388</v>
      </c>
      <c r="G50" s="34"/>
      <c r="H50" s="35"/>
      <c r="I50" s="131"/>
      <c r="J50" s="131"/>
    </row>
    <row r="51" spans="1:10" s="45" customFormat="1" ht="222" customHeight="1">
      <c r="A51" s="32"/>
      <c r="B51" s="33">
        <v>4</v>
      </c>
      <c r="C51" s="33">
        <v>1</v>
      </c>
      <c r="D51" s="33"/>
      <c r="E51" s="33"/>
      <c r="F51" s="68" t="s">
        <v>236</v>
      </c>
      <c r="G51" s="34"/>
      <c r="H51" s="35"/>
      <c r="I51" s="131"/>
      <c r="J51" s="131"/>
    </row>
    <row r="52" spans="1:10" s="45" customFormat="1" ht="165.75">
      <c r="A52" s="32"/>
      <c r="B52" s="33"/>
      <c r="C52" s="33"/>
      <c r="D52" s="33"/>
      <c r="E52" s="33"/>
      <c r="F52" s="68" t="s">
        <v>1349</v>
      </c>
      <c r="G52" s="34"/>
      <c r="H52" s="35"/>
      <c r="I52" s="131"/>
      <c r="J52" s="131"/>
    </row>
    <row r="53" spans="1:10" s="45" customFormat="1" ht="32.25" customHeight="1">
      <c r="A53" s="32"/>
      <c r="B53" s="33"/>
      <c r="C53" s="33"/>
      <c r="D53" s="33"/>
      <c r="E53" s="33"/>
      <c r="F53" s="68" t="s">
        <v>190</v>
      </c>
      <c r="G53" s="34"/>
      <c r="H53" s="35"/>
      <c r="I53" s="131"/>
      <c r="J53" s="131"/>
    </row>
    <row r="54" spans="1:10" s="45" customFormat="1" ht="79.5" customHeight="1">
      <c r="A54" s="32"/>
      <c r="B54" s="33"/>
      <c r="C54" s="33"/>
      <c r="D54" s="33"/>
      <c r="E54" s="33"/>
      <c r="F54" s="68" t="s">
        <v>1355</v>
      </c>
      <c r="G54" s="34"/>
      <c r="H54" s="35"/>
      <c r="I54" s="131"/>
      <c r="J54" s="131"/>
    </row>
    <row r="55" spans="1:10" s="45" customFormat="1" ht="13.5" thickBot="1">
      <c r="A55" s="32"/>
      <c r="B55" s="33"/>
      <c r="C55" s="33"/>
      <c r="D55" s="33"/>
      <c r="E55" s="33"/>
      <c r="F55" s="68"/>
      <c r="G55" s="34"/>
      <c r="H55" s="35"/>
      <c r="I55" s="131"/>
      <c r="J55" s="131"/>
    </row>
    <row r="56" spans="1:10" s="45" customFormat="1" ht="18" customHeight="1" thickBot="1" thickTop="1">
      <c r="A56" s="36"/>
      <c r="B56" s="37"/>
      <c r="C56" s="37"/>
      <c r="D56" s="37"/>
      <c r="E56" s="37"/>
      <c r="F56" s="69"/>
      <c r="G56" s="38"/>
      <c r="H56" s="39"/>
      <c r="I56" s="132"/>
      <c r="J56" s="134">
        <f>SUM(J49:J55)</f>
        <v>0</v>
      </c>
    </row>
    <row r="57" spans="1:10" s="45" customFormat="1" ht="18" customHeight="1" thickTop="1">
      <c r="A57" s="32"/>
      <c r="B57" s="33"/>
      <c r="C57" s="33"/>
      <c r="D57" s="33"/>
      <c r="E57" s="33"/>
      <c r="F57" s="70"/>
      <c r="G57" s="34"/>
      <c r="H57" s="35"/>
      <c r="I57" s="140"/>
      <c r="J57" s="135"/>
    </row>
    <row r="58" spans="1:10" s="45" customFormat="1" ht="12" customHeight="1">
      <c r="A58" s="32"/>
      <c r="B58" s="33"/>
      <c r="C58" s="33"/>
      <c r="D58" s="33"/>
      <c r="E58" s="33"/>
      <c r="F58" s="70"/>
      <c r="G58" s="34"/>
      <c r="H58" s="35"/>
      <c r="I58" s="140"/>
      <c r="J58" s="135"/>
    </row>
    <row r="59" spans="1:10" s="45" customFormat="1" ht="12.75">
      <c r="A59" s="22" t="s">
        <v>212</v>
      </c>
      <c r="B59" s="19">
        <v>10</v>
      </c>
      <c r="C59" s="19"/>
      <c r="D59" s="19"/>
      <c r="E59" s="19"/>
      <c r="F59" s="66" t="s">
        <v>221</v>
      </c>
      <c r="G59" s="20"/>
      <c r="H59" s="21"/>
      <c r="I59" s="141"/>
      <c r="J59" s="133"/>
    </row>
    <row r="60" spans="1:10" s="45" customFormat="1" ht="12.75">
      <c r="A60" s="22"/>
      <c r="B60" s="19"/>
      <c r="C60" s="19"/>
      <c r="D60" s="19"/>
      <c r="E60" s="19"/>
      <c r="F60" s="66"/>
      <c r="G60" s="20"/>
      <c r="H60" s="21"/>
      <c r="I60" s="141"/>
      <c r="J60" s="133"/>
    </row>
    <row r="61" spans="1:10" s="45" customFormat="1" ht="230.25" customHeight="1">
      <c r="A61" s="22"/>
      <c r="B61" s="19"/>
      <c r="C61" s="19"/>
      <c r="D61" s="19"/>
      <c r="E61" s="19"/>
      <c r="F61" s="68" t="s">
        <v>1329</v>
      </c>
      <c r="G61" s="20"/>
      <c r="H61" s="21"/>
      <c r="I61" s="141"/>
      <c r="J61" s="133"/>
    </row>
    <row r="62" spans="1:10" s="45" customFormat="1" ht="63.75">
      <c r="A62" s="22"/>
      <c r="B62" s="19"/>
      <c r="C62" s="19"/>
      <c r="D62" s="19"/>
      <c r="E62" s="19"/>
      <c r="F62" s="68" t="s">
        <v>647</v>
      </c>
      <c r="G62" s="20"/>
      <c r="H62" s="21"/>
      <c r="I62" s="141"/>
      <c r="J62" s="133"/>
    </row>
    <row r="63" spans="1:10" s="45" customFormat="1" ht="53.25" customHeight="1">
      <c r="A63" s="22"/>
      <c r="B63" s="19"/>
      <c r="C63" s="19"/>
      <c r="D63" s="19"/>
      <c r="E63" s="19"/>
      <c r="F63" s="68" t="s">
        <v>646</v>
      </c>
      <c r="G63" s="20"/>
      <c r="H63" s="21"/>
      <c r="I63" s="141"/>
      <c r="J63" s="133"/>
    </row>
    <row r="64" spans="1:10" s="45" customFormat="1" ht="12.75">
      <c r="A64" s="22"/>
      <c r="B64" s="19"/>
      <c r="C64" s="19"/>
      <c r="D64" s="19"/>
      <c r="E64" s="19"/>
      <c r="F64" s="66"/>
      <c r="G64" s="20"/>
      <c r="H64" s="21"/>
      <c r="I64" s="141"/>
      <c r="J64" s="133"/>
    </row>
    <row r="65" spans="1:10" s="45" customFormat="1" ht="60" customHeight="1">
      <c r="A65" s="32" t="s">
        <v>213</v>
      </c>
      <c r="B65" s="19"/>
      <c r="C65" s="19"/>
      <c r="D65" s="19"/>
      <c r="E65" s="19"/>
      <c r="F65" s="71" t="s">
        <v>1390</v>
      </c>
      <c r="G65" s="20" t="s">
        <v>1389</v>
      </c>
      <c r="H65" s="21">
        <v>1</v>
      </c>
      <c r="I65" s="140"/>
      <c r="J65" s="131">
        <f>H65*I65</f>
        <v>0</v>
      </c>
    </row>
    <row r="66" spans="1:10" s="45" customFormat="1" ht="11.25" customHeight="1">
      <c r="A66" s="32"/>
      <c r="B66" s="19"/>
      <c r="C66" s="19"/>
      <c r="D66" s="19"/>
      <c r="E66" s="19"/>
      <c r="F66" s="71"/>
      <c r="G66" s="20"/>
      <c r="H66" s="21"/>
      <c r="I66" s="140"/>
      <c r="J66" s="131"/>
    </row>
    <row r="67" spans="1:10" s="45" customFormat="1" ht="12.75">
      <c r="A67" s="18" t="s">
        <v>216</v>
      </c>
      <c r="B67" s="19"/>
      <c r="C67" s="19"/>
      <c r="D67" s="19"/>
      <c r="E67" s="19"/>
      <c r="F67" s="71" t="s">
        <v>648</v>
      </c>
      <c r="G67" s="20"/>
      <c r="H67" s="21"/>
      <c r="I67" s="141"/>
      <c r="J67" s="133"/>
    </row>
    <row r="68" spans="1:10" s="45" customFormat="1" ht="25.5">
      <c r="A68" s="18" t="s">
        <v>188</v>
      </c>
      <c r="B68" s="19"/>
      <c r="C68" s="19"/>
      <c r="D68" s="19"/>
      <c r="E68" s="19"/>
      <c r="F68" s="71" t="s">
        <v>649</v>
      </c>
      <c r="G68" s="20" t="s">
        <v>203</v>
      </c>
      <c r="H68" s="21">
        <v>25</v>
      </c>
      <c r="I68" s="140">
        <v>0</v>
      </c>
      <c r="J68" s="133">
        <f>H68*I68</f>
        <v>0</v>
      </c>
    </row>
    <row r="69" spans="1:10" s="45" customFormat="1" ht="25.5">
      <c r="A69" s="18" t="s">
        <v>189</v>
      </c>
      <c r="B69" s="19"/>
      <c r="C69" s="19"/>
      <c r="D69" s="19"/>
      <c r="E69" s="19"/>
      <c r="F69" s="71" t="s">
        <v>651</v>
      </c>
      <c r="G69" s="20" t="s">
        <v>202</v>
      </c>
      <c r="H69" s="21">
        <v>1</v>
      </c>
      <c r="I69" s="140">
        <v>0</v>
      </c>
      <c r="J69" s="133">
        <f>H69*I69</f>
        <v>0</v>
      </c>
    </row>
    <row r="70" spans="1:10" s="45" customFormat="1" ht="27" customHeight="1">
      <c r="A70" s="18" t="s">
        <v>650</v>
      </c>
      <c r="B70" s="19"/>
      <c r="C70" s="19"/>
      <c r="D70" s="19"/>
      <c r="E70" s="19"/>
      <c r="F70" s="71" t="s">
        <v>652</v>
      </c>
      <c r="G70" s="20" t="s">
        <v>202</v>
      </c>
      <c r="H70" s="21">
        <v>1</v>
      </c>
      <c r="I70" s="140">
        <v>0</v>
      </c>
      <c r="J70" s="133">
        <f>H70*I70</f>
        <v>0</v>
      </c>
    </row>
    <row r="71" spans="1:10" s="45" customFormat="1" ht="12.75">
      <c r="A71" s="18" t="s">
        <v>653</v>
      </c>
      <c r="B71" s="19"/>
      <c r="C71" s="19"/>
      <c r="D71" s="19"/>
      <c r="E71" s="19"/>
      <c r="F71" s="71" t="s">
        <v>654</v>
      </c>
      <c r="G71" s="20" t="s">
        <v>223</v>
      </c>
      <c r="H71" s="21">
        <v>4.5</v>
      </c>
      <c r="I71" s="140">
        <v>0</v>
      </c>
      <c r="J71" s="133">
        <f>H71*I71</f>
        <v>0</v>
      </c>
    </row>
    <row r="72" spans="1:10" s="45" customFormat="1" ht="12.75">
      <c r="A72" s="18" t="s">
        <v>655</v>
      </c>
      <c r="B72" s="19"/>
      <c r="C72" s="19"/>
      <c r="D72" s="19"/>
      <c r="E72" s="19"/>
      <c r="F72" s="71" t="s">
        <v>656</v>
      </c>
      <c r="G72" s="20" t="s">
        <v>223</v>
      </c>
      <c r="H72" s="21">
        <v>15.4</v>
      </c>
      <c r="I72" s="140">
        <v>0</v>
      </c>
      <c r="J72" s="133">
        <f>H72*I72</f>
        <v>0</v>
      </c>
    </row>
    <row r="73" spans="1:10" s="45" customFormat="1" ht="12.75">
      <c r="A73" s="18"/>
      <c r="B73" s="19"/>
      <c r="C73" s="19"/>
      <c r="D73" s="19"/>
      <c r="E73" s="19"/>
      <c r="F73" s="71"/>
      <c r="G73" s="20"/>
      <c r="H73" s="21"/>
      <c r="I73" s="141"/>
      <c r="J73" s="133"/>
    </row>
    <row r="74" spans="1:10" s="45" customFormat="1" ht="25.5">
      <c r="A74" s="18" t="s">
        <v>217</v>
      </c>
      <c r="B74" s="19"/>
      <c r="C74" s="19"/>
      <c r="D74" s="19"/>
      <c r="E74" s="19"/>
      <c r="F74" s="71" t="s">
        <v>657</v>
      </c>
      <c r="G74" s="20"/>
      <c r="H74" s="21"/>
      <c r="I74" s="141"/>
      <c r="J74" s="133"/>
    </row>
    <row r="75" spans="1:10" s="45" customFormat="1" ht="51">
      <c r="A75" s="18" t="s">
        <v>661</v>
      </c>
      <c r="B75" s="19"/>
      <c r="C75" s="19"/>
      <c r="D75" s="19"/>
      <c r="E75" s="19"/>
      <c r="F75" s="71" t="s">
        <v>658</v>
      </c>
      <c r="G75" s="20" t="s">
        <v>203</v>
      </c>
      <c r="H75" s="21">
        <v>230</v>
      </c>
      <c r="I75" s="140">
        <v>0</v>
      </c>
      <c r="J75" s="133">
        <f>H75*I75</f>
        <v>0</v>
      </c>
    </row>
    <row r="76" spans="1:10" s="45" customFormat="1" ht="25.5">
      <c r="A76" s="18" t="s">
        <v>662</v>
      </c>
      <c r="B76" s="19"/>
      <c r="C76" s="19"/>
      <c r="D76" s="19"/>
      <c r="E76" s="19"/>
      <c r="F76" s="71" t="s">
        <v>659</v>
      </c>
      <c r="G76" s="20" t="s">
        <v>204</v>
      </c>
      <c r="H76" s="21">
        <v>120</v>
      </c>
      <c r="I76" s="140">
        <v>0</v>
      </c>
      <c r="J76" s="133">
        <f>H76*I76</f>
        <v>0</v>
      </c>
    </row>
    <row r="77" spans="1:10" s="45" customFormat="1" ht="51">
      <c r="A77" s="18" t="s">
        <v>663</v>
      </c>
      <c r="B77" s="19"/>
      <c r="C77" s="19"/>
      <c r="D77" s="19"/>
      <c r="E77" s="19"/>
      <c r="F77" s="71" t="s">
        <v>660</v>
      </c>
      <c r="G77" s="20" t="s">
        <v>203</v>
      </c>
      <c r="H77" s="21">
        <v>230</v>
      </c>
      <c r="I77" s="140"/>
      <c r="J77" s="133">
        <f>H77*I77</f>
        <v>0</v>
      </c>
    </row>
    <row r="78" spans="1:10" s="45" customFormat="1" ht="12.75">
      <c r="A78" s="18"/>
      <c r="B78" s="19"/>
      <c r="C78" s="19"/>
      <c r="D78" s="19"/>
      <c r="E78" s="19"/>
      <c r="F78" s="71"/>
      <c r="G78" s="20"/>
      <c r="H78" s="21"/>
      <c r="I78" s="141"/>
      <c r="J78" s="133"/>
    </row>
    <row r="79" spans="1:10" s="45" customFormat="1" ht="38.25">
      <c r="A79" s="18" t="s">
        <v>218</v>
      </c>
      <c r="B79" s="19"/>
      <c r="C79" s="19"/>
      <c r="D79" s="19"/>
      <c r="E79" s="19"/>
      <c r="F79" s="71" t="s">
        <v>664</v>
      </c>
      <c r="G79" s="20" t="s">
        <v>223</v>
      </c>
      <c r="H79" s="21">
        <v>26.5</v>
      </c>
      <c r="I79" s="140">
        <v>0</v>
      </c>
      <c r="J79" s="133">
        <f>H79*I79</f>
        <v>0</v>
      </c>
    </row>
    <row r="80" spans="1:10" s="45" customFormat="1" ht="12.75">
      <c r="A80" s="18"/>
      <c r="B80" s="19"/>
      <c r="C80" s="19"/>
      <c r="D80" s="19"/>
      <c r="E80" s="19"/>
      <c r="F80" s="71"/>
      <c r="G80" s="20"/>
      <c r="H80" s="21"/>
      <c r="I80" s="141"/>
      <c r="J80" s="133"/>
    </row>
    <row r="81" spans="1:10" s="45" customFormat="1" ht="48.75" customHeight="1">
      <c r="A81" s="18" t="s">
        <v>224</v>
      </c>
      <c r="B81" s="19"/>
      <c r="C81" s="19"/>
      <c r="D81" s="19"/>
      <c r="E81" s="19"/>
      <c r="F81" s="71" t="s">
        <v>665</v>
      </c>
      <c r="G81" s="20" t="s">
        <v>223</v>
      </c>
      <c r="H81" s="21">
        <v>35</v>
      </c>
      <c r="I81" s="140">
        <v>0</v>
      </c>
      <c r="J81" s="133">
        <f>H81*I81</f>
        <v>0</v>
      </c>
    </row>
    <row r="82" spans="1:10" s="45" customFormat="1" ht="12" customHeight="1">
      <c r="A82" s="18"/>
      <c r="B82" s="19"/>
      <c r="C82" s="19"/>
      <c r="D82" s="19"/>
      <c r="E82" s="19"/>
      <c r="F82" s="71"/>
      <c r="G82" s="20"/>
      <c r="H82" s="21"/>
      <c r="I82" s="141"/>
      <c r="J82" s="133"/>
    </row>
    <row r="83" spans="1:10" s="45" customFormat="1" ht="39.75" customHeight="1">
      <c r="A83" s="18" t="s">
        <v>225</v>
      </c>
      <c r="B83" s="19"/>
      <c r="C83" s="19"/>
      <c r="D83" s="19"/>
      <c r="E83" s="19"/>
      <c r="F83" s="71" t="s">
        <v>666</v>
      </c>
      <c r="G83" s="20" t="s">
        <v>223</v>
      </c>
      <c r="H83" s="21">
        <v>3.5</v>
      </c>
      <c r="I83" s="140">
        <v>0</v>
      </c>
      <c r="J83" s="133">
        <f>H83*I83</f>
        <v>0</v>
      </c>
    </row>
    <row r="84" spans="1:10" s="45" customFormat="1" ht="12.75">
      <c r="A84" s="18"/>
      <c r="B84" s="19"/>
      <c r="C84" s="19"/>
      <c r="D84" s="19"/>
      <c r="E84" s="19"/>
      <c r="F84" s="71"/>
      <c r="G84" s="20"/>
      <c r="H84" s="21"/>
      <c r="I84" s="141"/>
      <c r="J84" s="133"/>
    </row>
    <row r="85" spans="1:10" s="45" customFormat="1" ht="25.5">
      <c r="A85" s="18" t="s">
        <v>226</v>
      </c>
      <c r="B85" s="19"/>
      <c r="C85" s="19"/>
      <c r="D85" s="19"/>
      <c r="E85" s="19"/>
      <c r="F85" s="71" t="s">
        <v>667</v>
      </c>
      <c r="G85" s="20"/>
      <c r="H85" s="21"/>
      <c r="I85" s="141"/>
      <c r="J85" s="133"/>
    </row>
    <row r="86" spans="1:10" s="45" customFormat="1" ht="12.75">
      <c r="A86" s="18" t="s">
        <v>668</v>
      </c>
      <c r="B86" s="19"/>
      <c r="C86" s="19"/>
      <c r="D86" s="19"/>
      <c r="E86" s="19"/>
      <c r="F86" s="71" t="s">
        <v>670</v>
      </c>
      <c r="G86" s="20" t="s">
        <v>223</v>
      </c>
      <c r="H86" s="21">
        <v>2.5</v>
      </c>
      <c r="I86" s="140">
        <v>0</v>
      </c>
      <c r="J86" s="133">
        <f>H86*I86</f>
        <v>0</v>
      </c>
    </row>
    <row r="87" spans="1:10" s="45" customFormat="1" ht="12.75">
      <c r="A87" s="18" t="s">
        <v>669</v>
      </c>
      <c r="B87" s="19"/>
      <c r="C87" s="19"/>
      <c r="D87" s="19"/>
      <c r="E87" s="19"/>
      <c r="F87" s="71" t="s">
        <v>671</v>
      </c>
      <c r="G87" s="20" t="s">
        <v>1373</v>
      </c>
      <c r="H87" s="21">
        <v>100</v>
      </c>
      <c r="I87" s="140">
        <v>0</v>
      </c>
      <c r="J87" s="133">
        <f>H87*I87</f>
        <v>0</v>
      </c>
    </row>
    <row r="88" spans="1:10" s="45" customFormat="1" ht="12.75">
      <c r="A88" s="18"/>
      <c r="B88" s="19"/>
      <c r="C88" s="19"/>
      <c r="D88" s="19"/>
      <c r="E88" s="19"/>
      <c r="F88" s="71"/>
      <c r="G88" s="20"/>
      <c r="H88" s="21"/>
      <c r="I88" s="141"/>
      <c r="J88" s="133"/>
    </row>
    <row r="89" spans="1:10" s="45" customFormat="1" ht="18" customHeight="1">
      <c r="A89" s="18" t="s">
        <v>227</v>
      </c>
      <c r="B89" s="19"/>
      <c r="C89" s="19"/>
      <c r="D89" s="19"/>
      <c r="E89" s="19"/>
      <c r="F89" s="71" t="s">
        <v>672</v>
      </c>
      <c r="G89" s="20"/>
      <c r="H89" s="21"/>
      <c r="I89" s="141"/>
      <c r="J89" s="133"/>
    </row>
    <row r="90" spans="1:10" s="45" customFormat="1" ht="18" customHeight="1">
      <c r="A90" s="18" t="s">
        <v>673</v>
      </c>
      <c r="B90" s="19"/>
      <c r="C90" s="19"/>
      <c r="D90" s="19"/>
      <c r="E90" s="19"/>
      <c r="F90" s="71" t="s">
        <v>674</v>
      </c>
      <c r="G90" s="20" t="s">
        <v>202</v>
      </c>
      <c r="H90" s="21">
        <v>3</v>
      </c>
      <c r="I90" s="140">
        <v>0</v>
      </c>
      <c r="J90" s="133">
        <f>H90*I90</f>
        <v>0</v>
      </c>
    </row>
    <row r="91" spans="1:10" s="45" customFormat="1" ht="18" customHeight="1">
      <c r="A91" s="18" t="s">
        <v>675</v>
      </c>
      <c r="B91" s="19"/>
      <c r="C91" s="19"/>
      <c r="D91" s="19"/>
      <c r="E91" s="19"/>
      <c r="F91" s="71" t="s">
        <v>676</v>
      </c>
      <c r="G91" s="20" t="s">
        <v>202</v>
      </c>
      <c r="H91" s="21">
        <v>42</v>
      </c>
      <c r="I91" s="140">
        <v>0</v>
      </c>
      <c r="J91" s="133">
        <f>H91*I91</f>
        <v>0</v>
      </c>
    </row>
    <row r="92" spans="1:10" s="45" customFormat="1" ht="12.75" customHeight="1">
      <c r="A92" s="18"/>
      <c r="B92" s="19"/>
      <c r="C92" s="19"/>
      <c r="D92" s="19"/>
      <c r="E92" s="19"/>
      <c r="F92" s="71"/>
      <c r="G92" s="20"/>
      <c r="H92" s="21"/>
      <c r="I92" s="141"/>
      <c r="J92" s="133"/>
    </row>
    <row r="93" spans="1:10" s="45" customFormat="1" ht="25.5">
      <c r="A93" s="18" t="s">
        <v>228</v>
      </c>
      <c r="B93" s="19"/>
      <c r="C93" s="19"/>
      <c r="D93" s="19"/>
      <c r="E93" s="19"/>
      <c r="F93" s="71" t="s">
        <v>681</v>
      </c>
      <c r="G93" s="20"/>
      <c r="H93" s="21"/>
      <c r="I93" s="141"/>
      <c r="J93" s="133"/>
    </row>
    <row r="94" spans="1:10" s="45" customFormat="1" ht="12.75">
      <c r="A94" s="18" t="s">
        <v>677</v>
      </c>
      <c r="B94" s="19"/>
      <c r="C94" s="19"/>
      <c r="D94" s="19"/>
      <c r="E94" s="19"/>
      <c r="F94" s="71" t="s">
        <v>680</v>
      </c>
      <c r="G94" s="20" t="s">
        <v>202</v>
      </c>
      <c r="H94" s="21">
        <v>9</v>
      </c>
      <c r="I94" s="140">
        <v>0</v>
      </c>
      <c r="J94" s="133">
        <f>H94*I94</f>
        <v>0</v>
      </c>
    </row>
    <row r="95" spans="1:10" s="45" customFormat="1" ht="12.75">
      <c r="A95" s="18" t="s">
        <v>678</v>
      </c>
      <c r="B95" s="19"/>
      <c r="C95" s="19"/>
      <c r="D95" s="19"/>
      <c r="E95" s="19"/>
      <c r="F95" s="71" t="s">
        <v>682</v>
      </c>
      <c r="G95" s="20" t="s">
        <v>202</v>
      </c>
      <c r="H95" s="21">
        <v>31</v>
      </c>
      <c r="I95" s="140">
        <v>0</v>
      </c>
      <c r="J95" s="133">
        <f>H95*I95</f>
        <v>0</v>
      </c>
    </row>
    <row r="96" spans="1:10" s="45" customFormat="1" ht="12.75">
      <c r="A96" s="18" t="s">
        <v>679</v>
      </c>
      <c r="B96" s="19"/>
      <c r="C96" s="19"/>
      <c r="D96" s="19"/>
      <c r="E96" s="19"/>
      <c r="F96" s="71" t="s">
        <v>683</v>
      </c>
      <c r="G96" s="20" t="s">
        <v>202</v>
      </c>
      <c r="H96" s="21">
        <v>1</v>
      </c>
      <c r="I96" s="140">
        <v>0</v>
      </c>
      <c r="J96" s="133">
        <f>H96*I96</f>
        <v>0</v>
      </c>
    </row>
    <row r="97" spans="1:10" s="45" customFormat="1" ht="12.75" customHeight="1">
      <c r="A97" s="18"/>
      <c r="B97" s="19"/>
      <c r="C97" s="19"/>
      <c r="D97" s="19"/>
      <c r="E97" s="19"/>
      <c r="F97" s="71"/>
      <c r="G97" s="20"/>
      <c r="H97" s="21"/>
      <c r="I97" s="141"/>
      <c r="J97" s="133"/>
    </row>
    <row r="98" spans="1:10" s="45" customFormat="1" ht="48" customHeight="1">
      <c r="A98" s="18" t="s">
        <v>1356</v>
      </c>
      <c r="B98" s="19"/>
      <c r="C98" s="19"/>
      <c r="D98" s="19"/>
      <c r="E98" s="19"/>
      <c r="F98" s="71" t="s">
        <v>684</v>
      </c>
      <c r="G98" s="20" t="s">
        <v>203</v>
      </c>
      <c r="H98" s="21">
        <v>250</v>
      </c>
      <c r="I98" s="140">
        <v>0</v>
      </c>
      <c r="J98" s="133">
        <f>H98*I98</f>
        <v>0</v>
      </c>
    </row>
    <row r="99" spans="1:10" s="45" customFormat="1" ht="12.75">
      <c r="A99" s="18"/>
      <c r="B99" s="19"/>
      <c r="C99" s="19"/>
      <c r="D99" s="19"/>
      <c r="E99" s="19"/>
      <c r="F99" s="71"/>
      <c r="G99" s="20"/>
      <c r="H99" s="21"/>
      <c r="I99" s="141"/>
      <c r="J99" s="133"/>
    </row>
    <row r="100" spans="1:10" s="45" customFormat="1" ht="25.5">
      <c r="A100" s="18" t="s">
        <v>1362</v>
      </c>
      <c r="B100" s="19"/>
      <c r="C100" s="19"/>
      <c r="D100" s="19"/>
      <c r="E100" s="19"/>
      <c r="F100" s="71" t="s">
        <v>685</v>
      </c>
      <c r="G100" s="20" t="s">
        <v>203</v>
      </c>
      <c r="H100" s="21">
        <v>9.6</v>
      </c>
      <c r="I100" s="140">
        <v>0</v>
      </c>
      <c r="J100" s="133">
        <f>H100*I100</f>
        <v>0</v>
      </c>
    </row>
    <row r="101" spans="1:10" s="45" customFormat="1" ht="25.5">
      <c r="A101" s="18" t="s">
        <v>686</v>
      </c>
      <c r="B101" s="19"/>
      <c r="C101" s="19"/>
      <c r="D101" s="19"/>
      <c r="E101" s="19"/>
      <c r="F101" s="71" t="s">
        <v>687</v>
      </c>
      <c r="G101" s="20" t="s">
        <v>203</v>
      </c>
      <c r="H101" s="21">
        <v>2.4</v>
      </c>
      <c r="I101" s="140">
        <v>0</v>
      </c>
      <c r="J101" s="133">
        <f>H101*I101</f>
        <v>0</v>
      </c>
    </row>
    <row r="102" spans="1:10" s="45" customFormat="1" ht="12.75">
      <c r="A102" s="18"/>
      <c r="B102" s="19"/>
      <c r="C102" s="19"/>
      <c r="D102" s="19"/>
      <c r="E102" s="19"/>
      <c r="F102" s="71"/>
      <c r="G102" s="20"/>
      <c r="H102" s="21"/>
      <c r="I102" s="141"/>
      <c r="J102" s="133"/>
    </row>
    <row r="103" spans="1:10" s="45" customFormat="1" ht="25.5">
      <c r="A103" s="18" t="s">
        <v>1372</v>
      </c>
      <c r="B103" s="19"/>
      <c r="C103" s="19"/>
      <c r="D103" s="19"/>
      <c r="E103" s="19"/>
      <c r="F103" s="71" t="s">
        <v>688</v>
      </c>
      <c r="G103" s="20"/>
      <c r="H103" s="21"/>
      <c r="I103" s="141"/>
      <c r="J103" s="133"/>
    </row>
    <row r="104" spans="1:10" s="45" customFormat="1" ht="12.75">
      <c r="A104" s="18" t="s">
        <v>690</v>
      </c>
      <c r="B104" s="19"/>
      <c r="C104" s="19"/>
      <c r="D104" s="19"/>
      <c r="E104" s="19"/>
      <c r="F104" s="71" t="s">
        <v>689</v>
      </c>
      <c r="G104" s="20" t="s">
        <v>203</v>
      </c>
      <c r="H104" s="21">
        <v>464</v>
      </c>
      <c r="I104" s="140">
        <v>0</v>
      </c>
      <c r="J104" s="133">
        <f>H104*I104</f>
        <v>0</v>
      </c>
    </row>
    <row r="105" spans="1:10" s="45" customFormat="1" ht="12.75">
      <c r="A105" s="18" t="s">
        <v>691</v>
      </c>
      <c r="B105" s="19"/>
      <c r="C105" s="19"/>
      <c r="D105" s="19"/>
      <c r="E105" s="19"/>
      <c r="F105" s="71" t="s">
        <v>692</v>
      </c>
      <c r="G105" s="20" t="s">
        <v>203</v>
      </c>
      <c r="H105" s="21">
        <v>16</v>
      </c>
      <c r="I105" s="140">
        <v>0</v>
      </c>
      <c r="J105" s="133">
        <f>H105*I105</f>
        <v>0</v>
      </c>
    </row>
    <row r="106" spans="1:10" s="45" customFormat="1" ht="12.75">
      <c r="A106" s="18" t="s">
        <v>694</v>
      </c>
      <c r="B106" s="19"/>
      <c r="C106" s="19"/>
      <c r="D106" s="19"/>
      <c r="E106" s="19"/>
      <c r="F106" s="71" t="s">
        <v>693</v>
      </c>
      <c r="G106" s="20" t="s">
        <v>203</v>
      </c>
      <c r="H106" s="21">
        <v>45</v>
      </c>
      <c r="I106" s="140">
        <v>0</v>
      </c>
      <c r="J106" s="133">
        <f>H106*I106</f>
        <v>0</v>
      </c>
    </row>
    <row r="107" spans="1:10" s="45" customFormat="1" ht="12.75">
      <c r="A107" s="18" t="s">
        <v>695</v>
      </c>
      <c r="B107" s="19"/>
      <c r="C107" s="19"/>
      <c r="D107" s="19"/>
      <c r="E107" s="19"/>
      <c r="F107" s="71" t="s">
        <v>696</v>
      </c>
      <c r="G107" s="20" t="s">
        <v>203</v>
      </c>
      <c r="H107" s="21">
        <v>8.5</v>
      </c>
      <c r="I107" s="140">
        <v>0</v>
      </c>
      <c r="J107" s="133">
        <f>H107*I107</f>
        <v>0</v>
      </c>
    </row>
    <row r="108" spans="1:10" s="45" customFormat="1" ht="12.75">
      <c r="A108" s="18"/>
      <c r="B108" s="19"/>
      <c r="C108" s="19"/>
      <c r="D108" s="19"/>
      <c r="E108" s="19"/>
      <c r="F108" s="71"/>
      <c r="G108" s="20"/>
      <c r="H108" s="21"/>
      <c r="I108" s="141"/>
      <c r="J108" s="133"/>
    </row>
    <row r="109" spans="1:10" s="45" customFormat="1" ht="51">
      <c r="A109" s="18" t="s">
        <v>697</v>
      </c>
      <c r="B109" s="19"/>
      <c r="C109" s="19"/>
      <c r="D109" s="19"/>
      <c r="E109" s="19"/>
      <c r="F109" s="72" t="s">
        <v>698</v>
      </c>
      <c r="G109" s="20" t="s">
        <v>203</v>
      </c>
      <c r="H109" s="21">
        <v>451</v>
      </c>
      <c r="I109" s="140">
        <v>0</v>
      </c>
      <c r="J109" s="133">
        <f>H109*I109</f>
        <v>0</v>
      </c>
    </row>
    <row r="110" spans="1:10" s="45" customFormat="1" ht="12.75">
      <c r="A110" s="18"/>
      <c r="B110" s="19"/>
      <c r="C110" s="19"/>
      <c r="D110" s="19"/>
      <c r="E110" s="19"/>
      <c r="F110" s="71"/>
      <c r="G110" s="20"/>
      <c r="H110" s="21"/>
      <c r="I110" s="141"/>
      <c r="J110" s="133"/>
    </row>
    <row r="111" spans="1:10" s="45" customFormat="1" ht="63.75">
      <c r="A111" s="18" t="s">
        <v>699</v>
      </c>
      <c r="B111" s="19"/>
      <c r="C111" s="19"/>
      <c r="D111" s="19"/>
      <c r="E111" s="19"/>
      <c r="F111" s="72" t="s">
        <v>700</v>
      </c>
      <c r="G111" s="20" t="s">
        <v>203</v>
      </c>
      <c r="H111" s="21">
        <v>13.4</v>
      </c>
      <c r="I111" s="140">
        <v>0</v>
      </c>
      <c r="J111" s="133">
        <f>H111*I111</f>
        <v>0</v>
      </c>
    </row>
    <row r="112" spans="1:10" s="45" customFormat="1" ht="12.75">
      <c r="A112" s="18"/>
      <c r="B112" s="19"/>
      <c r="C112" s="19"/>
      <c r="D112" s="19"/>
      <c r="E112" s="19"/>
      <c r="F112" s="72"/>
      <c r="G112" s="20"/>
      <c r="H112" s="21"/>
      <c r="I112" s="141"/>
      <c r="J112" s="133"/>
    </row>
    <row r="113" spans="1:10" s="45" customFormat="1" ht="25.5">
      <c r="A113" s="18" t="s">
        <v>701</v>
      </c>
      <c r="B113" s="19"/>
      <c r="C113" s="19"/>
      <c r="D113" s="19"/>
      <c r="E113" s="19"/>
      <c r="F113" s="72" t="s">
        <v>702</v>
      </c>
      <c r="G113" s="20" t="s">
        <v>223</v>
      </c>
      <c r="H113" s="21">
        <v>4.7</v>
      </c>
      <c r="I113" s="140">
        <v>0</v>
      </c>
      <c r="J113" s="133">
        <f>H113*I113</f>
        <v>0</v>
      </c>
    </row>
    <row r="114" spans="1:10" s="45" customFormat="1" ht="12.75">
      <c r="A114" s="18"/>
      <c r="B114" s="19"/>
      <c r="C114" s="19"/>
      <c r="D114" s="19"/>
      <c r="E114" s="19"/>
      <c r="F114" s="72"/>
      <c r="G114" s="20"/>
      <c r="H114" s="21"/>
      <c r="I114" s="141"/>
      <c r="J114" s="133"/>
    </row>
    <row r="115" spans="1:10" s="45" customFormat="1" ht="25.5">
      <c r="A115" s="18" t="s">
        <v>703</v>
      </c>
      <c r="B115" s="19"/>
      <c r="C115" s="19"/>
      <c r="D115" s="19"/>
      <c r="E115" s="19"/>
      <c r="F115" s="72" t="s">
        <v>704</v>
      </c>
      <c r="G115" s="20" t="s">
        <v>223</v>
      </c>
      <c r="H115" s="21">
        <v>2</v>
      </c>
      <c r="I115" s="140">
        <v>0</v>
      </c>
      <c r="J115" s="133">
        <f>H115*I115</f>
        <v>0</v>
      </c>
    </row>
    <row r="116" spans="1:10" s="45" customFormat="1" ht="12.75">
      <c r="A116" s="18"/>
      <c r="B116" s="19"/>
      <c r="C116" s="19"/>
      <c r="D116" s="19"/>
      <c r="E116" s="19"/>
      <c r="F116" s="72"/>
      <c r="G116" s="20"/>
      <c r="H116" s="21"/>
      <c r="I116" s="141"/>
      <c r="J116" s="133"/>
    </row>
    <row r="117" spans="1:10" s="45" customFormat="1" ht="25.5">
      <c r="A117" s="18" t="s">
        <v>705</v>
      </c>
      <c r="B117" s="19"/>
      <c r="C117" s="19"/>
      <c r="D117" s="19"/>
      <c r="E117" s="19"/>
      <c r="F117" s="72" t="s">
        <v>706</v>
      </c>
      <c r="G117" s="20" t="s">
        <v>203</v>
      </c>
      <c r="H117" s="21">
        <v>200</v>
      </c>
      <c r="I117" s="140">
        <v>0</v>
      </c>
      <c r="J117" s="133">
        <f>H117*I117</f>
        <v>0</v>
      </c>
    </row>
    <row r="118" spans="1:10" s="45" customFormat="1" ht="12.75">
      <c r="A118" s="18"/>
      <c r="B118" s="19"/>
      <c r="C118" s="19"/>
      <c r="D118" s="19"/>
      <c r="E118" s="19"/>
      <c r="F118" s="72"/>
      <c r="G118" s="20"/>
      <c r="H118" s="21"/>
      <c r="I118" s="141"/>
      <c r="J118" s="133"/>
    </row>
    <row r="119" spans="1:10" s="45" customFormat="1" ht="26.25" customHeight="1">
      <c r="A119" s="18" t="s">
        <v>707</v>
      </c>
      <c r="B119" s="19"/>
      <c r="C119" s="19"/>
      <c r="D119" s="19"/>
      <c r="E119" s="19"/>
      <c r="F119" s="72" t="s">
        <v>708</v>
      </c>
      <c r="G119" s="20" t="s">
        <v>202</v>
      </c>
      <c r="H119" s="21">
        <v>6</v>
      </c>
      <c r="I119" s="140">
        <v>0</v>
      </c>
      <c r="J119" s="133">
        <f>H119*I119</f>
        <v>0</v>
      </c>
    </row>
    <row r="120" spans="1:10" s="45" customFormat="1" ht="12.75">
      <c r="A120" s="18"/>
      <c r="B120" s="19"/>
      <c r="C120" s="19"/>
      <c r="D120" s="19"/>
      <c r="E120" s="19"/>
      <c r="F120" s="72"/>
      <c r="G120" s="20"/>
      <c r="H120" s="21"/>
      <c r="I120" s="141"/>
      <c r="J120" s="133"/>
    </row>
    <row r="121" spans="1:10" s="45" customFormat="1" ht="12.75">
      <c r="A121" s="18" t="s">
        <v>709</v>
      </c>
      <c r="B121" s="19"/>
      <c r="C121" s="19"/>
      <c r="D121" s="19"/>
      <c r="E121" s="19"/>
      <c r="F121" s="72" t="s">
        <v>710</v>
      </c>
      <c r="G121" s="20"/>
      <c r="H121" s="21"/>
      <c r="I121" s="141"/>
      <c r="J121" s="133"/>
    </row>
    <row r="122" spans="1:10" s="45" customFormat="1" ht="12.75">
      <c r="A122" s="18" t="s">
        <v>711</v>
      </c>
      <c r="B122" s="19"/>
      <c r="C122" s="19"/>
      <c r="D122" s="19"/>
      <c r="E122" s="19"/>
      <c r="F122" s="72" t="s">
        <v>712</v>
      </c>
      <c r="G122" s="20" t="s">
        <v>202</v>
      </c>
      <c r="H122" s="21">
        <v>8</v>
      </c>
      <c r="I122" s="140">
        <v>0</v>
      </c>
      <c r="J122" s="133">
        <f>H122*I122</f>
        <v>0</v>
      </c>
    </row>
    <row r="123" spans="1:10" s="45" customFormat="1" ht="12.75">
      <c r="A123" s="18" t="s">
        <v>713</v>
      </c>
      <c r="B123" s="19"/>
      <c r="C123" s="19"/>
      <c r="D123" s="19"/>
      <c r="E123" s="19"/>
      <c r="F123" s="72" t="s">
        <v>714</v>
      </c>
      <c r="G123" s="20" t="s">
        <v>202</v>
      </c>
      <c r="H123" s="21">
        <v>4</v>
      </c>
      <c r="I123" s="140">
        <v>0</v>
      </c>
      <c r="J123" s="133">
        <f>H123*I123</f>
        <v>0</v>
      </c>
    </row>
    <row r="124" spans="1:10" s="45" customFormat="1" ht="12.75">
      <c r="A124" s="18"/>
      <c r="B124" s="19"/>
      <c r="C124" s="19"/>
      <c r="D124" s="19"/>
      <c r="E124" s="19"/>
      <c r="F124" s="72"/>
      <c r="G124" s="20"/>
      <c r="H124" s="21"/>
      <c r="I124" s="141"/>
      <c r="J124" s="133"/>
    </row>
    <row r="125" spans="1:10" s="45" customFormat="1" ht="26.25" customHeight="1">
      <c r="A125" s="18" t="s">
        <v>717</v>
      </c>
      <c r="B125" s="19"/>
      <c r="C125" s="19"/>
      <c r="D125" s="19"/>
      <c r="E125" s="19"/>
      <c r="F125" s="71" t="s">
        <v>725</v>
      </c>
      <c r="G125" s="20"/>
      <c r="H125" s="21"/>
      <c r="I125" s="141"/>
      <c r="J125" s="133"/>
    </row>
    <row r="126" spans="1:10" s="45" customFormat="1" ht="27" customHeight="1">
      <c r="A126" s="18" t="s">
        <v>715</v>
      </c>
      <c r="B126" s="19"/>
      <c r="C126" s="19"/>
      <c r="D126" s="19"/>
      <c r="E126" s="19"/>
      <c r="F126" s="71" t="s">
        <v>716</v>
      </c>
      <c r="G126" s="20" t="s">
        <v>202</v>
      </c>
      <c r="H126" s="21">
        <v>10</v>
      </c>
      <c r="I126" s="140">
        <v>0</v>
      </c>
      <c r="J126" s="133">
        <f aca="true" t="shared" si="0" ref="J126:J131">H126*I126</f>
        <v>0</v>
      </c>
    </row>
    <row r="127" spans="1:10" s="45" customFormat="1" ht="26.25" customHeight="1">
      <c r="A127" s="18" t="s">
        <v>718</v>
      </c>
      <c r="B127" s="19"/>
      <c r="C127" s="19"/>
      <c r="D127" s="19"/>
      <c r="E127" s="19"/>
      <c r="F127" s="71" t="s">
        <v>719</v>
      </c>
      <c r="G127" s="20" t="s">
        <v>202</v>
      </c>
      <c r="H127" s="21">
        <v>20</v>
      </c>
      <c r="I127" s="140">
        <v>0</v>
      </c>
      <c r="J127" s="133">
        <f t="shared" si="0"/>
        <v>0</v>
      </c>
    </row>
    <row r="128" spans="1:10" s="45" customFormat="1" ht="29.25" customHeight="1">
      <c r="A128" s="18" t="s">
        <v>720</v>
      </c>
      <c r="B128" s="19"/>
      <c r="C128" s="19"/>
      <c r="D128" s="19"/>
      <c r="E128" s="19"/>
      <c r="F128" s="71" t="s">
        <v>721</v>
      </c>
      <c r="G128" s="20" t="s">
        <v>202</v>
      </c>
      <c r="H128" s="21">
        <v>10</v>
      </c>
      <c r="I128" s="140">
        <v>0</v>
      </c>
      <c r="J128" s="133">
        <f t="shared" si="0"/>
        <v>0</v>
      </c>
    </row>
    <row r="129" spans="1:10" s="45" customFormat="1" ht="26.25" customHeight="1">
      <c r="A129" s="18" t="s">
        <v>726</v>
      </c>
      <c r="B129" s="19"/>
      <c r="C129" s="19"/>
      <c r="D129" s="19"/>
      <c r="E129" s="19"/>
      <c r="F129" s="71" t="s">
        <v>722</v>
      </c>
      <c r="G129" s="20" t="s">
        <v>202</v>
      </c>
      <c r="H129" s="21">
        <v>10</v>
      </c>
      <c r="I129" s="140">
        <v>0</v>
      </c>
      <c r="J129" s="133">
        <f t="shared" si="0"/>
        <v>0</v>
      </c>
    </row>
    <row r="130" spans="1:10" s="45" customFormat="1" ht="23.25" customHeight="1">
      <c r="A130" s="18" t="s">
        <v>727</v>
      </c>
      <c r="B130" s="19"/>
      <c r="C130" s="19"/>
      <c r="D130" s="19"/>
      <c r="E130" s="19"/>
      <c r="F130" s="71" t="s">
        <v>723</v>
      </c>
      <c r="G130" s="20" t="s">
        <v>202</v>
      </c>
      <c r="H130" s="21">
        <v>20</v>
      </c>
      <c r="I130" s="140">
        <v>0</v>
      </c>
      <c r="J130" s="133">
        <f t="shared" si="0"/>
        <v>0</v>
      </c>
    </row>
    <row r="131" spans="1:10" s="45" customFormat="1" ht="30" customHeight="1">
      <c r="A131" s="18" t="s">
        <v>728</v>
      </c>
      <c r="B131" s="19"/>
      <c r="C131" s="19"/>
      <c r="D131" s="19"/>
      <c r="E131" s="19"/>
      <c r="F131" s="71" t="s">
        <v>724</v>
      </c>
      <c r="G131" s="20" t="s">
        <v>202</v>
      </c>
      <c r="H131" s="21">
        <v>10</v>
      </c>
      <c r="I131" s="140">
        <v>0</v>
      </c>
      <c r="J131" s="133">
        <f t="shared" si="0"/>
        <v>0</v>
      </c>
    </row>
    <row r="132" spans="1:10" s="45" customFormat="1" ht="14.25" customHeight="1">
      <c r="A132" s="18"/>
      <c r="B132" s="19"/>
      <c r="C132" s="19"/>
      <c r="D132" s="19"/>
      <c r="E132" s="19"/>
      <c r="F132" s="71"/>
      <c r="G132" s="20"/>
      <c r="H132" s="21"/>
      <c r="I132" s="141"/>
      <c r="J132" s="133"/>
    </row>
    <row r="133" spans="1:10" s="45" customFormat="1" ht="30.75" customHeight="1">
      <c r="A133" s="18" t="s">
        <v>729</v>
      </c>
      <c r="B133" s="19"/>
      <c r="C133" s="19"/>
      <c r="D133" s="19"/>
      <c r="E133" s="19"/>
      <c r="F133" s="71" t="s">
        <v>1364</v>
      </c>
      <c r="G133" s="20"/>
      <c r="H133" s="21"/>
      <c r="I133" s="141"/>
      <c r="J133" s="133"/>
    </row>
    <row r="134" spans="1:10" s="45" customFormat="1" ht="17.25" customHeight="1">
      <c r="A134" s="18" t="s">
        <v>730</v>
      </c>
      <c r="B134" s="19"/>
      <c r="C134" s="19"/>
      <c r="D134" s="19"/>
      <c r="E134" s="19"/>
      <c r="F134" s="71" t="s">
        <v>1365</v>
      </c>
      <c r="G134" s="20" t="s">
        <v>204</v>
      </c>
      <c r="H134" s="21">
        <v>80</v>
      </c>
      <c r="I134" s="140">
        <v>0</v>
      </c>
      <c r="J134" s="133">
        <f>H134*I134</f>
        <v>0</v>
      </c>
    </row>
    <row r="135" spans="1:10" s="45" customFormat="1" ht="17.25" customHeight="1">
      <c r="A135" s="18" t="s">
        <v>731</v>
      </c>
      <c r="B135" s="19"/>
      <c r="C135" s="19"/>
      <c r="D135" s="19"/>
      <c r="E135" s="19"/>
      <c r="F135" s="71" t="s">
        <v>1367</v>
      </c>
      <c r="G135" s="20" t="s">
        <v>204</v>
      </c>
      <c r="H135" s="21">
        <v>50</v>
      </c>
      <c r="I135" s="140">
        <v>0</v>
      </c>
      <c r="J135" s="133">
        <f>H135*I135</f>
        <v>0</v>
      </c>
    </row>
    <row r="136" spans="1:10" s="45" customFormat="1" ht="18" customHeight="1">
      <c r="A136" s="18" t="s">
        <v>732</v>
      </c>
      <c r="B136" s="19"/>
      <c r="C136" s="19"/>
      <c r="D136" s="19"/>
      <c r="E136" s="19"/>
      <c r="F136" s="71" t="s">
        <v>1369</v>
      </c>
      <c r="G136" s="20" t="s">
        <v>204</v>
      </c>
      <c r="H136" s="21">
        <v>40</v>
      </c>
      <c r="I136" s="140">
        <v>0</v>
      </c>
      <c r="J136" s="133">
        <f>H136*I136</f>
        <v>0</v>
      </c>
    </row>
    <row r="137" spans="1:10" s="45" customFormat="1" ht="18.75" customHeight="1">
      <c r="A137" s="18" t="s">
        <v>733</v>
      </c>
      <c r="B137" s="19"/>
      <c r="C137" s="19"/>
      <c r="D137" s="19"/>
      <c r="E137" s="19"/>
      <c r="F137" s="71" t="s">
        <v>1370</v>
      </c>
      <c r="G137" s="20" t="s">
        <v>204</v>
      </c>
      <c r="H137" s="21">
        <v>30</v>
      </c>
      <c r="I137" s="140">
        <v>0</v>
      </c>
      <c r="J137" s="133">
        <f>H137*I137</f>
        <v>0</v>
      </c>
    </row>
    <row r="138" spans="1:10" s="45" customFormat="1" ht="11.25" customHeight="1">
      <c r="A138" s="18"/>
      <c r="B138" s="19"/>
      <c r="C138" s="19"/>
      <c r="D138" s="19"/>
      <c r="E138" s="19"/>
      <c r="F138" s="71"/>
      <c r="G138" s="20"/>
      <c r="H138" s="21"/>
      <c r="I138" s="141"/>
      <c r="J138" s="133"/>
    </row>
    <row r="139" spans="1:10" s="45" customFormat="1" ht="24.75" customHeight="1">
      <c r="A139" s="18" t="s">
        <v>734</v>
      </c>
      <c r="B139" s="19"/>
      <c r="C139" s="19"/>
      <c r="D139" s="19"/>
      <c r="E139" s="19"/>
      <c r="F139" s="71" t="s">
        <v>735</v>
      </c>
      <c r="G139" s="20" t="s">
        <v>223</v>
      </c>
      <c r="H139" s="21">
        <v>5.5</v>
      </c>
      <c r="I139" s="140">
        <v>0</v>
      </c>
      <c r="J139" s="133">
        <f>H139*I139</f>
        <v>0</v>
      </c>
    </row>
    <row r="140" spans="1:10" s="45" customFormat="1" ht="9.75" customHeight="1">
      <c r="A140" s="18"/>
      <c r="B140" s="19"/>
      <c r="C140" s="19"/>
      <c r="D140" s="19"/>
      <c r="E140" s="19"/>
      <c r="F140" s="71"/>
      <c r="G140" s="20"/>
      <c r="H140" s="21"/>
      <c r="I140" s="141"/>
      <c r="J140" s="133"/>
    </row>
    <row r="141" spans="1:10" s="45" customFormat="1" ht="24.75" customHeight="1">
      <c r="A141" s="18" t="s">
        <v>736</v>
      </c>
      <c r="B141" s="19"/>
      <c r="C141" s="19"/>
      <c r="D141" s="19"/>
      <c r="E141" s="19"/>
      <c r="F141" s="71" t="s">
        <v>737</v>
      </c>
      <c r="G141" s="20" t="s">
        <v>202</v>
      </c>
      <c r="H141" s="21">
        <v>1</v>
      </c>
      <c r="I141" s="140">
        <v>0</v>
      </c>
      <c r="J141" s="133">
        <f>H141*I141</f>
        <v>0</v>
      </c>
    </row>
    <row r="142" spans="1:10" s="45" customFormat="1" ht="12.75" customHeight="1">
      <c r="A142" s="18"/>
      <c r="B142" s="19"/>
      <c r="C142" s="19"/>
      <c r="D142" s="19"/>
      <c r="E142" s="19"/>
      <c r="F142" s="71"/>
      <c r="G142" s="20"/>
      <c r="H142" s="21"/>
      <c r="I142" s="141"/>
      <c r="J142" s="133"/>
    </row>
    <row r="143" spans="1:10" s="45" customFormat="1" ht="26.25" customHeight="1">
      <c r="A143" s="18" t="s">
        <v>738</v>
      </c>
      <c r="B143" s="19"/>
      <c r="C143" s="19"/>
      <c r="D143" s="19"/>
      <c r="E143" s="19"/>
      <c r="F143" s="71" t="s">
        <v>739</v>
      </c>
      <c r="G143" s="20" t="s">
        <v>202</v>
      </c>
      <c r="H143" s="21">
        <v>1</v>
      </c>
      <c r="I143" s="140">
        <v>0</v>
      </c>
      <c r="J143" s="133">
        <f>H143*I143</f>
        <v>0</v>
      </c>
    </row>
    <row r="144" spans="1:10" s="45" customFormat="1" ht="11.25" customHeight="1">
      <c r="A144" s="18"/>
      <c r="B144" s="19"/>
      <c r="C144" s="19"/>
      <c r="D144" s="19"/>
      <c r="E144" s="19"/>
      <c r="F144" s="71"/>
      <c r="G144" s="20"/>
      <c r="H144" s="21"/>
      <c r="I144" s="141"/>
      <c r="J144" s="133"/>
    </row>
    <row r="145" spans="1:10" s="45" customFormat="1" ht="25.5" customHeight="1">
      <c r="A145" s="18" t="s">
        <v>740</v>
      </c>
      <c r="B145" s="19"/>
      <c r="C145" s="19"/>
      <c r="D145" s="19"/>
      <c r="E145" s="19"/>
      <c r="F145" s="71" t="s">
        <v>741</v>
      </c>
      <c r="G145" s="20" t="s">
        <v>203</v>
      </c>
      <c r="H145" s="21">
        <v>135</v>
      </c>
      <c r="I145" s="140">
        <v>0</v>
      </c>
      <c r="J145" s="133">
        <f>H145*I145</f>
        <v>0</v>
      </c>
    </row>
    <row r="146" spans="1:10" s="45" customFormat="1" ht="14.25" customHeight="1">
      <c r="A146" s="18"/>
      <c r="B146" s="19"/>
      <c r="C146" s="19"/>
      <c r="D146" s="19"/>
      <c r="E146" s="19"/>
      <c r="F146" s="71"/>
      <c r="G146" s="20"/>
      <c r="H146" s="21"/>
      <c r="I146" s="141"/>
      <c r="J146" s="133"/>
    </row>
    <row r="147" spans="1:10" s="45" customFormat="1" ht="25.5" customHeight="1">
      <c r="A147" s="18" t="s">
        <v>742</v>
      </c>
      <c r="B147" s="19"/>
      <c r="C147" s="19"/>
      <c r="D147" s="19"/>
      <c r="E147" s="19"/>
      <c r="F147" s="71" t="s">
        <v>846</v>
      </c>
      <c r="G147" s="20" t="s">
        <v>202</v>
      </c>
      <c r="H147" s="21">
        <v>100</v>
      </c>
      <c r="I147" s="140">
        <v>0</v>
      </c>
      <c r="J147" s="133">
        <f>H147*I147</f>
        <v>0</v>
      </c>
    </row>
    <row r="148" spans="1:10" s="45" customFormat="1" ht="12" customHeight="1">
      <c r="A148" s="18"/>
      <c r="B148" s="19"/>
      <c r="C148" s="19"/>
      <c r="D148" s="19"/>
      <c r="E148" s="19"/>
      <c r="F148" s="71"/>
      <c r="G148" s="20"/>
      <c r="H148" s="21"/>
      <c r="I148" s="141"/>
      <c r="J148" s="133"/>
    </row>
    <row r="149" spans="1:10" s="45" customFormat="1" ht="27.75" customHeight="1">
      <c r="A149" s="18" t="s">
        <v>847</v>
      </c>
      <c r="B149" s="19"/>
      <c r="C149" s="19"/>
      <c r="D149" s="19"/>
      <c r="E149" s="19"/>
      <c r="F149" s="71" t="s">
        <v>848</v>
      </c>
      <c r="G149" s="20" t="s">
        <v>202</v>
      </c>
      <c r="H149" s="21">
        <v>26</v>
      </c>
      <c r="I149" s="140">
        <v>0</v>
      </c>
      <c r="J149" s="133">
        <f>H149*I149</f>
        <v>0</v>
      </c>
    </row>
    <row r="150" spans="1:10" s="45" customFormat="1" ht="12.75" customHeight="1">
      <c r="A150" s="18"/>
      <c r="B150" s="19"/>
      <c r="C150" s="19"/>
      <c r="D150" s="19"/>
      <c r="E150" s="19"/>
      <c r="F150" s="71"/>
      <c r="G150" s="20"/>
      <c r="H150" s="21"/>
      <c r="I150" s="141"/>
      <c r="J150" s="133"/>
    </row>
    <row r="151" spans="1:10" s="45" customFormat="1" ht="91.5" customHeight="1">
      <c r="A151" s="18" t="s">
        <v>849</v>
      </c>
      <c r="B151" s="19"/>
      <c r="C151" s="19"/>
      <c r="D151" s="19"/>
      <c r="E151" s="19"/>
      <c r="F151" s="72" t="s">
        <v>1330</v>
      </c>
      <c r="G151" s="20" t="s">
        <v>220</v>
      </c>
      <c r="H151" s="21">
        <v>200</v>
      </c>
      <c r="I151" s="140">
        <v>0</v>
      </c>
      <c r="J151" s="133">
        <f>H151*I151</f>
        <v>0</v>
      </c>
    </row>
    <row r="152" spans="1:10" s="45" customFormat="1" ht="12.75">
      <c r="A152" s="18"/>
      <c r="B152" s="19"/>
      <c r="C152" s="19"/>
      <c r="D152" s="19"/>
      <c r="E152" s="19"/>
      <c r="F152" s="72"/>
      <c r="G152" s="20"/>
      <c r="H152" s="21"/>
      <c r="I152" s="141"/>
      <c r="J152" s="133"/>
    </row>
    <row r="153" spans="1:10" s="45" customFormat="1" ht="25.5">
      <c r="A153" s="18"/>
      <c r="B153" s="19"/>
      <c r="C153" s="19"/>
      <c r="D153" s="19"/>
      <c r="E153" s="19"/>
      <c r="F153" s="72" t="s">
        <v>1371</v>
      </c>
      <c r="G153" s="20"/>
      <c r="H153" s="21"/>
      <c r="I153" s="141"/>
      <c r="J153" s="133"/>
    </row>
    <row r="154" spans="1:10" s="45" customFormat="1" ht="13.5" thickBot="1">
      <c r="A154" s="18"/>
      <c r="B154" s="19"/>
      <c r="C154" s="19"/>
      <c r="D154" s="19"/>
      <c r="E154" s="19"/>
      <c r="F154" s="71"/>
      <c r="G154" s="20"/>
      <c r="H154" s="21"/>
      <c r="I154" s="141"/>
      <c r="J154" s="133"/>
    </row>
    <row r="155" spans="1:10" s="45" customFormat="1" ht="14.25" thickBot="1" thickTop="1">
      <c r="A155" s="23"/>
      <c r="B155" s="24"/>
      <c r="C155" s="24"/>
      <c r="D155" s="24"/>
      <c r="E155" s="24"/>
      <c r="F155" s="69" t="s">
        <v>222</v>
      </c>
      <c r="G155" s="25"/>
      <c r="H155" s="26"/>
      <c r="I155" s="142"/>
      <c r="J155" s="134">
        <f>SUM(J60:J154)</f>
        <v>0</v>
      </c>
    </row>
    <row r="156" spans="1:10" s="45" customFormat="1" ht="13.5" thickTop="1">
      <c r="A156" s="18"/>
      <c r="B156" s="19"/>
      <c r="C156" s="19"/>
      <c r="D156" s="19"/>
      <c r="E156" s="19"/>
      <c r="F156" s="70"/>
      <c r="G156" s="20"/>
      <c r="H156" s="21"/>
      <c r="I156" s="141"/>
      <c r="J156" s="135"/>
    </row>
    <row r="157" spans="1:10" s="45" customFormat="1" ht="12.75">
      <c r="A157" s="18"/>
      <c r="B157" s="19"/>
      <c r="C157" s="19"/>
      <c r="D157" s="19"/>
      <c r="E157" s="19"/>
      <c r="F157" s="70"/>
      <c r="G157" s="20"/>
      <c r="H157" s="21"/>
      <c r="I157" s="141"/>
      <c r="J157" s="135"/>
    </row>
    <row r="158" spans="1:10" s="45" customFormat="1" ht="12.75">
      <c r="A158" s="22" t="s">
        <v>214</v>
      </c>
      <c r="B158" s="19"/>
      <c r="C158" s="19"/>
      <c r="D158" s="19"/>
      <c r="E158" s="19"/>
      <c r="F158" s="70" t="s">
        <v>743</v>
      </c>
      <c r="G158" s="20"/>
      <c r="H158" s="21"/>
      <c r="I158" s="141"/>
      <c r="J158" s="135"/>
    </row>
    <row r="159" spans="1:10" s="45" customFormat="1" ht="12.75">
      <c r="A159" s="22"/>
      <c r="B159" s="19"/>
      <c r="C159" s="19"/>
      <c r="D159" s="19"/>
      <c r="E159" s="19"/>
      <c r="F159" s="70"/>
      <c r="G159" s="20"/>
      <c r="H159" s="21"/>
      <c r="I159" s="141"/>
      <c r="J159" s="135"/>
    </row>
    <row r="160" spans="1:10" s="45" customFormat="1" ht="38.25">
      <c r="A160" s="22"/>
      <c r="B160" s="19"/>
      <c r="C160" s="19"/>
      <c r="D160" s="19"/>
      <c r="E160" s="19"/>
      <c r="F160" s="81" t="s">
        <v>748</v>
      </c>
      <c r="G160" s="20"/>
      <c r="H160" s="21"/>
      <c r="I160" s="141"/>
      <c r="J160" s="135"/>
    </row>
    <row r="161" spans="1:10" s="45" customFormat="1" ht="12.75">
      <c r="A161" s="18"/>
      <c r="B161" s="19"/>
      <c r="C161" s="19"/>
      <c r="D161" s="19"/>
      <c r="E161" s="19"/>
      <c r="F161" s="70"/>
      <c r="G161" s="20"/>
      <c r="H161" s="21"/>
      <c r="I161" s="141"/>
      <c r="J161" s="135"/>
    </row>
    <row r="162" spans="1:10" s="45" customFormat="1" ht="51">
      <c r="A162" s="32" t="s">
        <v>213</v>
      </c>
      <c r="B162" s="33"/>
      <c r="C162" s="33"/>
      <c r="D162" s="33"/>
      <c r="E162" s="33"/>
      <c r="F162" s="72" t="s">
        <v>745</v>
      </c>
      <c r="G162" s="34" t="s">
        <v>223</v>
      </c>
      <c r="H162" s="35">
        <v>30</v>
      </c>
      <c r="I162" s="140">
        <v>0</v>
      </c>
      <c r="J162" s="133">
        <f>H162*I162</f>
        <v>0</v>
      </c>
    </row>
    <row r="163" spans="1:10" s="45" customFormat="1" ht="12.75">
      <c r="A163" s="32"/>
      <c r="B163" s="33"/>
      <c r="C163" s="33"/>
      <c r="D163" s="33"/>
      <c r="E163" s="33"/>
      <c r="F163" s="72"/>
      <c r="G163" s="34"/>
      <c r="H163" s="35"/>
      <c r="I163" s="140"/>
      <c r="J163" s="131"/>
    </row>
    <row r="164" spans="1:10" s="45" customFormat="1" ht="38.25">
      <c r="A164" s="32" t="s">
        <v>215</v>
      </c>
      <c r="B164" s="33"/>
      <c r="C164" s="33"/>
      <c r="D164" s="33"/>
      <c r="E164" s="33"/>
      <c r="F164" s="72" t="s">
        <v>746</v>
      </c>
      <c r="G164" s="34" t="s">
        <v>223</v>
      </c>
      <c r="H164" s="35">
        <v>15</v>
      </c>
      <c r="I164" s="140">
        <v>0</v>
      </c>
      <c r="J164" s="133">
        <f>H164*I164</f>
        <v>0</v>
      </c>
    </row>
    <row r="165" spans="1:10" s="45" customFormat="1" ht="12.75">
      <c r="A165" s="32"/>
      <c r="B165" s="33"/>
      <c r="C165" s="33"/>
      <c r="D165" s="33"/>
      <c r="E165" s="33"/>
      <c r="F165" s="80"/>
      <c r="G165" s="34"/>
      <c r="H165" s="35"/>
      <c r="I165" s="140"/>
      <c r="J165" s="131"/>
    </row>
    <row r="166" spans="1:10" s="45" customFormat="1" ht="51">
      <c r="A166" s="32" t="s">
        <v>216</v>
      </c>
      <c r="B166" s="33"/>
      <c r="C166" s="33"/>
      <c r="D166" s="33"/>
      <c r="E166" s="33"/>
      <c r="F166" s="72" t="s">
        <v>747</v>
      </c>
      <c r="G166" s="34" t="s">
        <v>223</v>
      </c>
      <c r="H166" s="35">
        <v>11</v>
      </c>
      <c r="I166" s="140">
        <v>0</v>
      </c>
      <c r="J166" s="133">
        <f>H166*I166</f>
        <v>0</v>
      </c>
    </row>
    <row r="167" spans="1:10" s="45" customFormat="1" ht="12.75">
      <c r="A167" s="32"/>
      <c r="B167" s="33"/>
      <c r="C167" s="33"/>
      <c r="D167" s="33"/>
      <c r="E167" s="33"/>
      <c r="F167" s="72"/>
      <c r="G167" s="34"/>
      <c r="H167" s="35"/>
      <c r="I167" s="140"/>
      <c r="J167" s="133"/>
    </row>
    <row r="168" spans="1:10" s="45" customFormat="1" ht="43.5" customHeight="1">
      <c r="A168" s="32" t="s">
        <v>217</v>
      </c>
      <c r="B168" s="33"/>
      <c r="C168" s="33"/>
      <c r="D168" s="33"/>
      <c r="E168" s="33"/>
      <c r="F168" s="82" t="s">
        <v>750</v>
      </c>
      <c r="G168" s="34" t="s">
        <v>223</v>
      </c>
      <c r="H168" s="35">
        <v>25</v>
      </c>
      <c r="I168" s="140">
        <v>0</v>
      </c>
      <c r="J168" s="133">
        <f>H168*I168</f>
        <v>0</v>
      </c>
    </row>
    <row r="169" spans="1:10" s="45" customFormat="1" ht="12.75">
      <c r="A169" s="32"/>
      <c r="B169" s="33"/>
      <c r="C169" s="33"/>
      <c r="D169" s="33"/>
      <c r="E169" s="33"/>
      <c r="F169" s="72"/>
      <c r="G169" s="34"/>
      <c r="H169" s="35"/>
      <c r="I169" s="140"/>
      <c r="J169" s="133"/>
    </row>
    <row r="170" spans="1:10" s="45" customFormat="1" ht="25.5">
      <c r="A170" s="18" t="s">
        <v>218</v>
      </c>
      <c r="B170" s="19"/>
      <c r="C170" s="19"/>
      <c r="D170" s="19"/>
      <c r="E170" s="19"/>
      <c r="F170" s="82" t="s">
        <v>749</v>
      </c>
      <c r="G170" s="20" t="s">
        <v>203</v>
      </c>
      <c r="H170" s="21">
        <v>30</v>
      </c>
      <c r="I170" s="140">
        <v>0</v>
      </c>
      <c r="J170" s="133">
        <f>H170*I170</f>
        <v>0</v>
      </c>
    </row>
    <row r="171" spans="1:10" s="45" customFormat="1" ht="12.75">
      <c r="A171" s="18"/>
      <c r="B171" s="19"/>
      <c r="C171" s="19"/>
      <c r="D171" s="19"/>
      <c r="E171" s="19"/>
      <c r="F171" s="82"/>
      <c r="G171" s="20"/>
      <c r="H171" s="21"/>
      <c r="I171" s="141"/>
      <c r="J171" s="133"/>
    </row>
    <row r="172" spans="1:10" s="45" customFormat="1" ht="38.25">
      <c r="A172" s="18" t="s">
        <v>224</v>
      </c>
      <c r="B172" s="19"/>
      <c r="C172" s="19"/>
      <c r="D172" s="19"/>
      <c r="E172" s="19"/>
      <c r="F172" s="82" t="s">
        <v>751</v>
      </c>
      <c r="G172" s="20" t="s">
        <v>223</v>
      </c>
      <c r="H172" s="21">
        <v>31</v>
      </c>
      <c r="I172" s="140">
        <v>0</v>
      </c>
      <c r="J172" s="133">
        <f>H172*I172</f>
        <v>0</v>
      </c>
    </row>
    <row r="173" spans="1:10" s="45" customFormat="1" ht="12.75">
      <c r="A173" s="18"/>
      <c r="B173" s="19"/>
      <c r="C173" s="19"/>
      <c r="D173" s="19"/>
      <c r="E173" s="19"/>
      <c r="F173" s="82"/>
      <c r="G173" s="20"/>
      <c r="H173" s="21"/>
      <c r="I173" s="141"/>
      <c r="J173" s="133"/>
    </row>
    <row r="174" spans="1:10" s="45" customFormat="1" ht="63.75">
      <c r="A174" s="18" t="s">
        <v>225</v>
      </c>
      <c r="B174" s="19"/>
      <c r="C174" s="19"/>
      <c r="D174" s="19"/>
      <c r="E174" s="19"/>
      <c r="F174" s="83" t="s">
        <v>752</v>
      </c>
      <c r="G174" s="20" t="s">
        <v>223</v>
      </c>
      <c r="H174" s="21">
        <v>8</v>
      </c>
      <c r="I174" s="140">
        <v>0</v>
      </c>
      <c r="J174" s="133">
        <f>H174*I174</f>
        <v>0</v>
      </c>
    </row>
    <row r="175" spans="1:10" s="45" customFormat="1" ht="12.75">
      <c r="A175" s="18"/>
      <c r="B175" s="19"/>
      <c r="C175" s="19"/>
      <c r="D175" s="19"/>
      <c r="E175" s="19"/>
      <c r="F175" s="82"/>
      <c r="G175" s="20"/>
      <c r="H175" s="21"/>
      <c r="I175" s="141"/>
      <c r="J175" s="133"/>
    </row>
    <row r="176" spans="1:10" s="45" customFormat="1" ht="63.75">
      <c r="A176" s="18" t="s">
        <v>226</v>
      </c>
      <c r="B176" s="19"/>
      <c r="C176" s="19"/>
      <c r="D176" s="19"/>
      <c r="E176" s="19"/>
      <c r="F176" s="82" t="s">
        <v>753</v>
      </c>
      <c r="G176" s="20" t="s">
        <v>223</v>
      </c>
      <c r="H176" s="21">
        <v>100</v>
      </c>
      <c r="I176" s="140">
        <v>0</v>
      </c>
      <c r="J176" s="133">
        <f>H176*I176</f>
        <v>0</v>
      </c>
    </row>
    <row r="177" spans="1:10" s="45" customFormat="1" ht="13.5" thickBot="1">
      <c r="A177" s="32"/>
      <c r="B177" s="33"/>
      <c r="C177" s="33"/>
      <c r="D177" s="33"/>
      <c r="E177" s="33"/>
      <c r="F177" s="80"/>
      <c r="G177" s="34"/>
      <c r="H177" s="35"/>
      <c r="I177" s="140"/>
      <c r="J177" s="131"/>
    </row>
    <row r="178" spans="1:10" s="45" customFormat="1" ht="14.25" thickBot="1" thickTop="1">
      <c r="A178" s="23"/>
      <c r="B178" s="24"/>
      <c r="C178" s="24"/>
      <c r="D178" s="24"/>
      <c r="E178" s="24"/>
      <c r="F178" s="69" t="s">
        <v>744</v>
      </c>
      <c r="G178" s="25"/>
      <c r="H178" s="26"/>
      <c r="I178" s="142"/>
      <c r="J178" s="134">
        <f>SUM(J161:J177)</f>
        <v>0</v>
      </c>
    </row>
    <row r="179" spans="1:10" s="45" customFormat="1" ht="13.5" thickTop="1">
      <c r="A179" s="18"/>
      <c r="B179" s="19"/>
      <c r="C179" s="19"/>
      <c r="D179" s="19"/>
      <c r="E179" s="19"/>
      <c r="F179" s="70"/>
      <c r="G179" s="20"/>
      <c r="H179" s="21"/>
      <c r="I179" s="141"/>
      <c r="J179" s="135"/>
    </row>
    <row r="180" spans="1:10" s="45" customFormat="1" ht="12.75">
      <c r="A180" s="18"/>
      <c r="B180" s="19"/>
      <c r="C180" s="19"/>
      <c r="D180" s="19"/>
      <c r="E180" s="19"/>
      <c r="F180" s="70"/>
      <c r="G180" s="20"/>
      <c r="H180" s="21"/>
      <c r="I180" s="141"/>
      <c r="J180" s="135"/>
    </row>
    <row r="181" spans="1:10" s="45" customFormat="1" ht="12.75">
      <c r="A181" s="22" t="s">
        <v>219</v>
      </c>
      <c r="B181" s="19"/>
      <c r="C181" s="19"/>
      <c r="D181" s="19"/>
      <c r="E181" s="19"/>
      <c r="F181" s="78" t="s">
        <v>1351</v>
      </c>
      <c r="G181" s="20"/>
      <c r="H181" s="21"/>
      <c r="I181" s="141"/>
      <c r="J181" s="135"/>
    </row>
    <row r="182" spans="1:10" s="45" customFormat="1" ht="12.75">
      <c r="A182" s="22"/>
      <c r="B182" s="19"/>
      <c r="C182" s="19"/>
      <c r="D182" s="19"/>
      <c r="E182" s="19"/>
      <c r="F182" s="78"/>
      <c r="G182" s="20"/>
      <c r="H182" s="21"/>
      <c r="I182" s="141"/>
      <c r="J182" s="135"/>
    </row>
    <row r="183" spans="1:10" s="45" customFormat="1" ht="51">
      <c r="A183" s="22"/>
      <c r="B183" s="19"/>
      <c r="C183" s="19"/>
      <c r="D183" s="19"/>
      <c r="E183" s="19"/>
      <c r="F183" s="92" t="s">
        <v>765</v>
      </c>
      <c r="G183" s="20"/>
      <c r="H183" s="21"/>
      <c r="I183" s="141"/>
      <c r="J183" s="135"/>
    </row>
    <row r="184" spans="1:10" s="45" customFormat="1" ht="25.5">
      <c r="A184" s="18"/>
      <c r="B184" s="19"/>
      <c r="C184" s="19"/>
      <c r="D184" s="19"/>
      <c r="E184" s="19"/>
      <c r="F184" s="92" t="s">
        <v>766</v>
      </c>
      <c r="G184" s="20"/>
      <c r="H184" s="21"/>
      <c r="I184" s="141"/>
      <c r="J184" s="135"/>
    </row>
    <row r="185" spans="1:10" s="45" customFormat="1" ht="114.75">
      <c r="A185" s="18" t="s">
        <v>213</v>
      </c>
      <c r="B185" s="19"/>
      <c r="C185" s="19"/>
      <c r="D185" s="19"/>
      <c r="E185" s="19"/>
      <c r="F185" s="83" t="s">
        <v>754</v>
      </c>
      <c r="G185" s="74" t="s">
        <v>1373</v>
      </c>
      <c r="H185" s="75">
        <v>7620</v>
      </c>
      <c r="I185" s="140">
        <v>0</v>
      </c>
      <c r="J185" s="133">
        <f>H185*I185</f>
        <v>0</v>
      </c>
    </row>
    <row r="186" spans="1:10" s="45" customFormat="1" ht="12.75">
      <c r="A186" s="18"/>
      <c r="B186" s="19"/>
      <c r="C186" s="19"/>
      <c r="D186" s="19"/>
      <c r="E186" s="19"/>
      <c r="F186" s="77"/>
      <c r="G186" s="74"/>
      <c r="H186" s="75"/>
      <c r="I186" s="143"/>
      <c r="J186" s="76"/>
    </row>
    <row r="187" spans="1:10" s="45" customFormat="1" ht="67.5" customHeight="1">
      <c r="A187" s="18" t="s">
        <v>215</v>
      </c>
      <c r="B187" s="19"/>
      <c r="C187" s="19"/>
      <c r="D187" s="19"/>
      <c r="E187" s="19"/>
      <c r="F187" s="87" t="s">
        <v>755</v>
      </c>
      <c r="G187" s="85" t="s">
        <v>223</v>
      </c>
      <c r="H187" s="75">
        <v>11.2</v>
      </c>
      <c r="I187" s="140">
        <v>0</v>
      </c>
      <c r="J187" s="133">
        <f>H187*I187</f>
        <v>0</v>
      </c>
    </row>
    <row r="188" spans="1:10" s="45" customFormat="1" ht="38.25">
      <c r="A188" s="18" t="s">
        <v>1379</v>
      </c>
      <c r="B188" s="19"/>
      <c r="C188" s="19"/>
      <c r="D188" s="19"/>
      <c r="E188" s="19"/>
      <c r="F188" s="88" t="s">
        <v>756</v>
      </c>
      <c r="G188" s="85" t="s">
        <v>203</v>
      </c>
      <c r="H188" s="75">
        <v>112</v>
      </c>
      <c r="I188" s="140">
        <v>0</v>
      </c>
      <c r="J188" s="133">
        <f>H188*I188</f>
        <v>0</v>
      </c>
    </row>
    <row r="189" spans="1:10" s="45" customFormat="1" ht="12.75">
      <c r="A189" s="18"/>
      <c r="B189" s="19"/>
      <c r="C189" s="19"/>
      <c r="D189" s="19"/>
      <c r="E189" s="19"/>
      <c r="F189" s="87"/>
      <c r="G189" s="85"/>
      <c r="H189" s="75"/>
      <c r="I189" s="143"/>
      <c r="J189" s="133"/>
    </row>
    <row r="190" spans="1:10" s="45" customFormat="1" ht="85.5" customHeight="1">
      <c r="A190" s="18" t="s">
        <v>216</v>
      </c>
      <c r="B190" s="19"/>
      <c r="C190" s="19"/>
      <c r="D190" s="19"/>
      <c r="E190" s="19"/>
      <c r="F190" s="84" t="s">
        <v>757</v>
      </c>
      <c r="G190" s="85" t="s">
        <v>223</v>
      </c>
      <c r="H190" s="89">
        <v>2.3</v>
      </c>
      <c r="I190" s="140">
        <v>0</v>
      </c>
      <c r="J190" s="133">
        <f>H190*I190</f>
        <v>0</v>
      </c>
    </row>
    <row r="191" spans="1:10" s="45" customFormat="1" ht="12.75">
      <c r="A191" s="18"/>
      <c r="B191" s="19"/>
      <c r="C191" s="19"/>
      <c r="D191" s="19"/>
      <c r="E191" s="19"/>
      <c r="F191" s="87"/>
      <c r="G191" s="85"/>
      <c r="H191" s="75"/>
      <c r="I191" s="143"/>
      <c r="J191" s="133"/>
    </row>
    <row r="192" spans="1:10" s="45" customFormat="1" ht="81" customHeight="1">
      <c r="A192" s="18" t="s">
        <v>217</v>
      </c>
      <c r="B192" s="19"/>
      <c r="C192" s="19"/>
      <c r="D192" s="19"/>
      <c r="E192" s="19"/>
      <c r="F192" s="84" t="s">
        <v>758</v>
      </c>
      <c r="G192" s="85" t="s">
        <v>223</v>
      </c>
      <c r="H192" s="89">
        <v>11.7</v>
      </c>
      <c r="I192" s="140">
        <v>0</v>
      </c>
      <c r="J192" s="133">
        <f>H192*I192</f>
        <v>0</v>
      </c>
    </row>
    <row r="193" spans="1:10" s="45" customFormat="1" ht="12.75">
      <c r="A193" s="18"/>
      <c r="B193" s="19"/>
      <c r="C193" s="19"/>
      <c r="D193" s="19"/>
      <c r="E193" s="19"/>
      <c r="F193" s="84"/>
      <c r="G193" s="85"/>
      <c r="H193" s="89"/>
      <c r="I193" s="143"/>
      <c r="J193" s="133"/>
    </row>
    <row r="194" spans="1:10" s="45" customFormat="1" ht="89.25">
      <c r="A194" s="18" t="s">
        <v>218</v>
      </c>
      <c r="B194" s="19"/>
      <c r="C194" s="19"/>
      <c r="D194" s="19"/>
      <c r="E194" s="19"/>
      <c r="F194" s="90" t="s">
        <v>759</v>
      </c>
      <c r="G194" s="85" t="s">
        <v>223</v>
      </c>
      <c r="H194" s="89">
        <v>3</v>
      </c>
      <c r="I194" s="140">
        <v>0</v>
      </c>
      <c r="J194" s="133">
        <f>H194*I194</f>
        <v>0</v>
      </c>
    </row>
    <row r="195" spans="1:10" s="45" customFormat="1" ht="12.75">
      <c r="A195" s="18"/>
      <c r="B195" s="19"/>
      <c r="C195" s="19"/>
      <c r="D195" s="19"/>
      <c r="E195" s="19"/>
      <c r="F195" s="84"/>
      <c r="G195" s="85"/>
      <c r="H195" s="89"/>
      <c r="I195" s="143"/>
      <c r="J195" s="133"/>
    </row>
    <row r="196" spans="1:10" s="45" customFormat="1" ht="76.5">
      <c r="A196" s="18" t="s">
        <v>224</v>
      </c>
      <c r="B196" s="19"/>
      <c r="C196" s="19"/>
      <c r="D196" s="19"/>
      <c r="E196" s="19"/>
      <c r="F196" s="90" t="s">
        <v>760</v>
      </c>
      <c r="G196" s="85" t="s">
        <v>223</v>
      </c>
      <c r="H196" s="89">
        <v>1.5</v>
      </c>
      <c r="I196" s="140">
        <v>0</v>
      </c>
      <c r="J196" s="133">
        <f>H196*I196</f>
        <v>0</v>
      </c>
    </row>
    <row r="197" spans="1:10" s="45" customFormat="1" ht="12.75">
      <c r="A197" s="18"/>
      <c r="B197" s="19"/>
      <c r="C197" s="19"/>
      <c r="D197" s="19"/>
      <c r="E197" s="19"/>
      <c r="F197" s="84"/>
      <c r="G197" s="85"/>
      <c r="H197" s="89"/>
      <c r="I197" s="143"/>
      <c r="J197" s="133"/>
    </row>
    <row r="198" spans="1:10" s="45" customFormat="1" ht="76.5">
      <c r="A198" s="18" t="s">
        <v>225</v>
      </c>
      <c r="B198" s="19"/>
      <c r="C198" s="19"/>
      <c r="D198" s="19"/>
      <c r="E198" s="19"/>
      <c r="F198" s="90" t="s">
        <v>762</v>
      </c>
      <c r="G198" s="85" t="s">
        <v>223</v>
      </c>
      <c r="H198" s="89">
        <v>2.2</v>
      </c>
      <c r="I198" s="140">
        <v>0</v>
      </c>
      <c r="J198" s="133">
        <f>H198*I198</f>
        <v>0</v>
      </c>
    </row>
    <row r="199" spans="1:10" s="45" customFormat="1" ht="12.75">
      <c r="A199" s="18"/>
      <c r="B199" s="19"/>
      <c r="C199" s="19"/>
      <c r="D199" s="19"/>
      <c r="E199" s="19"/>
      <c r="F199" s="90"/>
      <c r="G199" s="85"/>
      <c r="H199" s="89"/>
      <c r="I199" s="143"/>
      <c r="J199" s="133"/>
    </row>
    <row r="200" spans="1:10" s="45" customFormat="1" ht="76.5">
      <c r="A200" s="18" t="s">
        <v>226</v>
      </c>
      <c r="B200" s="19"/>
      <c r="C200" s="19"/>
      <c r="D200" s="19"/>
      <c r="E200" s="19"/>
      <c r="F200" s="84" t="s">
        <v>761</v>
      </c>
      <c r="G200" s="85" t="s">
        <v>223</v>
      </c>
      <c r="H200" s="89">
        <v>5.1</v>
      </c>
      <c r="I200" s="140">
        <v>0</v>
      </c>
      <c r="J200" s="133">
        <f>H200*I200</f>
        <v>0</v>
      </c>
    </row>
    <row r="201" spans="1:10" s="45" customFormat="1" ht="12.75">
      <c r="A201" s="18"/>
      <c r="B201" s="19"/>
      <c r="C201" s="19"/>
      <c r="D201" s="19"/>
      <c r="E201" s="19"/>
      <c r="F201" s="90"/>
      <c r="G201" s="85"/>
      <c r="H201" s="89"/>
      <c r="I201" s="143"/>
      <c r="J201" s="133"/>
    </row>
    <row r="202" spans="1:10" s="45" customFormat="1" ht="38.25">
      <c r="A202" s="18" t="s">
        <v>227</v>
      </c>
      <c r="B202" s="19"/>
      <c r="C202" s="19"/>
      <c r="D202" s="19"/>
      <c r="E202" s="19"/>
      <c r="F202" s="90" t="s">
        <v>763</v>
      </c>
      <c r="G202" s="20" t="s">
        <v>203</v>
      </c>
      <c r="H202" s="89">
        <v>40.5</v>
      </c>
      <c r="I202" s="140">
        <v>0</v>
      </c>
      <c r="J202" s="133">
        <f>H202*I202</f>
        <v>0</v>
      </c>
    </row>
    <row r="203" spans="1:10" s="45" customFormat="1" ht="12.75">
      <c r="A203" s="18"/>
      <c r="B203" s="19"/>
      <c r="C203" s="19"/>
      <c r="D203" s="19"/>
      <c r="E203" s="19"/>
      <c r="F203" s="91"/>
      <c r="G203" s="20"/>
      <c r="H203" s="89"/>
      <c r="I203" s="143"/>
      <c r="J203" s="133"/>
    </row>
    <row r="204" spans="1:10" s="45" customFormat="1" ht="12" customHeight="1">
      <c r="A204" s="18" t="s">
        <v>228</v>
      </c>
      <c r="B204" s="19"/>
      <c r="C204" s="19"/>
      <c r="D204" s="19"/>
      <c r="E204" s="19"/>
      <c r="F204" s="79" t="s">
        <v>764</v>
      </c>
      <c r="G204" s="20" t="s">
        <v>223</v>
      </c>
      <c r="H204" s="21">
        <v>5</v>
      </c>
      <c r="I204" s="140">
        <v>0</v>
      </c>
      <c r="J204" s="133">
        <f>H204*I204</f>
        <v>0</v>
      </c>
    </row>
    <row r="205" spans="1:10" s="45" customFormat="1" ht="13.5" thickBot="1">
      <c r="A205" s="18"/>
      <c r="B205" s="19"/>
      <c r="C205" s="19"/>
      <c r="D205" s="19"/>
      <c r="E205" s="19"/>
      <c r="F205" s="70"/>
      <c r="G205" s="20"/>
      <c r="H205" s="21"/>
      <c r="I205" s="141"/>
      <c r="J205" s="135"/>
    </row>
    <row r="206" spans="1:10" s="45" customFormat="1" ht="14.25" thickBot="1" thickTop="1">
      <c r="A206" s="23"/>
      <c r="B206" s="24"/>
      <c r="C206" s="24"/>
      <c r="D206" s="24"/>
      <c r="E206" s="24"/>
      <c r="F206" s="69" t="s">
        <v>1374</v>
      </c>
      <c r="G206" s="25"/>
      <c r="H206" s="26"/>
      <c r="I206" s="142"/>
      <c r="J206" s="134">
        <f>SUM(J182:J205)</f>
        <v>0</v>
      </c>
    </row>
    <row r="207" spans="1:10" s="45" customFormat="1" ht="13.5" thickTop="1">
      <c r="A207" s="18"/>
      <c r="B207" s="19"/>
      <c r="C207" s="19"/>
      <c r="D207" s="19"/>
      <c r="E207" s="19"/>
      <c r="F207" s="70"/>
      <c r="G207" s="20"/>
      <c r="H207" s="21"/>
      <c r="I207" s="141"/>
      <c r="J207" s="135"/>
    </row>
    <row r="208" spans="1:10" s="45" customFormat="1" ht="12.75">
      <c r="A208" s="18"/>
      <c r="B208" s="19"/>
      <c r="C208" s="19"/>
      <c r="D208" s="19"/>
      <c r="E208" s="19"/>
      <c r="F208" s="70"/>
      <c r="G208" s="20"/>
      <c r="H208" s="21"/>
      <c r="I208" s="141"/>
      <c r="J208" s="135"/>
    </row>
    <row r="209" spans="1:10" s="45" customFormat="1" ht="12.75">
      <c r="A209" s="22" t="s">
        <v>191</v>
      </c>
      <c r="B209" s="19"/>
      <c r="C209" s="19"/>
      <c r="D209" s="19"/>
      <c r="E209" s="19"/>
      <c r="F209" s="78" t="s">
        <v>1352</v>
      </c>
      <c r="G209" s="20"/>
      <c r="H209" s="21"/>
      <c r="I209" s="141"/>
      <c r="J209" s="135"/>
    </row>
    <row r="210" spans="1:10" s="45" customFormat="1" ht="12.75">
      <c r="A210" s="22"/>
      <c r="B210" s="19"/>
      <c r="C210" s="19"/>
      <c r="D210" s="19"/>
      <c r="E210" s="19"/>
      <c r="F210" s="78"/>
      <c r="G210" s="20"/>
      <c r="H210" s="21"/>
      <c r="I210" s="141"/>
      <c r="J210" s="135"/>
    </row>
    <row r="211" spans="1:10" s="45" customFormat="1" ht="25.5">
      <c r="A211" s="18" t="s">
        <v>213</v>
      </c>
      <c r="B211" s="19"/>
      <c r="C211" s="19"/>
      <c r="D211" s="19"/>
      <c r="E211" s="19"/>
      <c r="F211" s="86" t="s">
        <v>767</v>
      </c>
      <c r="G211" s="20" t="s">
        <v>203</v>
      </c>
      <c r="H211" s="21">
        <v>6</v>
      </c>
      <c r="I211" s="140">
        <v>0</v>
      </c>
      <c r="J211" s="76">
        <f>H211*I211</f>
        <v>0</v>
      </c>
    </row>
    <row r="212" spans="1:10" s="45" customFormat="1" ht="12.75">
      <c r="A212" s="22"/>
      <c r="B212" s="19"/>
      <c r="C212" s="19"/>
      <c r="D212" s="19"/>
      <c r="E212" s="19"/>
      <c r="F212" s="78"/>
      <c r="G212" s="20"/>
      <c r="H212" s="21"/>
      <c r="I212" s="141"/>
      <c r="J212" s="135"/>
    </row>
    <row r="213" spans="1:10" s="45" customFormat="1" ht="63.75">
      <c r="A213" s="32" t="s">
        <v>215</v>
      </c>
      <c r="B213" s="19"/>
      <c r="C213" s="19"/>
      <c r="D213" s="19"/>
      <c r="E213" s="19"/>
      <c r="F213" s="83" t="s">
        <v>818</v>
      </c>
      <c r="G213" s="20" t="s">
        <v>203</v>
      </c>
      <c r="H213" s="21">
        <v>41.1</v>
      </c>
      <c r="I213" s="140">
        <v>0</v>
      </c>
      <c r="J213" s="76">
        <f>H213*I213</f>
        <v>0</v>
      </c>
    </row>
    <row r="214" spans="1:10" s="45" customFormat="1" ht="12.75">
      <c r="A214" s="22"/>
      <c r="B214" s="19"/>
      <c r="C214" s="19"/>
      <c r="D214" s="19"/>
      <c r="E214" s="19"/>
      <c r="F214" s="78"/>
      <c r="G214" s="20"/>
      <c r="H214" s="21"/>
      <c r="I214" s="141"/>
      <c r="J214" s="135"/>
    </row>
    <row r="215" spans="1:10" s="45" customFormat="1" ht="64.5" customHeight="1">
      <c r="A215" s="32" t="s">
        <v>216</v>
      </c>
      <c r="B215" s="19"/>
      <c r="C215" s="19"/>
      <c r="D215" s="19"/>
      <c r="E215" s="19"/>
      <c r="F215" s="83" t="s">
        <v>769</v>
      </c>
      <c r="G215" s="20" t="s">
        <v>203</v>
      </c>
      <c r="H215" s="21">
        <v>10.3</v>
      </c>
      <c r="I215" s="140">
        <v>0</v>
      </c>
      <c r="J215" s="133">
        <f>H215*I215</f>
        <v>0</v>
      </c>
    </row>
    <row r="216" spans="1:10" s="45" customFormat="1" ht="12.75">
      <c r="A216" s="22"/>
      <c r="B216" s="19"/>
      <c r="C216" s="19"/>
      <c r="D216" s="19"/>
      <c r="E216" s="19"/>
      <c r="F216" s="78"/>
      <c r="G216" s="20"/>
      <c r="H216" s="21"/>
      <c r="I216" s="141"/>
      <c r="J216" s="135"/>
    </row>
    <row r="217" spans="1:10" s="45" customFormat="1" ht="66.75" customHeight="1">
      <c r="A217" s="32" t="s">
        <v>217</v>
      </c>
      <c r="B217" s="19"/>
      <c r="C217" s="19"/>
      <c r="D217" s="19"/>
      <c r="E217" s="19"/>
      <c r="F217" s="83" t="s">
        <v>816</v>
      </c>
      <c r="G217" s="20" t="s">
        <v>203</v>
      </c>
      <c r="H217" s="21">
        <v>32</v>
      </c>
      <c r="I217" s="140">
        <v>0</v>
      </c>
      <c r="J217" s="133">
        <f>H217*I217</f>
        <v>0</v>
      </c>
    </row>
    <row r="218" spans="1:10" s="45" customFormat="1" ht="12.75">
      <c r="A218" s="32"/>
      <c r="B218" s="19"/>
      <c r="C218" s="19"/>
      <c r="D218" s="19"/>
      <c r="E218" s="19"/>
      <c r="F218" s="83"/>
      <c r="G218" s="20"/>
      <c r="H218" s="21"/>
      <c r="I218" s="141"/>
      <c r="J218" s="133"/>
    </row>
    <row r="219" spans="1:10" s="45" customFormat="1" ht="38.25">
      <c r="A219" s="32" t="s">
        <v>218</v>
      </c>
      <c r="B219" s="19"/>
      <c r="C219" s="19"/>
      <c r="D219" s="19"/>
      <c r="E219" s="19"/>
      <c r="F219" s="83" t="s">
        <v>768</v>
      </c>
      <c r="G219" s="20" t="s">
        <v>203</v>
      </c>
      <c r="H219" s="21">
        <v>4.7</v>
      </c>
      <c r="I219" s="140">
        <v>0</v>
      </c>
      <c r="J219" s="133">
        <f>H219*I219</f>
        <v>0</v>
      </c>
    </row>
    <row r="220" spans="1:10" s="45" customFormat="1" ht="12.75">
      <c r="A220" s="32"/>
      <c r="B220" s="19"/>
      <c r="C220" s="19"/>
      <c r="D220" s="19"/>
      <c r="E220" s="19"/>
      <c r="F220" s="83"/>
      <c r="G220" s="20"/>
      <c r="H220" s="21"/>
      <c r="I220" s="141"/>
      <c r="J220" s="133"/>
    </row>
    <row r="221" spans="1:10" s="45" customFormat="1" ht="25.5">
      <c r="A221" s="32" t="s">
        <v>224</v>
      </c>
      <c r="B221" s="19"/>
      <c r="C221" s="19"/>
      <c r="D221" s="19"/>
      <c r="E221" s="19"/>
      <c r="F221" s="83" t="s">
        <v>817</v>
      </c>
      <c r="G221" s="20" t="s">
        <v>203</v>
      </c>
      <c r="H221" s="21">
        <v>15.5</v>
      </c>
      <c r="I221" s="140">
        <v>0</v>
      </c>
      <c r="J221" s="133">
        <f>H221*I221</f>
        <v>0</v>
      </c>
    </row>
    <row r="222" spans="1:10" s="45" customFormat="1" ht="12.75">
      <c r="A222" s="18"/>
      <c r="B222" s="19"/>
      <c r="C222" s="19"/>
      <c r="D222" s="19"/>
      <c r="E222" s="19"/>
      <c r="F222" s="70"/>
      <c r="G222" s="20"/>
      <c r="H222" s="21"/>
      <c r="I222" s="141"/>
      <c r="J222" s="136"/>
    </row>
    <row r="223" spans="1:10" s="45" customFormat="1" ht="50.25" customHeight="1">
      <c r="A223" s="18" t="s">
        <v>225</v>
      </c>
      <c r="B223" s="19"/>
      <c r="C223" s="19"/>
      <c r="D223" s="19"/>
      <c r="E223" s="19"/>
      <c r="F223" s="73" t="s">
        <v>774</v>
      </c>
      <c r="G223" s="20" t="s">
        <v>203</v>
      </c>
      <c r="H223" s="21">
        <v>30.8</v>
      </c>
      <c r="I223" s="140">
        <v>0</v>
      </c>
      <c r="J223" s="76">
        <f>H223*I223</f>
        <v>0</v>
      </c>
    </row>
    <row r="224" spans="1:10" s="45" customFormat="1" ht="12" customHeight="1">
      <c r="A224" s="18"/>
      <c r="B224" s="19"/>
      <c r="C224" s="19"/>
      <c r="D224" s="19"/>
      <c r="E224" s="19"/>
      <c r="F224" s="73"/>
      <c r="G224" s="20"/>
      <c r="H224" s="21"/>
      <c r="I224" s="141"/>
      <c r="J224" s="76"/>
    </row>
    <row r="225" spans="1:10" s="45" customFormat="1" ht="33" customHeight="1">
      <c r="A225" s="18" t="s">
        <v>226</v>
      </c>
      <c r="B225" s="19"/>
      <c r="C225" s="19"/>
      <c r="D225" s="19"/>
      <c r="E225" s="19"/>
      <c r="F225" s="73" t="s">
        <v>770</v>
      </c>
      <c r="G225" s="20" t="s">
        <v>203</v>
      </c>
      <c r="H225" s="21">
        <v>25.5</v>
      </c>
      <c r="I225" s="140">
        <v>0</v>
      </c>
      <c r="J225" s="76">
        <f>H225*I225</f>
        <v>0</v>
      </c>
    </row>
    <row r="226" spans="1:10" s="45" customFormat="1" ht="11.25" customHeight="1">
      <c r="A226" s="18"/>
      <c r="B226" s="19"/>
      <c r="C226" s="19"/>
      <c r="D226" s="19"/>
      <c r="E226" s="19"/>
      <c r="F226" s="73"/>
      <c r="G226" s="20"/>
      <c r="H226" s="21"/>
      <c r="I226" s="141"/>
      <c r="J226" s="76"/>
    </row>
    <row r="227" spans="1:10" s="45" customFormat="1" ht="33" customHeight="1">
      <c r="A227" s="18" t="s">
        <v>227</v>
      </c>
      <c r="B227" s="19"/>
      <c r="C227" s="19"/>
      <c r="D227" s="19"/>
      <c r="E227" s="19"/>
      <c r="F227" s="73" t="s">
        <v>771</v>
      </c>
      <c r="G227" s="20" t="s">
        <v>203</v>
      </c>
      <c r="H227" s="21">
        <v>10</v>
      </c>
      <c r="I227" s="140">
        <v>0</v>
      </c>
      <c r="J227" s="76">
        <f>H227*I227</f>
        <v>0</v>
      </c>
    </row>
    <row r="228" spans="1:10" s="45" customFormat="1" ht="11.25" customHeight="1">
      <c r="A228" s="18"/>
      <c r="B228" s="19"/>
      <c r="C228" s="19"/>
      <c r="D228" s="19"/>
      <c r="E228" s="19"/>
      <c r="F228" s="73"/>
      <c r="G228" s="20"/>
      <c r="H228" s="21"/>
      <c r="I228" s="141"/>
      <c r="J228" s="76"/>
    </row>
    <row r="229" spans="1:10" s="45" customFormat="1" ht="38.25" customHeight="1">
      <c r="A229" s="18" t="s">
        <v>228</v>
      </c>
      <c r="B229" s="19"/>
      <c r="C229" s="19"/>
      <c r="D229" s="19"/>
      <c r="E229" s="19"/>
      <c r="F229" s="73" t="s">
        <v>772</v>
      </c>
      <c r="G229" s="20" t="s">
        <v>203</v>
      </c>
      <c r="H229" s="21">
        <v>78</v>
      </c>
      <c r="I229" s="140">
        <v>0</v>
      </c>
      <c r="J229" s="76">
        <f>H229*I229</f>
        <v>0</v>
      </c>
    </row>
    <row r="230" spans="1:10" s="45" customFormat="1" ht="12" customHeight="1">
      <c r="A230" s="18"/>
      <c r="B230" s="19"/>
      <c r="C230" s="19"/>
      <c r="D230" s="19"/>
      <c r="E230" s="19"/>
      <c r="F230" s="73"/>
      <c r="G230" s="20"/>
      <c r="H230" s="21"/>
      <c r="I230" s="141"/>
      <c r="J230" s="76"/>
    </row>
    <row r="231" spans="1:10" s="45" customFormat="1" ht="80.25" customHeight="1">
      <c r="A231" s="18" t="s">
        <v>1356</v>
      </c>
      <c r="B231" s="19"/>
      <c r="C231" s="19"/>
      <c r="D231" s="19"/>
      <c r="E231" s="19"/>
      <c r="F231" s="82" t="s">
        <v>773</v>
      </c>
      <c r="G231" s="20" t="s">
        <v>203</v>
      </c>
      <c r="H231" s="21">
        <v>750</v>
      </c>
      <c r="I231" s="140">
        <v>0</v>
      </c>
      <c r="J231" s="133">
        <f>H231*I231</f>
        <v>0</v>
      </c>
    </row>
    <row r="232" spans="1:10" s="45" customFormat="1" ht="12.75">
      <c r="A232" s="18"/>
      <c r="B232" s="19"/>
      <c r="C232" s="19"/>
      <c r="D232" s="19"/>
      <c r="E232" s="19"/>
      <c r="F232" s="82"/>
      <c r="G232" s="20"/>
      <c r="H232" s="21"/>
      <c r="I232" s="141"/>
      <c r="J232" s="133"/>
    </row>
    <row r="233" spans="1:10" s="45" customFormat="1" ht="129.75" customHeight="1">
      <c r="A233" s="18" t="s">
        <v>1362</v>
      </c>
      <c r="B233" s="19"/>
      <c r="C233" s="19"/>
      <c r="D233" s="19"/>
      <c r="E233" s="19"/>
      <c r="F233" s="82" t="s">
        <v>775</v>
      </c>
      <c r="G233" s="20" t="s">
        <v>203</v>
      </c>
      <c r="H233" s="21">
        <v>158</v>
      </c>
      <c r="I233" s="140">
        <v>0</v>
      </c>
      <c r="J233" s="133">
        <f>H233*I233</f>
        <v>0</v>
      </c>
    </row>
    <row r="234" spans="1:10" s="45" customFormat="1" ht="13.5" thickBot="1">
      <c r="A234" s="18"/>
      <c r="B234" s="19"/>
      <c r="C234" s="19"/>
      <c r="D234" s="19"/>
      <c r="E234" s="19"/>
      <c r="F234" s="70"/>
      <c r="G234" s="20"/>
      <c r="H234" s="21"/>
      <c r="I234" s="141"/>
      <c r="J234" s="135"/>
    </row>
    <row r="235" spans="1:10" s="45" customFormat="1" ht="14.25" thickBot="1" thickTop="1">
      <c r="A235" s="23"/>
      <c r="B235" s="24"/>
      <c r="C235" s="24"/>
      <c r="D235" s="24"/>
      <c r="E235" s="24"/>
      <c r="F235" s="69" t="s">
        <v>1375</v>
      </c>
      <c r="G235" s="25"/>
      <c r="H235" s="26"/>
      <c r="I235" s="142"/>
      <c r="J235" s="134">
        <f>SUM(J210:J234)</f>
        <v>0</v>
      </c>
    </row>
    <row r="236" spans="1:10" s="45" customFormat="1" ht="13.5" thickTop="1">
      <c r="A236" s="32"/>
      <c r="B236" s="33"/>
      <c r="C236" s="33"/>
      <c r="D236" s="33"/>
      <c r="E236" s="33"/>
      <c r="F236" s="67"/>
      <c r="G236" s="34"/>
      <c r="H236" s="35"/>
      <c r="I236" s="140"/>
      <c r="J236" s="131"/>
    </row>
    <row r="237" spans="1:10" s="45" customFormat="1" ht="12.75">
      <c r="A237" s="32"/>
      <c r="B237" s="33"/>
      <c r="C237" s="33"/>
      <c r="D237" s="33"/>
      <c r="E237" s="33"/>
      <c r="F237" s="67"/>
      <c r="G237" s="34"/>
      <c r="H237" s="35"/>
      <c r="I237" s="140"/>
      <c r="J237" s="131"/>
    </row>
    <row r="238" spans="1:10" s="45" customFormat="1" ht="12.75">
      <c r="A238" s="22" t="s">
        <v>193</v>
      </c>
      <c r="B238" s="33">
        <v>13</v>
      </c>
      <c r="C238" s="33"/>
      <c r="D238" s="33"/>
      <c r="E238" s="33"/>
      <c r="F238" s="66" t="s">
        <v>198</v>
      </c>
      <c r="G238" s="34"/>
      <c r="H238" s="35"/>
      <c r="I238" s="140"/>
      <c r="J238" s="131"/>
    </row>
    <row r="239" spans="1:10" s="45" customFormat="1" ht="12.75">
      <c r="A239" s="22"/>
      <c r="B239" s="33"/>
      <c r="C239" s="33"/>
      <c r="D239" s="33"/>
      <c r="E239" s="33"/>
      <c r="F239" s="66"/>
      <c r="G239" s="34"/>
      <c r="H239" s="35"/>
      <c r="I239" s="140"/>
      <c r="J239" s="131"/>
    </row>
    <row r="240" spans="1:10" s="45" customFormat="1" ht="89.25">
      <c r="A240" s="22"/>
      <c r="B240" s="33"/>
      <c r="C240" s="33"/>
      <c r="D240" s="33"/>
      <c r="E240" s="33"/>
      <c r="F240" s="66" t="s">
        <v>797</v>
      </c>
      <c r="G240" s="34"/>
      <c r="H240" s="35"/>
      <c r="I240" s="140"/>
      <c r="J240" s="131"/>
    </row>
    <row r="241" spans="1:10" s="45" customFormat="1" ht="12.75">
      <c r="A241" s="22"/>
      <c r="B241" s="33"/>
      <c r="C241" s="33"/>
      <c r="D241" s="33"/>
      <c r="E241" s="33"/>
      <c r="F241" s="66"/>
      <c r="G241" s="34"/>
      <c r="H241" s="35"/>
      <c r="I241" s="140"/>
      <c r="J241" s="131"/>
    </row>
    <row r="242" spans="1:10" s="45" customFormat="1" ht="25.5">
      <c r="A242" s="32" t="s">
        <v>213</v>
      </c>
      <c r="B242" s="33"/>
      <c r="C242" s="33"/>
      <c r="D242" s="33"/>
      <c r="E242" s="33"/>
      <c r="F242" s="68" t="s">
        <v>776</v>
      </c>
      <c r="G242" s="34"/>
      <c r="H242" s="35"/>
      <c r="I242" s="140"/>
      <c r="J242" s="131"/>
    </row>
    <row r="243" spans="1:10" s="45" customFormat="1" ht="15.75" customHeight="1">
      <c r="A243" s="32" t="s">
        <v>1335</v>
      </c>
      <c r="B243" s="33"/>
      <c r="C243" s="33"/>
      <c r="D243" s="33"/>
      <c r="E243" s="33"/>
      <c r="F243" s="68" t="s">
        <v>879</v>
      </c>
      <c r="G243" s="34" t="s">
        <v>203</v>
      </c>
      <c r="H243" s="35">
        <v>120</v>
      </c>
      <c r="I243" s="140">
        <v>0</v>
      </c>
      <c r="J243" s="133">
        <f>H243*I243</f>
        <v>0</v>
      </c>
    </row>
    <row r="244" spans="1:10" s="45" customFormat="1" ht="25.5">
      <c r="A244" s="32" t="s">
        <v>1336</v>
      </c>
      <c r="B244" s="33"/>
      <c r="C244" s="33"/>
      <c r="D244" s="33"/>
      <c r="E244" s="33"/>
      <c r="F244" s="68" t="s">
        <v>777</v>
      </c>
      <c r="G244" s="34" t="s">
        <v>203</v>
      </c>
      <c r="H244" s="35">
        <v>120</v>
      </c>
      <c r="I244" s="140">
        <v>0</v>
      </c>
      <c r="J244" s="133">
        <f>H244*I244</f>
        <v>0</v>
      </c>
    </row>
    <row r="245" spans="1:10" s="45" customFormat="1" ht="25.5">
      <c r="A245" s="32" t="s">
        <v>1337</v>
      </c>
      <c r="B245" s="33"/>
      <c r="C245" s="33"/>
      <c r="D245" s="33"/>
      <c r="E245" s="33"/>
      <c r="F245" s="68" t="s">
        <v>778</v>
      </c>
      <c r="G245" s="34" t="s">
        <v>203</v>
      </c>
      <c r="H245" s="35">
        <v>120</v>
      </c>
      <c r="I245" s="140">
        <v>0</v>
      </c>
      <c r="J245" s="133">
        <f>H245*I245</f>
        <v>0</v>
      </c>
    </row>
    <row r="246" spans="1:10" s="45" customFormat="1" ht="12.75">
      <c r="A246" s="32"/>
      <c r="B246" s="33"/>
      <c r="C246" s="33"/>
      <c r="D246" s="33"/>
      <c r="E246" s="33"/>
      <c r="F246" s="68"/>
      <c r="G246" s="34"/>
      <c r="H246" s="35"/>
      <c r="I246" s="140"/>
      <c r="J246" s="131"/>
    </row>
    <row r="247" spans="1:10" s="45" customFormat="1" ht="89.25">
      <c r="A247" s="32" t="s">
        <v>215</v>
      </c>
      <c r="B247" s="33"/>
      <c r="C247" s="33"/>
      <c r="D247" s="33"/>
      <c r="E247" s="33"/>
      <c r="F247" s="68" t="s">
        <v>805</v>
      </c>
      <c r="G247" s="34" t="s">
        <v>223</v>
      </c>
      <c r="H247" s="35">
        <v>48.8</v>
      </c>
      <c r="I247" s="140">
        <v>0</v>
      </c>
      <c r="J247" s="131">
        <f>H247*I247</f>
        <v>0</v>
      </c>
    </row>
    <row r="248" spans="1:10" s="45" customFormat="1" ht="14.25" customHeight="1">
      <c r="A248" s="32"/>
      <c r="B248" s="33"/>
      <c r="C248" s="33"/>
      <c r="D248" s="33"/>
      <c r="E248" s="33"/>
      <c r="F248" s="68"/>
      <c r="G248" s="34"/>
      <c r="H248" s="35"/>
      <c r="I248" s="140"/>
      <c r="J248" s="131"/>
    </row>
    <row r="249" spans="1:10" s="45" customFormat="1" ht="38.25">
      <c r="A249" s="32" t="s">
        <v>216</v>
      </c>
      <c r="B249" s="33"/>
      <c r="C249" s="33"/>
      <c r="D249" s="33"/>
      <c r="E249" s="33"/>
      <c r="F249" s="68" t="s">
        <v>779</v>
      </c>
      <c r="G249" s="34" t="s">
        <v>203</v>
      </c>
      <c r="H249" s="35">
        <v>10</v>
      </c>
      <c r="I249" s="140">
        <v>0</v>
      </c>
      <c r="J249" s="131">
        <f>H249*I249</f>
        <v>0</v>
      </c>
    </row>
    <row r="250" spans="1:10" s="45" customFormat="1" ht="12.75" customHeight="1">
      <c r="A250" s="32"/>
      <c r="B250" s="33"/>
      <c r="C250" s="33"/>
      <c r="D250" s="33"/>
      <c r="E250" s="33"/>
      <c r="F250" s="68"/>
      <c r="G250" s="34"/>
      <c r="H250" s="35"/>
      <c r="I250" s="140"/>
      <c r="J250" s="131"/>
    </row>
    <row r="251" spans="1:10" s="45" customFormat="1" ht="39.75" customHeight="1">
      <c r="A251" s="32" t="s">
        <v>217</v>
      </c>
      <c r="B251" s="33"/>
      <c r="C251" s="33"/>
      <c r="D251" s="33"/>
      <c r="E251" s="33"/>
      <c r="F251" s="68" t="s">
        <v>780</v>
      </c>
      <c r="G251" s="34" t="s">
        <v>203</v>
      </c>
      <c r="H251" s="35">
        <v>23.4</v>
      </c>
      <c r="I251" s="140">
        <v>0</v>
      </c>
      <c r="J251" s="131">
        <f>H251*I251</f>
        <v>0</v>
      </c>
    </row>
    <row r="252" spans="1:10" s="45" customFormat="1" ht="12.75" customHeight="1">
      <c r="A252" s="32"/>
      <c r="B252" s="33"/>
      <c r="C252" s="33"/>
      <c r="D252" s="33"/>
      <c r="E252" s="33"/>
      <c r="F252" s="68"/>
      <c r="G252" s="34"/>
      <c r="H252" s="35"/>
      <c r="I252" s="140"/>
      <c r="J252" s="131"/>
    </row>
    <row r="253" spans="1:10" s="45" customFormat="1" ht="51">
      <c r="A253" s="32" t="s">
        <v>218</v>
      </c>
      <c r="B253" s="33"/>
      <c r="C253" s="33"/>
      <c r="D253" s="33"/>
      <c r="E253" s="33"/>
      <c r="F253" s="68" t="s">
        <v>792</v>
      </c>
      <c r="G253" s="34" t="s">
        <v>203</v>
      </c>
      <c r="H253" s="35">
        <v>120</v>
      </c>
      <c r="I253" s="140">
        <v>0</v>
      </c>
      <c r="J253" s="131">
        <f>H253*I253</f>
        <v>0</v>
      </c>
    </row>
    <row r="254" spans="1:10" s="45" customFormat="1" ht="12" customHeight="1">
      <c r="A254" s="32"/>
      <c r="B254" s="33"/>
      <c r="C254" s="33"/>
      <c r="D254" s="33"/>
      <c r="E254" s="33"/>
      <c r="F254" s="68"/>
      <c r="G254" s="34"/>
      <c r="H254" s="35"/>
      <c r="I254" s="140"/>
      <c r="J254" s="131"/>
    </row>
    <row r="255" spans="1:10" s="45" customFormat="1" ht="38.25">
      <c r="A255" s="32" t="s">
        <v>224</v>
      </c>
      <c r="B255" s="33"/>
      <c r="C255" s="33"/>
      <c r="D255" s="33"/>
      <c r="E255" s="33"/>
      <c r="F255" s="68" t="s">
        <v>781</v>
      </c>
      <c r="G255" s="34" t="s">
        <v>203</v>
      </c>
      <c r="H255" s="35">
        <v>15</v>
      </c>
      <c r="I255" s="140">
        <v>0</v>
      </c>
      <c r="J255" s="131">
        <f>H255*I255</f>
        <v>0</v>
      </c>
    </row>
    <row r="256" spans="1:10" s="45" customFormat="1" ht="12.75">
      <c r="A256" s="32"/>
      <c r="B256" s="33"/>
      <c r="C256" s="33"/>
      <c r="D256" s="33"/>
      <c r="E256" s="33"/>
      <c r="F256" s="68"/>
      <c r="G256" s="34"/>
      <c r="H256" s="35"/>
      <c r="I256" s="140"/>
      <c r="J256" s="131"/>
    </row>
    <row r="257" spans="1:10" s="45" customFormat="1" ht="38.25">
      <c r="A257" s="32" t="s">
        <v>225</v>
      </c>
      <c r="B257" s="33"/>
      <c r="C257" s="33"/>
      <c r="D257" s="33"/>
      <c r="E257" s="33"/>
      <c r="F257" s="68" t="s">
        <v>782</v>
      </c>
      <c r="G257" s="34" t="s">
        <v>203</v>
      </c>
      <c r="H257" s="35">
        <v>25</v>
      </c>
      <c r="I257" s="140">
        <v>0</v>
      </c>
      <c r="J257" s="131">
        <f>H257*I257</f>
        <v>0</v>
      </c>
    </row>
    <row r="258" spans="1:10" s="45" customFormat="1" ht="12.75">
      <c r="A258" s="32"/>
      <c r="B258" s="33"/>
      <c r="C258" s="33"/>
      <c r="D258" s="33"/>
      <c r="E258" s="33"/>
      <c r="F258" s="68"/>
      <c r="G258" s="34"/>
      <c r="H258" s="35"/>
      <c r="I258" s="140"/>
      <c r="J258" s="131"/>
    </row>
    <row r="259" spans="1:10" s="45" customFormat="1" ht="38.25" customHeight="1">
      <c r="A259" s="32" t="s">
        <v>226</v>
      </c>
      <c r="B259" s="33"/>
      <c r="C259" s="33"/>
      <c r="D259" s="33"/>
      <c r="E259" s="33"/>
      <c r="F259" s="68" t="s">
        <v>783</v>
      </c>
      <c r="G259" s="34" t="s">
        <v>203</v>
      </c>
      <c r="H259" s="35">
        <v>65</v>
      </c>
      <c r="I259" s="140">
        <v>0</v>
      </c>
      <c r="J259" s="131">
        <f>H259*I259</f>
        <v>0</v>
      </c>
    </row>
    <row r="260" spans="1:10" s="45" customFormat="1" ht="12.75" customHeight="1">
      <c r="A260" s="32"/>
      <c r="B260" s="33"/>
      <c r="C260" s="33"/>
      <c r="D260" s="33"/>
      <c r="E260" s="33"/>
      <c r="F260" s="68"/>
      <c r="G260" s="34"/>
      <c r="H260" s="35"/>
      <c r="I260" s="140"/>
      <c r="J260" s="131"/>
    </row>
    <row r="261" spans="1:10" s="45" customFormat="1" ht="14.25" customHeight="1">
      <c r="A261" s="32" t="s">
        <v>227</v>
      </c>
      <c r="B261" s="33"/>
      <c r="C261" s="33"/>
      <c r="D261" s="33"/>
      <c r="E261" s="33"/>
      <c r="F261" s="68" t="s">
        <v>784</v>
      </c>
      <c r="G261" s="34"/>
      <c r="H261" s="35"/>
      <c r="I261" s="140"/>
      <c r="J261" s="131"/>
    </row>
    <row r="262" spans="1:10" s="45" customFormat="1" ht="38.25">
      <c r="A262" s="32" t="s">
        <v>673</v>
      </c>
      <c r="B262" s="33"/>
      <c r="C262" s="33"/>
      <c r="D262" s="33"/>
      <c r="E262" s="33"/>
      <c r="F262" s="68" t="s">
        <v>593</v>
      </c>
      <c r="G262" s="34" t="s">
        <v>203</v>
      </c>
      <c r="H262" s="35">
        <v>160</v>
      </c>
      <c r="I262" s="140">
        <v>0</v>
      </c>
      <c r="J262" s="131">
        <f>H262*I262</f>
        <v>0</v>
      </c>
    </row>
    <row r="263" spans="1:10" s="45" customFormat="1" ht="25.5">
      <c r="A263" s="32" t="s">
        <v>675</v>
      </c>
      <c r="B263" s="33"/>
      <c r="C263" s="33"/>
      <c r="D263" s="33"/>
      <c r="E263" s="33"/>
      <c r="F263" s="68" t="s">
        <v>785</v>
      </c>
      <c r="G263" s="34" t="s">
        <v>203</v>
      </c>
      <c r="H263" s="35">
        <v>160</v>
      </c>
      <c r="I263" s="140">
        <v>0</v>
      </c>
      <c r="J263" s="131">
        <f>H263*I263</f>
        <v>0</v>
      </c>
    </row>
    <row r="264" spans="1:10" s="45" customFormat="1" ht="12.75">
      <c r="A264" s="32"/>
      <c r="B264" s="33"/>
      <c r="C264" s="33"/>
      <c r="D264" s="33"/>
      <c r="E264" s="33"/>
      <c r="F264" s="68"/>
      <c r="G264" s="34"/>
      <c r="H264" s="35"/>
      <c r="I264" s="140"/>
      <c r="J264" s="131"/>
    </row>
    <row r="265" spans="1:10" s="45" customFormat="1" ht="25.5">
      <c r="A265" s="32" t="s">
        <v>228</v>
      </c>
      <c r="B265" s="33"/>
      <c r="C265" s="33"/>
      <c r="D265" s="33"/>
      <c r="E265" s="33"/>
      <c r="F265" s="68" t="s">
        <v>786</v>
      </c>
      <c r="G265" s="34"/>
      <c r="H265" s="35"/>
      <c r="I265" s="140"/>
      <c r="J265" s="131"/>
    </row>
    <row r="266" spans="1:10" s="45" customFormat="1" ht="12.75">
      <c r="A266" s="32" t="s">
        <v>677</v>
      </c>
      <c r="B266" s="33"/>
      <c r="C266" s="33"/>
      <c r="D266" s="33"/>
      <c r="E266" s="33"/>
      <c r="F266" s="68" t="s">
        <v>787</v>
      </c>
      <c r="G266" s="34" t="s">
        <v>203</v>
      </c>
      <c r="H266" s="35">
        <v>280</v>
      </c>
      <c r="I266" s="140">
        <v>0</v>
      </c>
      <c r="J266" s="131">
        <f>H266*I266</f>
        <v>0</v>
      </c>
    </row>
    <row r="267" spans="1:10" s="45" customFormat="1" ht="12.75">
      <c r="A267" s="32" t="s">
        <v>678</v>
      </c>
      <c r="B267" s="33"/>
      <c r="C267" s="33"/>
      <c r="D267" s="33"/>
      <c r="E267" s="33"/>
      <c r="F267" s="68" t="s">
        <v>788</v>
      </c>
      <c r="G267" s="34" t="s">
        <v>203</v>
      </c>
      <c r="H267" s="35">
        <v>280</v>
      </c>
      <c r="I267" s="140">
        <v>0</v>
      </c>
      <c r="J267" s="131">
        <f>H267*I267</f>
        <v>0</v>
      </c>
    </row>
    <row r="268" spans="1:10" s="45" customFormat="1" ht="38.25">
      <c r="A268" s="32" t="s">
        <v>679</v>
      </c>
      <c r="B268" s="33"/>
      <c r="C268" s="33"/>
      <c r="D268" s="33"/>
      <c r="E268" s="33"/>
      <c r="F268" s="68" t="s">
        <v>789</v>
      </c>
      <c r="G268" s="34" t="s">
        <v>203</v>
      </c>
      <c r="H268" s="35">
        <v>280</v>
      </c>
      <c r="I268" s="140">
        <v>0</v>
      </c>
      <c r="J268" s="131">
        <f>H268*I268</f>
        <v>0</v>
      </c>
    </row>
    <row r="269" spans="1:10" s="45" customFormat="1" ht="12.75">
      <c r="A269" s="32"/>
      <c r="B269" s="33"/>
      <c r="C269" s="33"/>
      <c r="D269" s="33"/>
      <c r="E269" s="33"/>
      <c r="F269" s="68"/>
      <c r="G269" s="34"/>
      <c r="H269" s="35"/>
      <c r="I269" s="140"/>
      <c r="J269" s="131"/>
    </row>
    <row r="270" spans="1:10" s="45" customFormat="1" ht="12.75">
      <c r="A270" s="32" t="s">
        <v>1356</v>
      </c>
      <c r="B270" s="33"/>
      <c r="C270" s="33"/>
      <c r="D270" s="33"/>
      <c r="E270" s="33"/>
      <c r="F270" s="68" t="s">
        <v>790</v>
      </c>
      <c r="G270" s="34"/>
      <c r="H270" s="35"/>
      <c r="I270" s="140"/>
      <c r="J270" s="131"/>
    </row>
    <row r="271" spans="1:10" s="45" customFormat="1" ht="12.75">
      <c r="A271" s="32" t="s">
        <v>1357</v>
      </c>
      <c r="B271" s="33"/>
      <c r="C271" s="33"/>
      <c r="D271" s="33"/>
      <c r="E271" s="33"/>
      <c r="F271" s="68" t="s">
        <v>787</v>
      </c>
      <c r="G271" s="34" t="s">
        <v>203</v>
      </c>
      <c r="H271" s="35">
        <v>40</v>
      </c>
      <c r="I271" s="140">
        <v>0</v>
      </c>
      <c r="J271" s="131">
        <f>H271*I271</f>
        <v>0</v>
      </c>
    </row>
    <row r="272" spans="1:10" s="45" customFormat="1" ht="13.5" customHeight="1">
      <c r="A272" s="32" t="s">
        <v>1358</v>
      </c>
      <c r="B272" s="33"/>
      <c r="C272" s="33"/>
      <c r="D272" s="33"/>
      <c r="E272" s="33"/>
      <c r="F272" s="68" t="s">
        <v>788</v>
      </c>
      <c r="G272" s="34" t="s">
        <v>203</v>
      </c>
      <c r="H272" s="35">
        <v>40</v>
      </c>
      <c r="I272" s="140">
        <v>0</v>
      </c>
      <c r="J272" s="131">
        <f>H272*I272</f>
        <v>0</v>
      </c>
    </row>
    <row r="273" spans="1:15" s="45" customFormat="1" ht="38.25" customHeight="1">
      <c r="A273" s="32" t="s">
        <v>1359</v>
      </c>
      <c r="B273" s="33"/>
      <c r="C273" s="33"/>
      <c r="D273" s="33"/>
      <c r="E273" s="33"/>
      <c r="F273" s="68" t="s">
        <v>789</v>
      </c>
      <c r="G273" s="34" t="s">
        <v>203</v>
      </c>
      <c r="H273" s="35">
        <v>40</v>
      </c>
      <c r="I273" s="140">
        <v>0</v>
      </c>
      <c r="J273" s="137">
        <f>H273*I273</f>
        <v>0</v>
      </c>
      <c r="K273" s="93"/>
      <c r="L273" s="94"/>
      <c r="M273" s="95"/>
      <c r="N273" s="95"/>
      <c r="O273" s="95"/>
    </row>
    <row r="274" spans="1:15" s="45" customFormat="1" ht="27" customHeight="1">
      <c r="A274" s="32" t="s">
        <v>1360</v>
      </c>
      <c r="B274" s="33"/>
      <c r="C274" s="33"/>
      <c r="D274" s="33"/>
      <c r="E274" s="33"/>
      <c r="F274" s="68" t="s">
        <v>777</v>
      </c>
      <c r="G274" s="34" t="s">
        <v>203</v>
      </c>
      <c r="H274" s="35">
        <v>40</v>
      </c>
      <c r="I274" s="140">
        <v>0</v>
      </c>
      <c r="J274" s="133">
        <f>H274*I274</f>
        <v>0</v>
      </c>
      <c r="K274" s="93"/>
      <c r="L274" s="94"/>
      <c r="M274" s="95"/>
      <c r="N274" s="95"/>
      <c r="O274" s="95"/>
    </row>
    <row r="275" spans="1:15" s="45" customFormat="1" ht="21" customHeight="1">
      <c r="A275" s="32" t="s">
        <v>1361</v>
      </c>
      <c r="B275" s="33"/>
      <c r="C275" s="33"/>
      <c r="D275" s="33"/>
      <c r="E275" s="33"/>
      <c r="F275" s="68" t="s">
        <v>791</v>
      </c>
      <c r="G275" s="34" t="s">
        <v>203</v>
      </c>
      <c r="H275" s="35">
        <v>40</v>
      </c>
      <c r="I275" s="140">
        <v>0</v>
      </c>
      <c r="J275" s="133">
        <f>H275*I275</f>
        <v>0</v>
      </c>
      <c r="K275" s="93"/>
      <c r="L275" s="94"/>
      <c r="M275" s="95"/>
      <c r="N275" s="95"/>
      <c r="O275" s="95"/>
    </row>
    <row r="276" spans="1:15" s="45" customFormat="1" ht="14.25" customHeight="1">
      <c r="A276" s="32"/>
      <c r="B276" s="33"/>
      <c r="C276" s="33"/>
      <c r="D276" s="33"/>
      <c r="E276" s="33"/>
      <c r="F276" s="68"/>
      <c r="G276" s="34"/>
      <c r="H276" s="35"/>
      <c r="I276" s="140">
        <v>0</v>
      </c>
      <c r="J276" s="133"/>
      <c r="K276" s="93"/>
      <c r="L276" s="94"/>
      <c r="M276" s="95"/>
      <c r="N276" s="95"/>
      <c r="O276" s="95"/>
    </row>
    <row r="277" spans="1:15" s="45" customFormat="1" ht="15.75" customHeight="1">
      <c r="A277" s="32" t="s">
        <v>1362</v>
      </c>
      <c r="B277" s="33"/>
      <c r="C277" s="33"/>
      <c r="D277" s="33"/>
      <c r="E277" s="33"/>
      <c r="F277" s="68" t="s">
        <v>793</v>
      </c>
      <c r="G277" s="34"/>
      <c r="H277" s="35"/>
      <c r="I277" s="140">
        <v>0</v>
      </c>
      <c r="J277" s="133"/>
      <c r="K277" s="93"/>
      <c r="L277" s="94"/>
      <c r="M277" s="95"/>
      <c r="N277" s="95"/>
      <c r="O277" s="95"/>
    </row>
    <row r="278" spans="1:15" s="45" customFormat="1" ht="13.5" customHeight="1">
      <c r="A278" s="32" t="s">
        <v>1363</v>
      </c>
      <c r="B278" s="33"/>
      <c r="C278" s="33"/>
      <c r="D278" s="33"/>
      <c r="E278" s="33"/>
      <c r="F278" s="68" t="s">
        <v>787</v>
      </c>
      <c r="G278" s="34" t="s">
        <v>203</v>
      </c>
      <c r="H278" s="35">
        <v>57.4</v>
      </c>
      <c r="I278" s="140">
        <v>0</v>
      </c>
      <c r="J278" s="131">
        <f>H278*I278</f>
        <v>0</v>
      </c>
      <c r="K278" s="93"/>
      <c r="L278" s="94"/>
      <c r="M278" s="95"/>
      <c r="N278" s="95"/>
      <c r="O278" s="95"/>
    </row>
    <row r="279" spans="1:10" s="45" customFormat="1" ht="13.5" customHeight="1">
      <c r="A279" s="32" t="s">
        <v>1366</v>
      </c>
      <c r="B279" s="33"/>
      <c r="C279" s="33"/>
      <c r="D279" s="33"/>
      <c r="E279" s="33"/>
      <c r="F279" s="68" t="s">
        <v>788</v>
      </c>
      <c r="G279" s="34" t="s">
        <v>203</v>
      </c>
      <c r="H279" s="35">
        <v>57.4</v>
      </c>
      <c r="I279" s="140">
        <v>0</v>
      </c>
      <c r="J279" s="131">
        <f>H279*I279</f>
        <v>0</v>
      </c>
    </row>
    <row r="280" spans="1:10" s="45" customFormat="1" ht="38.25">
      <c r="A280" s="32" t="s">
        <v>1368</v>
      </c>
      <c r="B280" s="33"/>
      <c r="C280" s="33"/>
      <c r="D280" s="33"/>
      <c r="E280" s="33"/>
      <c r="F280" s="68" t="s">
        <v>789</v>
      </c>
      <c r="G280" s="34" t="s">
        <v>203</v>
      </c>
      <c r="H280" s="35">
        <v>57.4</v>
      </c>
      <c r="I280" s="140">
        <v>0</v>
      </c>
      <c r="J280" s="131">
        <f>H280*I280</f>
        <v>0</v>
      </c>
    </row>
    <row r="281" spans="1:10" s="45" customFormat="1" ht="13.5" customHeight="1">
      <c r="A281" s="32"/>
      <c r="B281" s="33"/>
      <c r="C281" s="33"/>
      <c r="D281" s="33"/>
      <c r="E281" s="33"/>
      <c r="F281" s="68"/>
      <c r="G281" s="34"/>
      <c r="H281" s="35"/>
      <c r="I281" s="140"/>
      <c r="J281" s="131"/>
    </row>
    <row r="282" spans="1:10" s="45" customFormat="1" ht="13.5" customHeight="1">
      <c r="A282" s="32" t="s">
        <v>1372</v>
      </c>
      <c r="B282" s="33"/>
      <c r="C282" s="33"/>
      <c r="D282" s="33"/>
      <c r="E282" s="33"/>
      <c r="F282" s="68" t="s">
        <v>794</v>
      </c>
      <c r="G282" s="34"/>
      <c r="H282" s="35"/>
      <c r="I282" s="140"/>
      <c r="J282" s="131"/>
    </row>
    <row r="283" spans="1:10" s="45" customFormat="1" ht="13.5" customHeight="1">
      <c r="A283" s="32" t="s">
        <v>690</v>
      </c>
      <c r="B283" s="33"/>
      <c r="C283" s="33"/>
      <c r="D283" s="33"/>
      <c r="E283" s="33"/>
      <c r="F283" s="68" t="s">
        <v>796</v>
      </c>
      <c r="G283" s="34" t="s">
        <v>203</v>
      </c>
      <c r="H283" s="35">
        <v>24.6</v>
      </c>
      <c r="I283" s="140">
        <v>0</v>
      </c>
      <c r="J283" s="131">
        <f>H283*I283</f>
        <v>0</v>
      </c>
    </row>
    <row r="284" spans="1:10" s="45" customFormat="1" ht="13.5" customHeight="1">
      <c r="A284" s="32" t="s">
        <v>691</v>
      </c>
      <c r="B284" s="33"/>
      <c r="C284" s="33"/>
      <c r="D284" s="33"/>
      <c r="E284" s="33"/>
      <c r="F284" s="68" t="s">
        <v>788</v>
      </c>
      <c r="G284" s="34" t="s">
        <v>203</v>
      </c>
      <c r="H284" s="35">
        <v>24.6</v>
      </c>
      <c r="I284" s="140">
        <v>0</v>
      </c>
      <c r="J284" s="131">
        <f>H284*I284</f>
        <v>0</v>
      </c>
    </row>
    <row r="285" spans="1:10" s="45" customFormat="1" ht="51">
      <c r="A285" s="32" t="s">
        <v>694</v>
      </c>
      <c r="B285" s="33"/>
      <c r="C285" s="33"/>
      <c r="D285" s="33"/>
      <c r="E285" s="33"/>
      <c r="F285" s="68" t="s">
        <v>800</v>
      </c>
      <c r="G285" s="34" t="s">
        <v>203</v>
      </c>
      <c r="H285" s="35">
        <v>24.6</v>
      </c>
      <c r="I285" s="140">
        <v>0</v>
      </c>
      <c r="J285" s="131">
        <f>H285*I285</f>
        <v>0</v>
      </c>
    </row>
    <row r="286" spans="1:10" s="45" customFormat="1" ht="27.75" customHeight="1">
      <c r="A286" s="32" t="s">
        <v>695</v>
      </c>
      <c r="B286" s="33"/>
      <c r="C286" s="33"/>
      <c r="D286" s="33"/>
      <c r="E286" s="33"/>
      <c r="F286" s="68" t="s">
        <v>777</v>
      </c>
      <c r="G286" s="34" t="s">
        <v>203</v>
      </c>
      <c r="H286" s="35">
        <v>24.6</v>
      </c>
      <c r="I286" s="140">
        <v>0</v>
      </c>
      <c r="J286" s="133">
        <f>H286*I286</f>
        <v>0</v>
      </c>
    </row>
    <row r="287" spans="1:10" s="45" customFormat="1" ht="13.5" customHeight="1">
      <c r="A287" s="32" t="s">
        <v>795</v>
      </c>
      <c r="B287" s="33"/>
      <c r="C287" s="33"/>
      <c r="D287" s="33"/>
      <c r="E287" s="33"/>
      <c r="F287" s="68" t="s">
        <v>791</v>
      </c>
      <c r="G287" s="34" t="s">
        <v>203</v>
      </c>
      <c r="H287" s="35">
        <v>24.6</v>
      </c>
      <c r="I287" s="140">
        <v>0</v>
      </c>
      <c r="J287" s="133">
        <f>H287*I287</f>
        <v>0</v>
      </c>
    </row>
    <row r="288" spans="1:10" s="45" customFormat="1" ht="13.5" customHeight="1">
      <c r="A288" s="32"/>
      <c r="B288" s="33"/>
      <c r="C288" s="33"/>
      <c r="D288" s="33"/>
      <c r="E288" s="33"/>
      <c r="F288" s="68"/>
      <c r="G288" s="34"/>
      <c r="H288" s="35"/>
      <c r="I288" s="140"/>
      <c r="J288" s="133"/>
    </row>
    <row r="289" spans="1:10" s="45" customFormat="1" ht="13.5" customHeight="1">
      <c r="A289" s="32" t="s">
        <v>697</v>
      </c>
      <c r="B289" s="33"/>
      <c r="C289" s="33"/>
      <c r="D289" s="33"/>
      <c r="E289" s="33"/>
      <c r="F289" s="68" t="s">
        <v>798</v>
      </c>
      <c r="G289" s="34"/>
      <c r="H289" s="35"/>
      <c r="I289" s="140"/>
      <c r="J289" s="133"/>
    </row>
    <row r="290" spans="1:10" s="45" customFormat="1" ht="13.5" customHeight="1">
      <c r="A290" s="32"/>
      <c r="B290" s="33"/>
      <c r="C290" s="33"/>
      <c r="D290" s="33"/>
      <c r="E290" s="33"/>
      <c r="F290" s="68" t="s">
        <v>799</v>
      </c>
      <c r="G290" s="34" t="s">
        <v>203</v>
      </c>
      <c r="H290" s="35">
        <v>6.9</v>
      </c>
      <c r="I290" s="140">
        <v>0</v>
      </c>
      <c r="J290" s="133">
        <f>H290*I290</f>
        <v>0</v>
      </c>
    </row>
    <row r="291" spans="1:10" s="45" customFormat="1" ht="13.5" customHeight="1">
      <c r="A291" s="32"/>
      <c r="B291" s="33"/>
      <c r="C291" s="33"/>
      <c r="D291" s="33"/>
      <c r="E291" s="33"/>
      <c r="F291" s="68" t="s">
        <v>788</v>
      </c>
      <c r="G291" s="34" t="s">
        <v>203</v>
      </c>
      <c r="H291" s="35">
        <v>6.9</v>
      </c>
      <c r="I291" s="140">
        <v>0</v>
      </c>
      <c r="J291" s="133">
        <f>H291*I291</f>
        <v>0</v>
      </c>
    </row>
    <row r="292" spans="1:10" s="45" customFormat="1" ht="42.75" customHeight="1">
      <c r="A292" s="32"/>
      <c r="B292" s="33"/>
      <c r="C292" s="33"/>
      <c r="D292" s="33"/>
      <c r="E292" s="33"/>
      <c r="F292" s="68" t="s">
        <v>800</v>
      </c>
      <c r="G292" s="34" t="s">
        <v>203</v>
      </c>
      <c r="H292" s="35">
        <v>6.9</v>
      </c>
      <c r="I292" s="140">
        <v>0</v>
      </c>
      <c r="J292" s="133">
        <f>H292*I292</f>
        <v>0</v>
      </c>
    </row>
    <row r="293" spans="1:10" s="45" customFormat="1" ht="25.5">
      <c r="A293" s="32"/>
      <c r="B293" s="33"/>
      <c r="C293" s="33"/>
      <c r="D293" s="33"/>
      <c r="E293" s="33"/>
      <c r="F293" s="68" t="s">
        <v>777</v>
      </c>
      <c r="G293" s="34" t="s">
        <v>203</v>
      </c>
      <c r="H293" s="35">
        <v>6.9</v>
      </c>
      <c r="I293" s="140">
        <v>0</v>
      </c>
      <c r="J293" s="133">
        <f>H293*I293</f>
        <v>0</v>
      </c>
    </row>
    <row r="294" spans="1:10" s="45" customFormat="1" ht="13.5" customHeight="1">
      <c r="A294" s="32"/>
      <c r="B294" s="33"/>
      <c r="C294" s="33"/>
      <c r="D294" s="33"/>
      <c r="E294" s="33"/>
      <c r="F294" s="68" t="s">
        <v>791</v>
      </c>
      <c r="G294" s="34" t="s">
        <v>203</v>
      </c>
      <c r="H294" s="35">
        <v>6.9</v>
      </c>
      <c r="I294" s="140">
        <v>0</v>
      </c>
      <c r="J294" s="133">
        <f>H294*I294</f>
        <v>0</v>
      </c>
    </row>
    <row r="295" spans="1:10" s="45" customFormat="1" ht="13.5" customHeight="1">
      <c r="A295" s="32"/>
      <c r="B295" s="33"/>
      <c r="C295" s="33"/>
      <c r="D295" s="33"/>
      <c r="E295" s="33"/>
      <c r="F295" s="68"/>
      <c r="G295" s="34"/>
      <c r="H295" s="35"/>
      <c r="I295" s="140"/>
      <c r="J295" s="131"/>
    </row>
    <row r="296" spans="1:10" s="45" customFormat="1" ht="13.5" customHeight="1">
      <c r="A296" s="32" t="s">
        <v>699</v>
      </c>
      <c r="B296" s="33"/>
      <c r="C296" s="33"/>
      <c r="D296" s="33"/>
      <c r="E296" s="33"/>
      <c r="F296" s="68" t="s">
        <v>801</v>
      </c>
      <c r="G296" s="34"/>
      <c r="H296" s="35"/>
      <c r="I296" s="140"/>
      <c r="J296" s="131"/>
    </row>
    <row r="297" spans="1:10" s="45" customFormat="1" ht="38.25">
      <c r="A297" s="32" t="s">
        <v>802</v>
      </c>
      <c r="B297" s="33"/>
      <c r="C297" s="33"/>
      <c r="D297" s="33"/>
      <c r="E297" s="33"/>
      <c r="F297" s="68" t="s">
        <v>803</v>
      </c>
      <c r="G297" s="34" t="s">
        <v>203</v>
      </c>
      <c r="H297" s="35">
        <v>40.5</v>
      </c>
      <c r="I297" s="140">
        <v>0</v>
      </c>
      <c r="J297" s="133">
        <f>H297*I297</f>
        <v>0</v>
      </c>
    </row>
    <row r="298" spans="1:10" s="45" customFormat="1" ht="25.5">
      <c r="A298" s="32" t="s">
        <v>804</v>
      </c>
      <c r="B298" s="33"/>
      <c r="C298" s="33"/>
      <c r="D298" s="33"/>
      <c r="E298" s="33"/>
      <c r="F298" s="68" t="s">
        <v>810</v>
      </c>
      <c r="G298" s="34" t="s">
        <v>203</v>
      </c>
      <c r="H298" s="35">
        <v>40.5</v>
      </c>
      <c r="I298" s="140">
        <v>0</v>
      </c>
      <c r="J298" s="133">
        <f>H298*I298</f>
        <v>0</v>
      </c>
    </row>
    <row r="299" spans="1:10" s="45" customFormat="1" ht="12.75">
      <c r="A299" s="32" t="s">
        <v>179</v>
      </c>
      <c r="B299" s="33"/>
      <c r="C299" s="33"/>
      <c r="D299" s="33"/>
      <c r="E299" s="33"/>
      <c r="F299" s="68" t="s">
        <v>180</v>
      </c>
      <c r="G299" s="34"/>
      <c r="H299" s="35"/>
      <c r="I299" s="140"/>
      <c r="J299" s="133"/>
    </row>
    <row r="300" spans="1:10" s="45" customFormat="1" ht="12.75">
      <c r="A300" s="32" t="s">
        <v>181</v>
      </c>
      <c r="B300" s="33"/>
      <c r="C300" s="33"/>
      <c r="D300" s="33"/>
      <c r="E300" s="33"/>
      <c r="F300" s="68" t="s">
        <v>182</v>
      </c>
      <c r="G300" s="34" t="s">
        <v>203</v>
      </c>
      <c r="H300" s="35">
        <v>40.5</v>
      </c>
      <c r="I300" s="140">
        <v>0</v>
      </c>
      <c r="J300" s="133">
        <f>H300*I300</f>
        <v>0</v>
      </c>
    </row>
    <row r="301" spans="1:10" s="45" customFormat="1" ht="12.75">
      <c r="A301" s="32"/>
      <c r="B301" s="33"/>
      <c r="C301" s="33"/>
      <c r="D301" s="33"/>
      <c r="E301" s="33"/>
      <c r="F301" s="68"/>
      <c r="G301" s="34"/>
      <c r="H301" s="35"/>
      <c r="I301" s="140"/>
      <c r="J301" s="133"/>
    </row>
    <row r="302" spans="1:10" s="45" customFormat="1" ht="12.75">
      <c r="A302" s="32" t="s">
        <v>701</v>
      </c>
      <c r="B302" s="33"/>
      <c r="C302" s="33"/>
      <c r="D302" s="33"/>
      <c r="E302" s="33"/>
      <c r="F302" s="68" t="s">
        <v>806</v>
      </c>
      <c r="G302" s="34"/>
      <c r="H302" s="35"/>
      <c r="I302" s="140"/>
      <c r="J302" s="133"/>
    </row>
    <row r="303" spans="1:10" s="45" customFormat="1" ht="25.5">
      <c r="A303" s="32" t="s">
        <v>807</v>
      </c>
      <c r="B303" s="33"/>
      <c r="C303" s="33"/>
      <c r="D303" s="33"/>
      <c r="E303" s="33"/>
      <c r="F303" s="68" t="s">
        <v>808</v>
      </c>
      <c r="G303" s="34" t="s">
        <v>203</v>
      </c>
      <c r="H303" s="35">
        <v>13.5</v>
      </c>
      <c r="I303" s="140">
        <v>0</v>
      </c>
      <c r="J303" s="133">
        <f>H303*I303</f>
        <v>0</v>
      </c>
    </row>
    <row r="304" spans="1:10" s="45" customFormat="1" ht="25.5">
      <c r="A304" s="32" t="s">
        <v>809</v>
      </c>
      <c r="B304" s="33"/>
      <c r="C304" s="33"/>
      <c r="D304" s="33"/>
      <c r="E304" s="33"/>
      <c r="F304" s="68" t="s">
        <v>810</v>
      </c>
      <c r="G304" s="34" t="s">
        <v>203</v>
      </c>
      <c r="H304" s="35">
        <v>13.5</v>
      </c>
      <c r="I304" s="140">
        <v>0</v>
      </c>
      <c r="J304" s="133">
        <f>H304*I304</f>
        <v>0</v>
      </c>
    </row>
    <row r="305" spans="1:10" s="45" customFormat="1" ht="12.75" hidden="1">
      <c r="A305" s="32"/>
      <c r="B305" s="33"/>
      <c r="C305" s="33"/>
      <c r="D305" s="33"/>
      <c r="E305" s="33"/>
      <c r="F305" s="68"/>
      <c r="G305" s="34"/>
      <c r="H305" s="35"/>
      <c r="I305" s="140"/>
      <c r="J305" s="133"/>
    </row>
    <row r="306" spans="1:10" s="45" customFormat="1" ht="12.75" hidden="1">
      <c r="A306" s="32"/>
      <c r="B306" s="33"/>
      <c r="C306" s="33"/>
      <c r="D306" s="33"/>
      <c r="E306" s="33"/>
      <c r="F306" s="68"/>
      <c r="G306" s="34"/>
      <c r="H306" s="35"/>
      <c r="I306" s="140"/>
      <c r="J306" s="133"/>
    </row>
    <row r="307" spans="1:10" s="45" customFormat="1" ht="12.75">
      <c r="A307" s="32" t="s">
        <v>811</v>
      </c>
      <c r="B307" s="33"/>
      <c r="C307" s="33"/>
      <c r="D307" s="33"/>
      <c r="E307" s="33"/>
      <c r="F307" s="68" t="s">
        <v>180</v>
      </c>
      <c r="G307" s="34"/>
      <c r="H307" s="35"/>
      <c r="I307" s="140"/>
      <c r="J307" s="133"/>
    </row>
    <row r="308" spans="1:10" s="45" customFormat="1" ht="12.75">
      <c r="A308" s="32" t="s">
        <v>812</v>
      </c>
      <c r="B308" s="33"/>
      <c r="C308" s="33"/>
      <c r="D308" s="33"/>
      <c r="E308" s="33"/>
      <c r="F308" s="68" t="s">
        <v>182</v>
      </c>
      <c r="G308" s="34" t="s">
        <v>203</v>
      </c>
      <c r="H308" s="35">
        <v>13.5</v>
      </c>
      <c r="I308" s="140">
        <v>0</v>
      </c>
      <c r="J308" s="133">
        <f>H308*I308</f>
        <v>0</v>
      </c>
    </row>
    <row r="309" spans="1:10" s="45" customFormat="1" ht="9" customHeight="1">
      <c r="A309" s="32"/>
      <c r="B309" s="33"/>
      <c r="C309" s="33"/>
      <c r="D309" s="33"/>
      <c r="E309" s="33"/>
      <c r="F309" s="68"/>
      <c r="G309" s="34"/>
      <c r="H309" s="35"/>
      <c r="I309" s="140"/>
      <c r="J309" s="131"/>
    </row>
    <row r="310" spans="1:10" s="45" customFormat="1" ht="66" customHeight="1">
      <c r="A310" s="32" t="s">
        <v>703</v>
      </c>
      <c r="B310" s="33"/>
      <c r="C310" s="33"/>
      <c r="D310" s="33"/>
      <c r="E310" s="33"/>
      <c r="F310" s="68" t="s">
        <v>1376</v>
      </c>
      <c r="G310" s="34" t="s">
        <v>203</v>
      </c>
      <c r="H310" s="35">
        <v>200</v>
      </c>
      <c r="I310" s="140">
        <v>0</v>
      </c>
      <c r="J310" s="131">
        <f>H310*I310</f>
        <v>0</v>
      </c>
    </row>
    <row r="311" spans="1:10" s="45" customFormat="1" ht="10.5" customHeight="1">
      <c r="A311" s="32"/>
      <c r="B311" s="33"/>
      <c r="C311" s="33"/>
      <c r="D311" s="33"/>
      <c r="E311" s="33"/>
      <c r="F311" s="68"/>
      <c r="G311" s="34"/>
      <c r="H311" s="35"/>
      <c r="I311" s="140"/>
      <c r="J311" s="131"/>
    </row>
    <row r="312" spans="1:10" s="45" customFormat="1" ht="63" customHeight="1">
      <c r="A312" s="32" t="s">
        <v>705</v>
      </c>
      <c r="B312" s="33"/>
      <c r="C312" s="33"/>
      <c r="D312" s="33"/>
      <c r="E312" s="33"/>
      <c r="F312" s="68" t="s">
        <v>813</v>
      </c>
      <c r="G312" s="34" t="s">
        <v>203</v>
      </c>
      <c r="H312" s="35">
        <v>250</v>
      </c>
      <c r="I312" s="140">
        <v>0</v>
      </c>
      <c r="J312" s="131">
        <f>H312*I312</f>
        <v>0</v>
      </c>
    </row>
    <row r="313" spans="1:10" s="45" customFormat="1" ht="15" customHeight="1">
      <c r="A313" s="32"/>
      <c r="B313" s="33"/>
      <c r="C313" s="33"/>
      <c r="D313" s="33"/>
      <c r="E313" s="33"/>
      <c r="F313" s="68"/>
      <c r="G313" s="34"/>
      <c r="H313" s="35"/>
      <c r="I313" s="140"/>
      <c r="J313" s="131"/>
    </row>
    <row r="314" spans="1:10" s="45" customFormat="1" ht="52.5" customHeight="1">
      <c r="A314" s="32" t="s">
        <v>707</v>
      </c>
      <c r="B314" s="33"/>
      <c r="C314" s="33"/>
      <c r="D314" s="33"/>
      <c r="E314" s="33"/>
      <c r="F314" s="68" t="s">
        <v>814</v>
      </c>
      <c r="G314" s="34" t="s">
        <v>203</v>
      </c>
      <c r="H314" s="35">
        <v>950</v>
      </c>
      <c r="I314" s="140">
        <v>0</v>
      </c>
      <c r="J314" s="131">
        <f>H314*I314</f>
        <v>0</v>
      </c>
    </row>
    <row r="315" spans="1:10" s="45" customFormat="1" ht="15.75" customHeight="1">
      <c r="A315" s="32"/>
      <c r="B315" s="33"/>
      <c r="C315" s="33"/>
      <c r="D315" s="33"/>
      <c r="E315" s="33"/>
      <c r="F315" s="68"/>
      <c r="G315" s="34"/>
      <c r="H315" s="35"/>
      <c r="I315" s="140"/>
      <c r="J315" s="131"/>
    </row>
    <row r="316" spans="1:10" s="45" customFormat="1" ht="39" customHeight="1">
      <c r="A316" s="32" t="s">
        <v>597</v>
      </c>
      <c r="B316" s="33"/>
      <c r="C316" s="33"/>
      <c r="D316" s="33"/>
      <c r="E316" s="33"/>
      <c r="F316" s="68" t="s">
        <v>598</v>
      </c>
      <c r="G316" s="34" t="s">
        <v>203</v>
      </c>
      <c r="H316" s="35">
        <v>19</v>
      </c>
      <c r="I316" s="140">
        <v>0</v>
      </c>
      <c r="J316" s="131">
        <f>H316*I316</f>
        <v>0</v>
      </c>
    </row>
    <row r="317" spans="1:10" s="45" customFormat="1" ht="15" customHeight="1">
      <c r="A317" s="32"/>
      <c r="B317" s="33"/>
      <c r="C317" s="33"/>
      <c r="D317" s="33"/>
      <c r="E317" s="33"/>
      <c r="F317" s="68"/>
      <c r="G317" s="34"/>
      <c r="H317" s="35"/>
      <c r="I317" s="140"/>
      <c r="J317" s="131"/>
    </row>
    <row r="318" spans="1:10" s="45" customFormat="1" ht="25.5" customHeight="1">
      <c r="A318" s="32" t="s">
        <v>709</v>
      </c>
      <c r="B318" s="33"/>
      <c r="C318" s="33"/>
      <c r="D318" s="33"/>
      <c r="E318" s="33"/>
      <c r="F318" s="68" t="s">
        <v>1377</v>
      </c>
      <c r="G318" s="34"/>
      <c r="H318" s="35"/>
      <c r="I318" s="140"/>
      <c r="J318" s="131"/>
    </row>
    <row r="319" spans="1:10" s="45" customFormat="1" ht="12" customHeight="1">
      <c r="A319" s="32"/>
      <c r="B319" s="33"/>
      <c r="C319" s="33"/>
      <c r="D319" s="33"/>
      <c r="E319" s="33"/>
      <c r="F319" s="71" t="s">
        <v>1365</v>
      </c>
      <c r="G319" s="20" t="s">
        <v>204</v>
      </c>
      <c r="H319" s="21">
        <v>80</v>
      </c>
      <c r="I319" s="140">
        <v>0</v>
      </c>
      <c r="J319" s="133">
        <f>H319*I319</f>
        <v>0</v>
      </c>
    </row>
    <row r="320" spans="1:10" s="45" customFormat="1" ht="15.75" customHeight="1">
      <c r="A320" s="32"/>
      <c r="B320" s="33"/>
      <c r="C320" s="33"/>
      <c r="D320" s="33"/>
      <c r="E320" s="33"/>
      <c r="F320" s="71" t="s">
        <v>1367</v>
      </c>
      <c r="G320" s="20" t="s">
        <v>204</v>
      </c>
      <c r="H320" s="21">
        <v>50</v>
      </c>
      <c r="I320" s="140">
        <v>0</v>
      </c>
      <c r="J320" s="133">
        <f>H320*I320</f>
        <v>0</v>
      </c>
    </row>
    <row r="321" spans="1:10" s="45" customFormat="1" ht="14.25" customHeight="1">
      <c r="A321" s="32"/>
      <c r="B321" s="33"/>
      <c r="C321" s="33"/>
      <c r="D321" s="33"/>
      <c r="E321" s="33"/>
      <c r="F321" s="71" t="s">
        <v>1369</v>
      </c>
      <c r="G321" s="20" t="s">
        <v>204</v>
      </c>
      <c r="H321" s="21">
        <v>40</v>
      </c>
      <c r="I321" s="140">
        <v>0</v>
      </c>
      <c r="J321" s="133">
        <f>H321*I321</f>
        <v>0</v>
      </c>
    </row>
    <row r="322" spans="1:10" s="45" customFormat="1" ht="15" customHeight="1">
      <c r="A322" s="32"/>
      <c r="B322" s="33"/>
      <c r="C322" s="33"/>
      <c r="D322" s="33"/>
      <c r="E322" s="33"/>
      <c r="F322" s="71" t="s">
        <v>1370</v>
      </c>
      <c r="G322" s="20" t="s">
        <v>204</v>
      </c>
      <c r="H322" s="21">
        <v>30</v>
      </c>
      <c r="I322" s="140">
        <v>0</v>
      </c>
      <c r="J322" s="133">
        <f>H322*I322</f>
        <v>0</v>
      </c>
    </row>
    <row r="323" spans="1:10" s="45" customFormat="1" ht="14.25" customHeight="1">
      <c r="A323" s="32"/>
      <c r="B323" s="33"/>
      <c r="C323" s="33"/>
      <c r="D323" s="33"/>
      <c r="E323" s="33"/>
      <c r="F323" s="71"/>
      <c r="G323" s="20"/>
      <c r="H323" s="21"/>
      <c r="I323" s="141"/>
      <c r="J323" s="133"/>
    </row>
    <row r="324" spans="1:10" s="45" customFormat="1" ht="21" customHeight="1">
      <c r="A324" s="32" t="s">
        <v>717</v>
      </c>
      <c r="B324" s="33"/>
      <c r="C324" s="33"/>
      <c r="D324" s="33"/>
      <c r="E324" s="33"/>
      <c r="F324" s="71" t="s">
        <v>815</v>
      </c>
      <c r="G324" s="20"/>
      <c r="H324" s="21"/>
      <c r="I324" s="141"/>
      <c r="J324" s="133"/>
    </row>
    <row r="325" spans="1:10" s="45" customFormat="1" ht="14.25" customHeight="1">
      <c r="A325" s="32" t="s">
        <v>715</v>
      </c>
      <c r="B325" s="20"/>
      <c r="C325" s="21"/>
      <c r="D325" s="21"/>
      <c r="E325" s="21"/>
      <c r="F325" s="71" t="s">
        <v>716</v>
      </c>
      <c r="G325" s="20" t="s">
        <v>202</v>
      </c>
      <c r="H325" s="21">
        <v>10</v>
      </c>
      <c r="I325" s="140">
        <v>0</v>
      </c>
      <c r="J325" s="133">
        <f aca="true" t="shared" si="1" ref="J325:J330">H325*I325</f>
        <v>0</v>
      </c>
    </row>
    <row r="326" spans="1:10" s="45" customFormat="1" ht="27" customHeight="1">
      <c r="A326" s="32" t="s">
        <v>718</v>
      </c>
      <c r="B326" s="20"/>
      <c r="C326" s="21"/>
      <c r="D326" s="21"/>
      <c r="E326" s="21"/>
      <c r="F326" s="71" t="s">
        <v>719</v>
      </c>
      <c r="G326" s="20" t="s">
        <v>202</v>
      </c>
      <c r="H326" s="21">
        <v>20</v>
      </c>
      <c r="I326" s="140">
        <v>0</v>
      </c>
      <c r="J326" s="133">
        <f t="shared" si="1"/>
        <v>0</v>
      </c>
    </row>
    <row r="327" spans="1:10" s="45" customFormat="1" ht="24.75" customHeight="1">
      <c r="A327" s="32" t="s">
        <v>720</v>
      </c>
      <c r="B327" s="20"/>
      <c r="C327" s="21"/>
      <c r="D327" s="21"/>
      <c r="E327" s="21"/>
      <c r="F327" s="71" t="s">
        <v>721</v>
      </c>
      <c r="G327" s="20" t="s">
        <v>202</v>
      </c>
      <c r="H327" s="21">
        <v>10</v>
      </c>
      <c r="I327" s="140">
        <v>0</v>
      </c>
      <c r="J327" s="133">
        <f t="shared" si="1"/>
        <v>0</v>
      </c>
    </row>
    <row r="328" spans="1:10" s="45" customFormat="1" ht="15.75" customHeight="1">
      <c r="A328" s="32" t="s">
        <v>726</v>
      </c>
      <c r="B328" s="20"/>
      <c r="C328" s="21"/>
      <c r="D328" s="21"/>
      <c r="E328" s="21"/>
      <c r="F328" s="71" t="s">
        <v>722</v>
      </c>
      <c r="G328" s="20" t="s">
        <v>202</v>
      </c>
      <c r="H328" s="21">
        <v>10</v>
      </c>
      <c r="I328" s="140">
        <v>0</v>
      </c>
      <c r="J328" s="133">
        <f t="shared" si="1"/>
        <v>0</v>
      </c>
    </row>
    <row r="329" spans="1:10" s="45" customFormat="1" ht="24.75" customHeight="1">
      <c r="A329" s="32" t="s">
        <v>727</v>
      </c>
      <c r="B329" s="20"/>
      <c r="C329" s="21"/>
      <c r="D329" s="21"/>
      <c r="E329" s="21"/>
      <c r="F329" s="71" t="s">
        <v>723</v>
      </c>
      <c r="G329" s="20" t="s">
        <v>202</v>
      </c>
      <c r="H329" s="21">
        <v>20</v>
      </c>
      <c r="I329" s="140">
        <v>0</v>
      </c>
      <c r="J329" s="133">
        <f t="shared" si="1"/>
        <v>0</v>
      </c>
    </row>
    <row r="330" spans="1:10" s="45" customFormat="1" ht="28.5" customHeight="1">
      <c r="A330" s="32" t="s">
        <v>728</v>
      </c>
      <c r="B330" s="20"/>
      <c r="C330" s="21"/>
      <c r="D330" s="21"/>
      <c r="E330" s="21"/>
      <c r="F330" s="71" t="s">
        <v>724</v>
      </c>
      <c r="G330" s="20" t="s">
        <v>202</v>
      </c>
      <c r="H330" s="21">
        <v>10</v>
      </c>
      <c r="I330" s="140">
        <v>0</v>
      </c>
      <c r="J330" s="133">
        <f t="shared" si="1"/>
        <v>0</v>
      </c>
    </row>
    <row r="331" spans="1:10" s="45" customFormat="1" ht="12.75">
      <c r="A331" s="32"/>
      <c r="B331" s="33"/>
      <c r="C331" s="33"/>
      <c r="D331" s="33"/>
      <c r="E331" s="33"/>
      <c r="F331" s="67"/>
      <c r="G331" s="34"/>
      <c r="H331" s="35"/>
      <c r="I331" s="140">
        <v>0</v>
      </c>
      <c r="J331" s="133"/>
    </row>
    <row r="332" spans="1:10" s="45" customFormat="1" ht="12.75">
      <c r="A332" s="32" t="s">
        <v>225</v>
      </c>
      <c r="B332" s="33"/>
      <c r="C332" s="33"/>
      <c r="D332" s="33"/>
      <c r="E332" s="33"/>
      <c r="F332" s="67" t="s">
        <v>1331</v>
      </c>
      <c r="G332" s="34" t="s">
        <v>202</v>
      </c>
      <c r="H332" s="35">
        <v>10</v>
      </c>
      <c r="I332" s="140">
        <v>0</v>
      </c>
      <c r="J332" s="133">
        <f>H332*I332</f>
        <v>0</v>
      </c>
    </row>
    <row r="333" spans="1:10" s="45" customFormat="1" ht="12.75">
      <c r="A333" s="32"/>
      <c r="B333" s="33"/>
      <c r="C333" s="33"/>
      <c r="D333" s="33"/>
      <c r="E333" s="33"/>
      <c r="F333" s="67"/>
      <c r="G333" s="34"/>
      <c r="H333" s="35"/>
      <c r="I333" s="140">
        <v>0</v>
      </c>
      <c r="J333" s="133"/>
    </row>
    <row r="334" spans="1:10" s="45" customFormat="1" ht="12.75">
      <c r="A334" s="32" t="s">
        <v>226</v>
      </c>
      <c r="B334" s="33"/>
      <c r="C334" s="33"/>
      <c r="D334" s="33"/>
      <c r="E334" s="33"/>
      <c r="F334" s="67" t="s">
        <v>1332</v>
      </c>
      <c r="G334" s="34" t="s">
        <v>202</v>
      </c>
      <c r="H334" s="35">
        <v>11</v>
      </c>
      <c r="I334" s="140">
        <v>0</v>
      </c>
      <c r="J334" s="133">
        <f>H334*I334</f>
        <v>0</v>
      </c>
    </row>
    <row r="335" spans="1:10" s="45" customFormat="1" ht="12.75">
      <c r="A335" s="32"/>
      <c r="B335" s="33"/>
      <c r="C335" s="33"/>
      <c r="D335" s="33"/>
      <c r="E335" s="33"/>
      <c r="F335" s="67"/>
      <c r="G335" s="34"/>
      <c r="H335" s="35"/>
      <c r="I335" s="140">
        <v>0</v>
      </c>
      <c r="J335" s="133"/>
    </row>
    <row r="336" spans="1:10" s="45" customFormat="1" ht="25.5">
      <c r="A336" s="32" t="s">
        <v>227</v>
      </c>
      <c r="B336" s="33"/>
      <c r="C336" s="33"/>
      <c r="D336" s="33"/>
      <c r="E336" s="33"/>
      <c r="F336" s="67" t="s">
        <v>874</v>
      </c>
      <c r="G336" s="34" t="s">
        <v>202</v>
      </c>
      <c r="H336" s="35">
        <v>100</v>
      </c>
      <c r="I336" s="140">
        <v>0</v>
      </c>
      <c r="J336" s="133">
        <f>H336*I336</f>
        <v>0</v>
      </c>
    </row>
    <row r="337" spans="1:10" s="45" customFormat="1" ht="12.75">
      <c r="A337" s="32"/>
      <c r="B337" s="33"/>
      <c r="C337" s="33"/>
      <c r="D337" s="33"/>
      <c r="E337" s="33"/>
      <c r="F337" s="67"/>
      <c r="G337" s="34"/>
      <c r="H337" s="35"/>
      <c r="I337" s="140"/>
      <c r="J337" s="133"/>
    </row>
    <row r="338" spans="1:10" s="45" customFormat="1" ht="51">
      <c r="A338" s="32" t="s">
        <v>228</v>
      </c>
      <c r="B338" s="33"/>
      <c r="C338" s="33"/>
      <c r="D338" s="33"/>
      <c r="E338" s="33"/>
      <c r="F338" s="67" t="s">
        <v>1333</v>
      </c>
      <c r="G338" s="34" t="s">
        <v>203</v>
      </c>
      <c r="H338" s="35">
        <v>580</v>
      </c>
      <c r="I338" s="140">
        <v>0</v>
      </c>
      <c r="J338" s="133">
        <f>H338*I338</f>
        <v>0</v>
      </c>
    </row>
    <row r="339" spans="1:10" s="45" customFormat="1" ht="12.75">
      <c r="A339" s="32"/>
      <c r="B339" s="33"/>
      <c r="C339" s="33"/>
      <c r="D339" s="33"/>
      <c r="E339" s="33"/>
      <c r="F339" s="67"/>
      <c r="G339" s="34"/>
      <c r="H339" s="35"/>
      <c r="I339" s="140"/>
      <c r="J339" s="131"/>
    </row>
    <row r="340" spans="1:10" s="45" customFormat="1" ht="51">
      <c r="A340" s="32" t="s">
        <v>1356</v>
      </c>
      <c r="B340" s="33">
        <v>13</v>
      </c>
      <c r="C340" s="33">
        <v>98</v>
      </c>
      <c r="D340" s="33">
        <v>99</v>
      </c>
      <c r="E340" s="33">
        <v>99</v>
      </c>
      <c r="F340" s="68" t="s">
        <v>1334</v>
      </c>
      <c r="G340" s="34" t="s">
        <v>220</v>
      </c>
      <c r="H340" s="35">
        <v>300</v>
      </c>
      <c r="I340" s="140">
        <v>0</v>
      </c>
      <c r="J340" s="131">
        <f>H340*I340</f>
        <v>0</v>
      </c>
    </row>
    <row r="341" spans="1:10" s="45" customFormat="1" ht="13.5" thickBot="1">
      <c r="A341" s="32"/>
      <c r="B341" s="33"/>
      <c r="C341" s="33"/>
      <c r="D341" s="33"/>
      <c r="E341" s="33"/>
      <c r="F341" s="67"/>
      <c r="G341" s="34"/>
      <c r="H341" s="35"/>
      <c r="I341" s="140"/>
      <c r="J341" s="131"/>
    </row>
    <row r="342" spans="1:10" s="45" customFormat="1" ht="18" customHeight="1" thickBot="1" thickTop="1">
      <c r="A342" s="36"/>
      <c r="B342" s="37"/>
      <c r="C342" s="37"/>
      <c r="D342" s="37"/>
      <c r="E342" s="37"/>
      <c r="F342" s="69" t="s">
        <v>192</v>
      </c>
      <c r="G342" s="38"/>
      <c r="H342" s="39"/>
      <c r="I342" s="144"/>
      <c r="J342" s="134">
        <f>SUM(J239:J341)</f>
        <v>0</v>
      </c>
    </row>
    <row r="343" spans="1:10" s="45" customFormat="1" ht="15.75" customHeight="1" thickTop="1">
      <c r="A343" s="32"/>
      <c r="B343" s="33"/>
      <c r="C343" s="33"/>
      <c r="D343" s="33"/>
      <c r="E343" s="33"/>
      <c r="F343" s="70"/>
      <c r="G343" s="34"/>
      <c r="H343" s="35"/>
      <c r="I343" s="140"/>
      <c r="J343" s="135"/>
    </row>
    <row r="344" spans="1:10" s="45" customFormat="1" ht="12.75" customHeight="1">
      <c r="A344" s="32"/>
      <c r="B344" s="33"/>
      <c r="C344" s="33"/>
      <c r="D344" s="33"/>
      <c r="E344" s="33"/>
      <c r="F344" s="70"/>
      <c r="G344" s="34"/>
      <c r="H344" s="35"/>
      <c r="I344" s="140"/>
      <c r="J344" s="135"/>
    </row>
    <row r="345" spans="1:10" s="45" customFormat="1" ht="18" customHeight="1">
      <c r="A345" s="22" t="s">
        <v>194</v>
      </c>
      <c r="B345" s="33"/>
      <c r="C345" s="33"/>
      <c r="D345" s="33"/>
      <c r="E345" s="33"/>
      <c r="F345" s="70" t="s">
        <v>819</v>
      </c>
      <c r="G345" s="34"/>
      <c r="H345" s="35"/>
      <c r="I345" s="140"/>
      <c r="J345" s="135"/>
    </row>
    <row r="346" spans="1:10" s="45" customFormat="1" ht="12" customHeight="1">
      <c r="A346" s="32"/>
      <c r="B346" s="33"/>
      <c r="C346" s="33"/>
      <c r="D346" s="33"/>
      <c r="E346" s="33"/>
      <c r="F346" s="70"/>
      <c r="G346" s="34"/>
      <c r="H346" s="35"/>
      <c r="I346" s="140"/>
      <c r="J346" s="135"/>
    </row>
    <row r="347" spans="1:10" s="45" customFormat="1" ht="27.75" customHeight="1">
      <c r="A347" s="32" t="s">
        <v>213</v>
      </c>
      <c r="B347" s="33"/>
      <c r="C347" s="33"/>
      <c r="D347" s="33"/>
      <c r="E347" s="33"/>
      <c r="F347" s="68" t="s">
        <v>834</v>
      </c>
      <c r="G347" s="34"/>
      <c r="H347" s="35"/>
      <c r="I347" s="140"/>
      <c r="J347" s="131"/>
    </row>
    <row r="348" spans="1:10" s="45" customFormat="1" ht="26.25" customHeight="1">
      <c r="A348" s="32" t="s">
        <v>1335</v>
      </c>
      <c r="B348" s="33"/>
      <c r="C348" s="33"/>
      <c r="D348" s="33"/>
      <c r="E348" s="33"/>
      <c r="F348" s="68" t="s">
        <v>825</v>
      </c>
      <c r="G348" s="34" t="s">
        <v>223</v>
      </c>
      <c r="H348" s="35">
        <v>21.6</v>
      </c>
      <c r="I348" s="140">
        <v>0</v>
      </c>
      <c r="J348" s="131">
        <f>H348*I348</f>
        <v>0</v>
      </c>
    </row>
    <row r="349" spans="1:10" s="45" customFormat="1" ht="26.25" customHeight="1">
      <c r="A349" s="32" t="s">
        <v>1336</v>
      </c>
      <c r="B349" s="33"/>
      <c r="C349" s="33"/>
      <c r="D349" s="33"/>
      <c r="E349" s="33"/>
      <c r="F349" s="68" t="s">
        <v>821</v>
      </c>
      <c r="G349" s="34" t="s">
        <v>223</v>
      </c>
      <c r="H349" s="35">
        <v>21.6</v>
      </c>
      <c r="I349" s="140">
        <v>0</v>
      </c>
      <c r="J349" s="131">
        <f>H349*I349</f>
        <v>0</v>
      </c>
    </row>
    <row r="350" spans="1:10" s="45" customFormat="1" ht="39" customHeight="1">
      <c r="A350" s="32" t="s">
        <v>1337</v>
      </c>
      <c r="B350" s="33"/>
      <c r="C350" s="33"/>
      <c r="D350" s="33"/>
      <c r="E350" s="33"/>
      <c r="F350" s="68" t="s">
        <v>822</v>
      </c>
      <c r="G350" s="34" t="s">
        <v>223</v>
      </c>
      <c r="H350" s="35">
        <v>10.8</v>
      </c>
      <c r="I350" s="140">
        <v>0</v>
      </c>
      <c r="J350" s="131">
        <f>H350*I350</f>
        <v>0</v>
      </c>
    </row>
    <row r="351" spans="1:10" s="45" customFormat="1" ht="18" customHeight="1">
      <c r="A351" s="32" t="s">
        <v>186</v>
      </c>
      <c r="B351" s="33"/>
      <c r="C351" s="33"/>
      <c r="D351" s="33"/>
      <c r="E351" s="33"/>
      <c r="F351" s="80" t="s">
        <v>823</v>
      </c>
      <c r="G351" s="34" t="s">
        <v>1373</v>
      </c>
      <c r="H351" s="35">
        <v>550</v>
      </c>
      <c r="I351" s="140">
        <v>0</v>
      </c>
      <c r="J351" s="131">
        <f>H351*I351</f>
        <v>0</v>
      </c>
    </row>
    <row r="352" spans="1:10" s="45" customFormat="1" ht="14.25" customHeight="1">
      <c r="A352" s="32"/>
      <c r="B352" s="33"/>
      <c r="C352" s="33"/>
      <c r="D352" s="33"/>
      <c r="E352" s="33"/>
      <c r="F352" s="80"/>
      <c r="G352" s="34"/>
      <c r="H352" s="35"/>
      <c r="I352" s="140"/>
      <c r="J352" s="131"/>
    </row>
    <row r="353" spans="1:10" s="45" customFormat="1" ht="16.5" customHeight="1">
      <c r="A353" s="32" t="s">
        <v>215</v>
      </c>
      <c r="B353" s="33"/>
      <c r="C353" s="33"/>
      <c r="D353" s="33"/>
      <c r="E353" s="33"/>
      <c r="F353" s="80" t="s">
        <v>824</v>
      </c>
      <c r="G353" s="34"/>
      <c r="H353" s="35"/>
      <c r="I353" s="140"/>
      <c r="J353" s="131"/>
    </row>
    <row r="354" spans="1:10" s="45" customFormat="1" ht="20.25" customHeight="1">
      <c r="A354" s="32" t="s">
        <v>1379</v>
      </c>
      <c r="B354" s="33"/>
      <c r="C354" s="33"/>
      <c r="D354" s="33"/>
      <c r="E354" s="33"/>
      <c r="F354" s="68" t="s">
        <v>826</v>
      </c>
      <c r="G354" s="34" t="s">
        <v>223</v>
      </c>
      <c r="H354" s="35">
        <v>6</v>
      </c>
      <c r="I354" s="140">
        <v>0</v>
      </c>
      <c r="J354" s="131">
        <f>H354*I354</f>
        <v>0</v>
      </c>
    </row>
    <row r="355" spans="1:10" s="45" customFormat="1" ht="30" customHeight="1">
      <c r="A355" s="32" t="s">
        <v>1380</v>
      </c>
      <c r="B355" s="33"/>
      <c r="C355" s="33"/>
      <c r="D355" s="33"/>
      <c r="E355" s="33"/>
      <c r="F355" s="68" t="s">
        <v>827</v>
      </c>
      <c r="G355" s="34" t="s">
        <v>223</v>
      </c>
      <c r="H355" s="35">
        <v>4</v>
      </c>
      <c r="I355" s="140">
        <v>0</v>
      </c>
      <c r="J355" s="131">
        <f>H355*I355</f>
        <v>0</v>
      </c>
    </row>
    <row r="356" spans="1:10" s="45" customFormat="1" ht="24.75" customHeight="1">
      <c r="A356" s="32" t="s">
        <v>1381</v>
      </c>
      <c r="B356" s="33"/>
      <c r="C356" s="33"/>
      <c r="D356" s="33"/>
      <c r="E356" s="33"/>
      <c r="F356" s="68" t="s">
        <v>828</v>
      </c>
      <c r="G356" s="34" t="s">
        <v>223</v>
      </c>
      <c r="H356" s="35">
        <v>8</v>
      </c>
      <c r="I356" s="140">
        <v>0</v>
      </c>
      <c r="J356" s="131">
        <f>H356*I356</f>
        <v>0</v>
      </c>
    </row>
    <row r="357" spans="1:10" s="45" customFormat="1" ht="18" customHeight="1">
      <c r="A357" s="32"/>
      <c r="B357" s="33"/>
      <c r="C357" s="33"/>
      <c r="D357" s="33"/>
      <c r="E357" s="33"/>
      <c r="F357" s="80"/>
      <c r="G357" s="34"/>
      <c r="H357" s="35"/>
      <c r="I357" s="140"/>
      <c r="J357" s="131"/>
    </row>
    <row r="358" spans="1:10" s="45" customFormat="1" ht="18" customHeight="1">
      <c r="A358" s="32" t="s">
        <v>216</v>
      </c>
      <c r="B358" s="33"/>
      <c r="C358" s="33"/>
      <c r="D358" s="33"/>
      <c r="E358" s="33"/>
      <c r="F358" s="68" t="s">
        <v>829</v>
      </c>
      <c r="G358" s="34"/>
      <c r="H358" s="35"/>
      <c r="I358" s="140"/>
      <c r="J358" s="131"/>
    </row>
    <row r="359" spans="1:10" s="45" customFormat="1" ht="18" customHeight="1">
      <c r="A359" s="32" t="s">
        <v>188</v>
      </c>
      <c r="B359" s="33"/>
      <c r="C359" s="33"/>
      <c r="D359" s="33"/>
      <c r="E359" s="33"/>
      <c r="F359" s="68" t="s">
        <v>826</v>
      </c>
      <c r="G359" s="34" t="s">
        <v>223</v>
      </c>
      <c r="H359" s="35">
        <v>17</v>
      </c>
      <c r="I359" s="140">
        <v>0</v>
      </c>
      <c r="J359" s="131">
        <f>H359*I359</f>
        <v>0</v>
      </c>
    </row>
    <row r="360" spans="1:10" s="45" customFormat="1" ht="18" customHeight="1">
      <c r="A360" s="32" t="s">
        <v>189</v>
      </c>
      <c r="B360" s="33"/>
      <c r="C360" s="33"/>
      <c r="D360" s="33"/>
      <c r="E360" s="33"/>
      <c r="F360" s="80" t="s">
        <v>830</v>
      </c>
      <c r="G360" s="34" t="s">
        <v>223</v>
      </c>
      <c r="H360" s="35">
        <v>0.8</v>
      </c>
      <c r="I360" s="140">
        <v>0</v>
      </c>
      <c r="J360" s="131">
        <f>H360*I360</f>
        <v>0</v>
      </c>
    </row>
    <row r="361" spans="1:10" s="45" customFormat="1" ht="26.25" customHeight="1">
      <c r="A361" s="32" t="s">
        <v>650</v>
      </c>
      <c r="B361" s="33"/>
      <c r="C361" s="33"/>
      <c r="D361" s="33"/>
      <c r="E361" s="33"/>
      <c r="F361" s="68" t="s">
        <v>832</v>
      </c>
      <c r="G361" s="34" t="s">
        <v>223</v>
      </c>
      <c r="H361" s="35">
        <v>2.4</v>
      </c>
      <c r="I361" s="140">
        <v>0</v>
      </c>
      <c r="J361" s="131">
        <f>H361*I361</f>
        <v>0</v>
      </c>
    </row>
    <row r="362" spans="1:10" s="45" customFormat="1" ht="18" customHeight="1">
      <c r="A362" s="32" t="s">
        <v>653</v>
      </c>
      <c r="B362" s="33"/>
      <c r="C362" s="33"/>
      <c r="D362" s="33"/>
      <c r="E362" s="33"/>
      <c r="F362" s="80" t="s">
        <v>831</v>
      </c>
      <c r="G362" s="34" t="s">
        <v>203</v>
      </c>
      <c r="H362" s="35">
        <v>21</v>
      </c>
      <c r="I362" s="140">
        <v>0</v>
      </c>
      <c r="J362" s="131">
        <f>H362*I362</f>
        <v>0</v>
      </c>
    </row>
    <row r="363" spans="1:10" s="45" customFormat="1" ht="18" customHeight="1">
      <c r="A363" s="32" t="s">
        <v>655</v>
      </c>
      <c r="B363" s="33"/>
      <c r="C363" s="33"/>
      <c r="D363" s="33"/>
      <c r="E363" s="33"/>
      <c r="F363" s="80" t="s">
        <v>833</v>
      </c>
      <c r="G363" s="34" t="s">
        <v>1373</v>
      </c>
      <c r="H363" s="35">
        <v>240</v>
      </c>
      <c r="I363" s="140">
        <v>0</v>
      </c>
      <c r="J363" s="131">
        <f>H363*I363</f>
        <v>0</v>
      </c>
    </row>
    <row r="364" spans="1:10" s="45" customFormat="1" ht="18" customHeight="1">
      <c r="A364" s="32"/>
      <c r="B364" s="33"/>
      <c r="C364" s="33"/>
      <c r="D364" s="33"/>
      <c r="E364" s="33"/>
      <c r="F364" s="80"/>
      <c r="G364" s="34"/>
      <c r="H364" s="35"/>
      <c r="I364" s="140"/>
      <c r="J364" s="131"/>
    </row>
    <row r="365" spans="1:10" s="45" customFormat="1" ht="25.5" customHeight="1">
      <c r="A365" s="32" t="s">
        <v>217</v>
      </c>
      <c r="B365" s="33"/>
      <c r="C365" s="33"/>
      <c r="D365" s="33"/>
      <c r="E365" s="33"/>
      <c r="F365" s="66" t="s">
        <v>835</v>
      </c>
      <c r="G365" s="34"/>
      <c r="H365" s="35"/>
      <c r="I365" s="140"/>
      <c r="J365" s="131"/>
    </row>
    <row r="366" spans="1:10" s="45" customFormat="1" ht="26.25" customHeight="1">
      <c r="A366" s="32" t="s">
        <v>661</v>
      </c>
      <c r="B366" s="33"/>
      <c r="C366" s="33"/>
      <c r="D366" s="33"/>
      <c r="E366" s="33"/>
      <c r="F366" s="68" t="s">
        <v>836</v>
      </c>
      <c r="G366" s="34" t="s">
        <v>223</v>
      </c>
      <c r="H366" s="35">
        <v>8.5</v>
      </c>
      <c r="I366" s="140">
        <v>0</v>
      </c>
      <c r="J366" s="131">
        <f>H366*I366</f>
        <v>0</v>
      </c>
    </row>
    <row r="367" spans="1:10" s="45" customFormat="1" ht="25.5" customHeight="1">
      <c r="A367" s="32" t="s">
        <v>662</v>
      </c>
      <c r="B367" s="33"/>
      <c r="C367" s="33"/>
      <c r="D367" s="33"/>
      <c r="E367" s="33"/>
      <c r="F367" s="68" t="s">
        <v>821</v>
      </c>
      <c r="G367" s="34" t="s">
        <v>223</v>
      </c>
      <c r="H367" s="35">
        <v>8.5</v>
      </c>
      <c r="I367" s="140">
        <v>0</v>
      </c>
      <c r="J367" s="131">
        <f>H367*I367</f>
        <v>0</v>
      </c>
    </row>
    <row r="368" spans="1:10" s="45" customFormat="1" ht="41.25" customHeight="1">
      <c r="A368" s="32" t="s">
        <v>663</v>
      </c>
      <c r="B368" s="33"/>
      <c r="C368" s="33"/>
      <c r="D368" s="33"/>
      <c r="E368" s="33"/>
      <c r="F368" s="68" t="s">
        <v>837</v>
      </c>
      <c r="G368" s="34" t="s">
        <v>203</v>
      </c>
      <c r="H368" s="35">
        <v>45</v>
      </c>
      <c r="I368" s="140">
        <v>0</v>
      </c>
      <c r="J368" s="131">
        <f>H368*I368</f>
        <v>0</v>
      </c>
    </row>
    <row r="369" spans="1:10" s="45" customFormat="1" ht="18" customHeight="1">
      <c r="A369" s="32"/>
      <c r="B369" s="33"/>
      <c r="C369" s="33"/>
      <c r="D369" s="33"/>
      <c r="E369" s="33"/>
      <c r="F369" s="70"/>
      <c r="G369" s="34"/>
      <c r="H369" s="35"/>
      <c r="I369" s="140"/>
      <c r="J369" s="135"/>
    </row>
    <row r="370" spans="1:10" s="45" customFormat="1" ht="18" customHeight="1">
      <c r="A370" s="32" t="s">
        <v>218</v>
      </c>
      <c r="B370" s="33"/>
      <c r="C370" s="33"/>
      <c r="D370" s="33"/>
      <c r="E370" s="33"/>
      <c r="F370" s="66" t="s">
        <v>838</v>
      </c>
      <c r="G370" s="34"/>
      <c r="H370" s="35"/>
      <c r="I370" s="140"/>
      <c r="J370" s="131"/>
    </row>
    <row r="371" spans="1:10" s="45" customFormat="1" ht="18" customHeight="1">
      <c r="A371" s="32" t="s">
        <v>1383</v>
      </c>
      <c r="B371" s="33"/>
      <c r="C371" s="33"/>
      <c r="D371" s="33"/>
      <c r="E371" s="33"/>
      <c r="F371" s="68" t="s">
        <v>839</v>
      </c>
      <c r="G371" s="34" t="s">
        <v>223</v>
      </c>
      <c r="H371" s="35">
        <v>7.2</v>
      </c>
      <c r="I371" s="140">
        <v>0</v>
      </c>
      <c r="J371" s="131">
        <f aca="true" t="shared" si="2" ref="J371:J376">H371*I371</f>
        <v>0</v>
      </c>
    </row>
    <row r="372" spans="1:10" s="45" customFormat="1" ht="30.75" customHeight="1">
      <c r="A372" s="32" t="s">
        <v>1384</v>
      </c>
      <c r="B372" s="33"/>
      <c r="C372" s="33"/>
      <c r="D372" s="33"/>
      <c r="E372" s="33"/>
      <c r="F372" s="68" t="s">
        <v>821</v>
      </c>
      <c r="G372" s="34" t="s">
        <v>223</v>
      </c>
      <c r="H372" s="35">
        <v>1.8</v>
      </c>
      <c r="I372" s="140">
        <v>0</v>
      </c>
      <c r="J372" s="131">
        <f t="shared" si="2"/>
        <v>0</v>
      </c>
    </row>
    <row r="373" spans="1:10" s="45" customFormat="1" ht="18" customHeight="1">
      <c r="A373" s="32" t="s">
        <v>1384</v>
      </c>
      <c r="B373" s="33"/>
      <c r="C373" s="33"/>
      <c r="D373" s="33"/>
      <c r="E373" s="33"/>
      <c r="F373" s="80" t="s">
        <v>830</v>
      </c>
      <c r="G373" s="34" t="s">
        <v>223</v>
      </c>
      <c r="H373" s="35">
        <v>0.3</v>
      </c>
      <c r="I373" s="140">
        <v>0</v>
      </c>
      <c r="J373" s="131">
        <f t="shared" si="2"/>
        <v>0</v>
      </c>
    </row>
    <row r="374" spans="1:10" s="45" customFormat="1" ht="24.75" customHeight="1">
      <c r="A374" s="32" t="s">
        <v>1385</v>
      </c>
      <c r="B374" s="33"/>
      <c r="C374" s="33"/>
      <c r="D374" s="33"/>
      <c r="E374" s="33"/>
      <c r="F374" s="68" t="s">
        <v>840</v>
      </c>
      <c r="G374" s="34" t="s">
        <v>223</v>
      </c>
      <c r="H374" s="35">
        <v>4.5</v>
      </c>
      <c r="I374" s="140">
        <v>0</v>
      </c>
      <c r="J374" s="131">
        <f t="shared" si="2"/>
        <v>0</v>
      </c>
    </row>
    <row r="375" spans="1:10" s="45" customFormat="1" ht="18" customHeight="1">
      <c r="A375" s="32" t="s">
        <v>842</v>
      </c>
      <c r="B375" s="33"/>
      <c r="C375" s="33"/>
      <c r="D375" s="33"/>
      <c r="E375" s="33"/>
      <c r="F375" s="80" t="s">
        <v>831</v>
      </c>
      <c r="G375" s="34" t="s">
        <v>203</v>
      </c>
      <c r="H375" s="35">
        <v>12</v>
      </c>
      <c r="I375" s="140">
        <v>0</v>
      </c>
      <c r="J375" s="131">
        <f t="shared" si="2"/>
        <v>0</v>
      </c>
    </row>
    <row r="376" spans="1:10" s="45" customFormat="1" ht="18" customHeight="1">
      <c r="A376" s="32" t="s">
        <v>844</v>
      </c>
      <c r="B376" s="33"/>
      <c r="C376" s="33"/>
      <c r="D376" s="33"/>
      <c r="E376" s="33"/>
      <c r="F376" s="80" t="s">
        <v>850</v>
      </c>
      <c r="G376" s="34" t="s">
        <v>1373</v>
      </c>
      <c r="H376" s="35">
        <v>260</v>
      </c>
      <c r="I376" s="140">
        <v>0</v>
      </c>
      <c r="J376" s="131">
        <f t="shared" si="2"/>
        <v>0</v>
      </c>
    </row>
    <row r="377" spans="1:10" s="45" customFormat="1" ht="12" customHeight="1">
      <c r="A377" s="32"/>
      <c r="B377" s="33"/>
      <c r="C377" s="33"/>
      <c r="D377" s="33"/>
      <c r="E377" s="33"/>
      <c r="F377" s="70"/>
      <c r="G377" s="34"/>
      <c r="H377" s="35"/>
      <c r="I377" s="140"/>
      <c r="J377" s="135"/>
    </row>
    <row r="378" spans="1:10" s="45" customFormat="1" ht="18" customHeight="1">
      <c r="A378" s="32" t="s">
        <v>224</v>
      </c>
      <c r="B378" s="33"/>
      <c r="C378" s="33"/>
      <c r="D378" s="33"/>
      <c r="E378" s="33"/>
      <c r="F378" s="66" t="s">
        <v>841</v>
      </c>
      <c r="G378" s="34"/>
      <c r="H378" s="35"/>
      <c r="I378" s="140"/>
      <c r="J378" s="131"/>
    </row>
    <row r="379" spans="1:10" s="45" customFormat="1" ht="18" customHeight="1">
      <c r="A379" s="32" t="s">
        <v>855</v>
      </c>
      <c r="B379" s="33"/>
      <c r="C379" s="33"/>
      <c r="D379" s="33"/>
      <c r="E379" s="33"/>
      <c r="F379" s="68" t="s">
        <v>839</v>
      </c>
      <c r="G379" s="34" t="s">
        <v>223</v>
      </c>
      <c r="H379" s="35">
        <v>25</v>
      </c>
      <c r="I379" s="140">
        <v>0</v>
      </c>
      <c r="J379" s="131">
        <f aca="true" t="shared" si="3" ref="J379:J388">H379*I379</f>
        <v>0</v>
      </c>
    </row>
    <row r="380" spans="1:10" s="45" customFormat="1" ht="26.25" customHeight="1">
      <c r="A380" s="32" t="s">
        <v>856</v>
      </c>
      <c r="B380" s="33"/>
      <c r="C380" s="33"/>
      <c r="D380" s="33"/>
      <c r="E380" s="33"/>
      <c r="F380" s="68" t="s">
        <v>821</v>
      </c>
      <c r="G380" s="34" t="s">
        <v>223</v>
      </c>
      <c r="H380" s="35">
        <v>13.8</v>
      </c>
      <c r="I380" s="140">
        <v>0</v>
      </c>
      <c r="J380" s="131">
        <f t="shared" si="3"/>
        <v>0</v>
      </c>
    </row>
    <row r="381" spans="1:10" s="45" customFormat="1" ht="18.75" customHeight="1">
      <c r="A381" s="32" t="s">
        <v>857</v>
      </c>
      <c r="B381" s="33"/>
      <c r="C381" s="33"/>
      <c r="D381" s="33"/>
      <c r="E381" s="33"/>
      <c r="F381" s="80" t="s">
        <v>830</v>
      </c>
      <c r="G381" s="34" t="s">
        <v>223</v>
      </c>
      <c r="H381" s="35">
        <v>0.7</v>
      </c>
      <c r="I381" s="140">
        <v>0</v>
      </c>
      <c r="J381" s="131">
        <f t="shared" si="3"/>
        <v>0</v>
      </c>
    </row>
    <row r="382" spans="1:10" s="45" customFormat="1" ht="25.5" customHeight="1">
      <c r="A382" s="32" t="s">
        <v>858</v>
      </c>
      <c r="B382" s="33"/>
      <c r="C382" s="33"/>
      <c r="D382" s="33"/>
      <c r="E382" s="33"/>
      <c r="F382" s="68" t="s">
        <v>843</v>
      </c>
      <c r="G382" s="34" t="s">
        <v>223</v>
      </c>
      <c r="H382" s="35">
        <v>2.4</v>
      </c>
      <c r="I382" s="140">
        <v>0</v>
      </c>
      <c r="J382" s="131">
        <f t="shared" si="3"/>
        <v>0</v>
      </c>
    </row>
    <row r="383" spans="1:10" s="45" customFormat="1" ht="18.75" customHeight="1">
      <c r="A383" s="32" t="s">
        <v>859</v>
      </c>
      <c r="B383" s="33"/>
      <c r="C383" s="33"/>
      <c r="D383" s="33"/>
      <c r="E383" s="33"/>
      <c r="F383" s="68" t="s">
        <v>845</v>
      </c>
      <c r="G383" s="34" t="s">
        <v>223</v>
      </c>
      <c r="H383" s="35">
        <v>1.8</v>
      </c>
      <c r="I383" s="140">
        <v>0</v>
      </c>
      <c r="J383" s="131">
        <f t="shared" si="3"/>
        <v>0</v>
      </c>
    </row>
    <row r="384" spans="1:10" s="45" customFormat="1" ht="18" customHeight="1">
      <c r="A384" s="32" t="s">
        <v>860</v>
      </c>
      <c r="B384" s="33"/>
      <c r="C384" s="33"/>
      <c r="D384" s="33"/>
      <c r="E384" s="33"/>
      <c r="F384" s="80" t="s">
        <v>831</v>
      </c>
      <c r="G384" s="34" t="s">
        <v>203</v>
      </c>
      <c r="H384" s="35">
        <v>25.2</v>
      </c>
      <c r="I384" s="140">
        <v>0</v>
      </c>
      <c r="J384" s="131">
        <f t="shared" si="3"/>
        <v>0</v>
      </c>
    </row>
    <row r="385" spans="1:10" s="45" customFormat="1" ht="18" customHeight="1">
      <c r="A385" s="32" t="s">
        <v>861</v>
      </c>
      <c r="B385" s="33"/>
      <c r="C385" s="33"/>
      <c r="D385" s="33"/>
      <c r="E385" s="33"/>
      <c r="F385" s="80" t="s">
        <v>850</v>
      </c>
      <c r="G385" s="34" t="s">
        <v>1373</v>
      </c>
      <c r="H385" s="35">
        <v>260</v>
      </c>
      <c r="I385" s="140">
        <v>0</v>
      </c>
      <c r="J385" s="131">
        <f t="shared" si="3"/>
        <v>0</v>
      </c>
    </row>
    <row r="386" spans="1:10" s="45" customFormat="1" ht="18" customHeight="1">
      <c r="A386" s="32" t="s">
        <v>862</v>
      </c>
      <c r="B386" s="33"/>
      <c r="C386" s="33"/>
      <c r="D386" s="33"/>
      <c r="E386" s="33"/>
      <c r="F386" s="80" t="s">
        <v>851</v>
      </c>
      <c r="G386" s="34" t="s">
        <v>1373</v>
      </c>
      <c r="H386" s="35">
        <v>530</v>
      </c>
      <c r="I386" s="140">
        <v>0</v>
      </c>
      <c r="J386" s="131">
        <f t="shared" si="3"/>
        <v>0</v>
      </c>
    </row>
    <row r="387" spans="1:10" s="45" customFormat="1" ht="41.25" customHeight="1">
      <c r="A387" s="32" t="s">
        <v>863</v>
      </c>
      <c r="B387" s="33"/>
      <c r="C387" s="33"/>
      <c r="D387" s="33"/>
      <c r="E387" s="33"/>
      <c r="F387" s="68" t="s">
        <v>854</v>
      </c>
      <c r="G387" s="34" t="s">
        <v>203</v>
      </c>
      <c r="H387" s="35">
        <v>18</v>
      </c>
      <c r="I387" s="140">
        <v>0</v>
      </c>
      <c r="J387" s="131">
        <f t="shared" si="3"/>
        <v>0</v>
      </c>
    </row>
    <row r="388" spans="1:10" s="45" customFormat="1" ht="18" customHeight="1">
      <c r="A388" s="32" t="s">
        <v>864</v>
      </c>
      <c r="B388" s="33"/>
      <c r="C388" s="33"/>
      <c r="D388" s="33"/>
      <c r="E388" s="33"/>
      <c r="F388" s="80" t="s">
        <v>853</v>
      </c>
      <c r="G388" s="34" t="s">
        <v>202</v>
      </c>
      <c r="H388" s="35">
        <v>22</v>
      </c>
      <c r="I388" s="140">
        <v>0</v>
      </c>
      <c r="J388" s="131">
        <f t="shared" si="3"/>
        <v>0</v>
      </c>
    </row>
    <row r="389" spans="1:10" s="45" customFormat="1" ht="33.75" customHeight="1">
      <c r="A389" s="32" t="s">
        <v>600</v>
      </c>
      <c r="B389" s="33"/>
      <c r="C389" s="33"/>
      <c r="D389" s="33"/>
      <c r="E389" s="33"/>
      <c r="F389" s="80" t="s">
        <v>601</v>
      </c>
      <c r="G389" s="34"/>
      <c r="H389" s="35"/>
      <c r="I389" s="140"/>
      <c r="J389" s="131"/>
    </row>
    <row r="390" spans="1:10" s="45" customFormat="1" ht="15.75" customHeight="1">
      <c r="A390" s="32"/>
      <c r="B390" s="33"/>
      <c r="C390" s="33"/>
      <c r="D390" s="33"/>
      <c r="E390" s="33"/>
      <c r="F390" s="80" t="s">
        <v>604</v>
      </c>
      <c r="G390" s="34"/>
      <c r="H390" s="35"/>
      <c r="I390" s="140"/>
      <c r="J390" s="131"/>
    </row>
    <row r="391" spans="1:10" s="45" customFormat="1" ht="12.75" customHeight="1">
      <c r="A391" s="32"/>
      <c r="B391" s="33"/>
      <c r="C391" s="33"/>
      <c r="D391" s="33"/>
      <c r="E391" s="33"/>
      <c r="F391" s="80" t="s">
        <v>602</v>
      </c>
      <c r="G391" s="34" t="s">
        <v>203</v>
      </c>
      <c r="H391" s="35">
        <v>30.2</v>
      </c>
      <c r="I391" s="140">
        <v>0</v>
      </c>
      <c r="J391" s="131">
        <f>I391*H391</f>
        <v>0</v>
      </c>
    </row>
    <row r="392" spans="1:10" s="45" customFormat="1" ht="18" customHeight="1">
      <c r="A392" s="32" t="s">
        <v>225</v>
      </c>
      <c r="B392" s="33"/>
      <c r="C392" s="33"/>
      <c r="D392" s="33"/>
      <c r="E392" s="33"/>
      <c r="F392" s="66" t="s">
        <v>865</v>
      </c>
      <c r="G392" s="34"/>
      <c r="H392" s="35"/>
      <c r="I392" s="140"/>
      <c r="J392" s="131"/>
    </row>
    <row r="393" spans="1:10" s="45" customFormat="1" ht="12.75">
      <c r="A393" s="32" t="s">
        <v>866</v>
      </c>
      <c r="B393" s="33"/>
      <c r="C393" s="33"/>
      <c r="D393" s="33"/>
      <c r="E393" s="33"/>
      <c r="F393" s="68" t="s">
        <v>867</v>
      </c>
      <c r="G393" s="34" t="s">
        <v>203</v>
      </c>
      <c r="H393" s="35">
        <v>13.5</v>
      </c>
      <c r="I393" s="140">
        <v>0</v>
      </c>
      <c r="J393" s="131">
        <f>H393*I393</f>
        <v>0</v>
      </c>
    </row>
    <row r="394" spans="1:10" s="45" customFormat="1" ht="12.75">
      <c r="A394" s="32" t="s">
        <v>868</v>
      </c>
      <c r="B394" s="33"/>
      <c r="C394" s="33"/>
      <c r="D394" s="33"/>
      <c r="E394" s="33"/>
      <c r="F394" s="68" t="s">
        <v>869</v>
      </c>
      <c r="G394" s="34" t="s">
        <v>203</v>
      </c>
      <c r="H394" s="35">
        <v>13.5</v>
      </c>
      <c r="I394" s="140">
        <v>0</v>
      </c>
      <c r="J394" s="131">
        <f>H394*I394</f>
        <v>0</v>
      </c>
    </row>
    <row r="395" spans="1:10" s="45" customFormat="1" ht="12.75">
      <c r="A395" s="32"/>
      <c r="B395" s="33"/>
      <c r="C395" s="33"/>
      <c r="D395" s="33"/>
      <c r="E395" s="33"/>
      <c r="F395" s="68"/>
      <c r="G395" s="34"/>
      <c r="H395" s="35"/>
      <c r="I395" s="140"/>
      <c r="J395" s="131"/>
    </row>
    <row r="396" spans="1:10" s="45" customFormat="1" ht="66.75" customHeight="1">
      <c r="A396" s="32" t="s">
        <v>226</v>
      </c>
      <c r="B396" s="33"/>
      <c r="C396" s="33"/>
      <c r="D396" s="33"/>
      <c r="E396" s="33"/>
      <c r="F396" s="66" t="s">
        <v>594</v>
      </c>
      <c r="G396" s="34" t="s">
        <v>204</v>
      </c>
      <c r="H396" s="35">
        <v>39</v>
      </c>
      <c r="I396" s="140">
        <v>0</v>
      </c>
      <c r="J396" s="131">
        <f>H396*I396</f>
        <v>0</v>
      </c>
    </row>
    <row r="397" spans="1:10" s="45" customFormat="1" ht="48.75" customHeight="1">
      <c r="A397" s="32" t="s">
        <v>668</v>
      </c>
      <c r="B397" s="33"/>
      <c r="C397" s="33"/>
      <c r="D397" s="33"/>
      <c r="E397" s="33"/>
      <c r="F397" s="68" t="s">
        <v>595</v>
      </c>
      <c r="G397" s="34" t="s">
        <v>204</v>
      </c>
      <c r="H397" s="35">
        <v>13.7</v>
      </c>
      <c r="I397" s="140">
        <v>0</v>
      </c>
      <c r="J397" s="131">
        <f>H397*I397</f>
        <v>0</v>
      </c>
    </row>
    <row r="398" spans="1:10" s="45" customFormat="1" ht="12.75">
      <c r="A398" s="32"/>
      <c r="B398" s="33"/>
      <c r="C398" s="33"/>
      <c r="D398" s="33"/>
      <c r="E398" s="33"/>
      <c r="F398" s="68"/>
      <c r="G398" s="34"/>
      <c r="H398" s="35"/>
      <c r="I398" s="140"/>
      <c r="J398" s="131"/>
    </row>
    <row r="399" spans="1:10" s="45" customFormat="1" ht="12.75">
      <c r="A399" s="32" t="s">
        <v>227</v>
      </c>
      <c r="B399" s="33"/>
      <c r="C399" s="33"/>
      <c r="D399" s="33"/>
      <c r="E399" s="33"/>
      <c r="F399" s="66" t="s">
        <v>870</v>
      </c>
      <c r="G399" s="34"/>
      <c r="H399" s="35"/>
      <c r="I399" s="140"/>
      <c r="J399" s="131"/>
    </row>
    <row r="400" spans="1:10" s="45" customFormat="1" ht="25.5">
      <c r="A400" s="32" t="s">
        <v>673</v>
      </c>
      <c r="B400" s="33"/>
      <c r="C400" s="33"/>
      <c r="D400" s="33"/>
      <c r="E400" s="33"/>
      <c r="F400" s="68" t="s">
        <v>871</v>
      </c>
      <c r="G400" s="34" t="s">
        <v>203</v>
      </c>
      <c r="H400" s="35">
        <v>35.2</v>
      </c>
      <c r="I400" s="140">
        <v>0</v>
      </c>
      <c r="J400" s="131">
        <f>H400*I400</f>
        <v>0</v>
      </c>
    </row>
    <row r="401" spans="1:10" s="45" customFormat="1" ht="25.5">
      <c r="A401" s="32" t="s">
        <v>675</v>
      </c>
      <c r="B401" s="33"/>
      <c r="C401" s="33"/>
      <c r="D401" s="33"/>
      <c r="E401" s="33"/>
      <c r="F401" s="68" t="s">
        <v>872</v>
      </c>
      <c r="G401" s="34" t="s">
        <v>223</v>
      </c>
      <c r="H401" s="35">
        <v>5</v>
      </c>
      <c r="I401" s="140">
        <v>0</v>
      </c>
      <c r="J401" s="131">
        <f>H401*I401</f>
        <v>0</v>
      </c>
    </row>
    <row r="402" spans="1:10" s="45" customFormat="1" ht="12.75">
      <c r="A402" s="32"/>
      <c r="B402" s="33"/>
      <c r="C402" s="33"/>
      <c r="D402" s="33"/>
      <c r="E402" s="33"/>
      <c r="F402" s="68"/>
      <c r="G402" s="34"/>
      <c r="H402" s="35"/>
      <c r="I402" s="140"/>
      <c r="J402" s="131"/>
    </row>
    <row r="403" spans="1:10" s="45" customFormat="1" ht="63.75">
      <c r="A403" s="32" t="s">
        <v>228</v>
      </c>
      <c r="B403" s="33"/>
      <c r="C403" s="33"/>
      <c r="D403" s="33"/>
      <c r="E403" s="33"/>
      <c r="F403" s="68" t="s">
        <v>852</v>
      </c>
      <c r="G403" s="34" t="s">
        <v>202</v>
      </c>
      <c r="H403" s="35">
        <v>3</v>
      </c>
      <c r="I403" s="140">
        <v>0</v>
      </c>
      <c r="J403" s="131">
        <f>H403*I403</f>
        <v>0</v>
      </c>
    </row>
    <row r="404" spans="1:10" s="45" customFormat="1" ht="12.75">
      <c r="A404" s="32"/>
      <c r="B404" s="33"/>
      <c r="C404" s="33"/>
      <c r="D404" s="33"/>
      <c r="E404" s="33"/>
      <c r="F404" s="68"/>
      <c r="G404" s="34"/>
      <c r="H404" s="35"/>
      <c r="I404" s="140"/>
      <c r="J404" s="131"/>
    </row>
    <row r="405" spans="1:10" s="45" customFormat="1" ht="25.5">
      <c r="A405" s="32" t="s">
        <v>1356</v>
      </c>
      <c r="B405" s="33"/>
      <c r="C405" s="33"/>
      <c r="D405" s="33"/>
      <c r="E405" s="33"/>
      <c r="F405" s="68" t="s">
        <v>875</v>
      </c>
      <c r="G405" s="34" t="s">
        <v>1389</v>
      </c>
      <c r="H405" s="35">
        <v>1</v>
      </c>
      <c r="I405" s="140">
        <v>0</v>
      </c>
      <c r="J405" s="131">
        <f>H405*I405</f>
        <v>0</v>
      </c>
    </row>
    <row r="406" spans="1:10" s="45" customFormat="1" ht="13.5" thickBot="1">
      <c r="A406" s="32"/>
      <c r="B406" s="33"/>
      <c r="C406" s="33"/>
      <c r="D406" s="33"/>
      <c r="E406" s="33"/>
      <c r="F406" s="68"/>
      <c r="G406" s="34"/>
      <c r="H406" s="35"/>
      <c r="I406" s="140"/>
      <c r="J406" s="131"/>
    </row>
    <row r="407" spans="1:10" s="45" customFormat="1" ht="14.25" thickBot="1" thickTop="1">
      <c r="A407" s="36"/>
      <c r="B407" s="37"/>
      <c r="C407" s="37"/>
      <c r="D407" s="37"/>
      <c r="E407" s="37"/>
      <c r="F407" s="69" t="s">
        <v>873</v>
      </c>
      <c r="G407" s="38"/>
      <c r="H407" s="39"/>
      <c r="I407" s="144"/>
      <c r="J407" s="134">
        <f>SUM(J348:J406)</f>
        <v>0</v>
      </c>
    </row>
    <row r="408" spans="1:10" s="45" customFormat="1" ht="13.5" thickTop="1">
      <c r="A408" s="32"/>
      <c r="B408" s="33"/>
      <c r="C408" s="33"/>
      <c r="D408" s="33"/>
      <c r="E408" s="33"/>
      <c r="F408" s="70"/>
      <c r="G408" s="34"/>
      <c r="H408" s="35"/>
      <c r="I408" s="140"/>
      <c r="J408" s="135"/>
    </row>
    <row r="409" spans="1:10" s="45" customFormat="1" ht="12.75">
      <c r="A409" s="32"/>
      <c r="B409" s="33"/>
      <c r="C409" s="33"/>
      <c r="D409" s="33"/>
      <c r="E409" s="33"/>
      <c r="F409" s="70"/>
      <c r="G409" s="34"/>
      <c r="H409" s="35"/>
      <c r="I409" s="140"/>
      <c r="J409" s="135"/>
    </row>
    <row r="410" spans="1:10" s="45" customFormat="1" ht="12.75">
      <c r="A410" s="22" t="s">
        <v>229</v>
      </c>
      <c r="B410" s="33"/>
      <c r="C410" s="33"/>
      <c r="D410" s="33"/>
      <c r="E410" s="33"/>
      <c r="F410" s="70" t="s">
        <v>820</v>
      </c>
      <c r="G410" s="34"/>
      <c r="H410" s="35"/>
      <c r="I410" s="140"/>
      <c r="J410" s="135"/>
    </row>
    <row r="411" spans="1:10" s="45" customFormat="1" ht="12.75">
      <c r="A411" s="32"/>
      <c r="B411" s="33"/>
      <c r="C411" s="33"/>
      <c r="D411" s="33"/>
      <c r="E411" s="33"/>
      <c r="F411" s="70"/>
      <c r="G411" s="34"/>
      <c r="H411" s="35"/>
      <c r="I411" s="140"/>
      <c r="J411" s="135"/>
    </row>
    <row r="412" spans="1:10" s="45" customFormat="1" ht="25.5">
      <c r="A412" s="32"/>
      <c r="B412" s="33"/>
      <c r="C412" s="33"/>
      <c r="D412" s="33"/>
      <c r="E412" s="33"/>
      <c r="F412" s="99" t="s">
        <v>876</v>
      </c>
      <c r="G412" s="34"/>
      <c r="H412" s="35"/>
      <c r="I412" s="140"/>
      <c r="J412" s="135"/>
    </row>
    <row r="413" spans="1:10" s="45" customFormat="1" ht="12.75">
      <c r="A413" s="32"/>
      <c r="B413" s="33"/>
      <c r="C413" s="33"/>
      <c r="D413" s="33"/>
      <c r="E413" s="33"/>
      <c r="F413" s="70"/>
      <c r="G413" s="34"/>
      <c r="H413" s="35"/>
      <c r="I413" s="140"/>
      <c r="J413" s="135"/>
    </row>
    <row r="414" spans="1:10" s="45" customFormat="1" ht="102">
      <c r="A414" s="32" t="s">
        <v>213</v>
      </c>
      <c r="B414" s="33"/>
      <c r="C414" s="33"/>
      <c r="D414" s="33"/>
      <c r="E414" s="33"/>
      <c r="F414" s="68" t="s">
        <v>883</v>
      </c>
      <c r="G414" s="34" t="s">
        <v>203</v>
      </c>
      <c r="H414" s="35">
        <v>645</v>
      </c>
      <c r="I414" s="140">
        <v>0</v>
      </c>
      <c r="J414" s="131">
        <f>H414*I414</f>
        <v>0</v>
      </c>
    </row>
    <row r="415" spans="1:10" s="45" customFormat="1" ht="12.75">
      <c r="A415" s="32"/>
      <c r="B415" s="33"/>
      <c r="C415" s="33"/>
      <c r="D415" s="33"/>
      <c r="E415" s="33"/>
      <c r="F415" s="80"/>
      <c r="G415" s="34"/>
      <c r="H415" s="35"/>
      <c r="I415" s="140"/>
      <c r="J415" s="131"/>
    </row>
    <row r="416" spans="1:10" s="45" customFormat="1" ht="76.5">
      <c r="A416" s="32" t="s">
        <v>215</v>
      </c>
      <c r="B416" s="33"/>
      <c r="C416" s="33"/>
      <c r="D416" s="33"/>
      <c r="E416" s="33"/>
      <c r="F416" s="68" t="s">
        <v>877</v>
      </c>
      <c r="G416" s="34" t="s">
        <v>203</v>
      </c>
      <c r="H416" s="35">
        <v>50</v>
      </c>
      <c r="I416" s="140">
        <v>0</v>
      </c>
      <c r="J416" s="131">
        <f>H416*I416</f>
        <v>0</v>
      </c>
    </row>
    <row r="417" spans="1:10" s="45" customFormat="1" ht="12.75">
      <c r="A417" s="32"/>
      <c r="B417" s="33"/>
      <c r="C417" s="33"/>
      <c r="D417" s="33"/>
      <c r="E417" s="33"/>
      <c r="F417" s="68"/>
      <c r="G417" s="34"/>
      <c r="H417" s="35"/>
      <c r="I417" s="140"/>
      <c r="J417" s="131"/>
    </row>
    <row r="418" spans="1:10" s="45" customFormat="1" ht="12.75">
      <c r="A418" s="32" t="s">
        <v>216</v>
      </c>
      <c r="B418" s="33"/>
      <c r="C418" s="33"/>
      <c r="D418" s="33"/>
      <c r="E418" s="33"/>
      <c r="F418" s="80" t="s">
        <v>601</v>
      </c>
      <c r="G418" s="34"/>
      <c r="H418" s="35"/>
      <c r="I418" s="140"/>
      <c r="J418" s="131"/>
    </row>
    <row r="419" spans="1:10" s="45" customFormat="1" ht="12.75">
      <c r="A419" s="32"/>
      <c r="B419" s="33"/>
      <c r="C419" s="33"/>
      <c r="D419" s="33"/>
      <c r="E419" s="33"/>
      <c r="F419" s="80" t="s">
        <v>604</v>
      </c>
      <c r="G419" s="34"/>
      <c r="H419" s="35"/>
      <c r="I419" s="140"/>
      <c r="J419" s="131"/>
    </row>
    <row r="420" spans="1:10" s="45" customFormat="1" ht="12.75">
      <c r="A420" s="32"/>
      <c r="B420" s="33"/>
      <c r="C420" s="33"/>
      <c r="D420" s="33"/>
      <c r="E420" s="33"/>
      <c r="F420" s="80" t="s">
        <v>602</v>
      </c>
      <c r="G420" s="34" t="s">
        <v>203</v>
      </c>
      <c r="H420" s="35">
        <v>112</v>
      </c>
      <c r="I420" s="140">
        <v>0</v>
      </c>
      <c r="J420" s="131">
        <f>H420*I420</f>
        <v>0</v>
      </c>
    </row>
    <row r="421" spans="1:10" s="45" customFormat="1" ht="12.75">
      <c r="A421" s="32"/>
      <c r="B421" s="33"/>
      <c r="C421" s="33"/>
      <c r="D421" s="33"/>
      <c r="E421" s="33"/>
      <c r="F421" s="80"/>
      <c r="G421" s="34"/>
      <c r="H421" s="35"/>
      <c r="I421" s="140"/>
      <c r="J421" s="131"/>
    </row>
    <row r="422" spans="1:10" s="45" customFormat="1" ht="48.75" customHeight="1">
      <c r="A422" s="32" t="s">
        <v>217</v>
      </c>
      <c r="B422" s="33"/>
      <c r="C422" s="33"/>
      <c r="D422" s="33"/>
      <c r="E422" s="33"/>
      <c r="F422" s="68" t="s">
        <v>599</v>
      </c>
      <c r="G422" s="34" t="s">
        <v>203</v>
      </c>
      <c r="H422" s="35">
        <v>19</v>
      </c>
      <c r="I422" s="140">
        <v>0</v>
      </c>
      <c r="J422" s="131">
        <f>H422*I422</f>
        <v>0</v>
      </c>
    </row>
    <row r="423" spans="1:10" s="45" customFormat="1" ht="13.5" thickBot="1">
      <c r="A423" s="32"/>
      <c r="B423" s="33"/>
      <c r="C423" s="33"/>
      <c r="D423" s="33"/>
      <c r="E423" s="33"/>
      <c r="F423" s="80"/>
      <c r="G423" s="34"/>
      <c r="H423" s="35"/>
      <c r="I423" s="140"/>
      <c r="J423" s="131"/>
    </row>
    <row r="424" spans="1:10" s="45" customFormat="1" ht="14.25" thickBot="1" thickTop="1">
      <c r="A424" s="36"/>
      <c r="B424" s="37"/>
      <c r="C424" s="37"/>
      <c r="D424" s="37"/>
      <c r="E424" s="37"/>
      <c r="F424" s="69" t="s">
        <v>878</v>
      </c>
      <c r="G424" s="38"/>
      <c r="H424" s="39"/>
      <c r="I424" s="144"/>
      <c r="J424" s="147">
        <f>SUM(J411:J423)</f>
        <v>0</v>
      </c>
    </row>
    <row r="425" spans="1:10" s="45" customFormat="1" ht="13.5" thickTop="1">
      <c r="A425" s="32"/>
      <c r="B425" s="33"/>
      <c r="C425" s="33"/>
      <c r="D425" s="33"/>
      <c r="E425" s="33"/>
      <c r="F425" s="80"/>
      <c r="G425" s="34"/>
      <c r="H425" s="35"/>
      <c r="I425" s="140"/>
      <c r="J425" s="131"/>
    </row>
    <row r="426" spans="1:10" s="45" customFormat="1" ht="12.75">
      <c r="A426" s="32"/>
      <c r="B426" s="33"/>
      <c r="C426" s="33"/>
      <c r="D426" s="33"/>
      <c r="E426" s="33"/>
      <c r="F426" s="80"/>
      <c r="G426" s="34"/>
      <c r="H426" s="35"/>
      <c r="I426" s="140"/>
      <c r="J426" s="131"/>
    </row>
    <row r="427" spans="1:10" s="45" customFormat="1" ht="12.75">
      <c r="A427" s="22" t="s">
        <v>1353</v>
      </c>
      <c r="B427" s="98"/>
      <c r="C427" s="98"/>
      <c r="D427" s="98"/>
      <c r="E427" s="98"/>
      <c r="F427" s="65" t="s">
        <v>881</v>
      </c>
      <c r="G427" s="34"/>
      <c r="H427" s="35"/>
      <c r="I427" s="140"/>
      <c r="J427" s="138"/>
    </row>
    <row r="428" spans="1:10" s="45" customFormat="1" ht="12.75">
      <c r="A428" s="32"/>
      <c r="B428" s="33"/>
      <c r="C428" s="33"/>
      <c r="D428" s="33"/>
      <c r="E428" s="33"/>
      <c r="F428" s="80"/>
      <c r="G428" s="34"/>
      <c r="H428" s="35"/>
      <c r="I428" s="140"/>
      <c r="J428" s="131"/>
    </row>
    <row r="429" spans="1:10" s="45" customFormat="1" ht="165.75">
      <c r="A429" s="32" t="s">
        <v>213</v>
      </c>
      <c r="B429" s="33"/>
      <c r="C429" s="33"/>
      <c r="D429" s="33"/>
      <c r="E429" s="33"/>
      <c r="F429" s="100" t="s">
        <v>1100</v>
      </c>
      <c r="G429" s="34" t="s">
        <v>203</v>
      </c>
      <c r="H429" s="35">
        <v>193</v>
      </c>
      <c r="I429" s="140">
        <v>0</v>
      </c>
      <c r="J429" s="131">
        <f>H429*I429</f>
        <v>0</v>
      </c>
    </row>
    <row r="430" spans="1:10" s="45" customFormat="1" ht="12.75">
      <c r="A430" s="32"/>
      <c r="B430" s="33"/>
      <c r="C430" s="33"/>
      <c r="D430" s="33"/>
      <c r="E430" s="33"/>
      <c r="F430" s="80"/>
      <c r="G430" s="34"/>
      <c r="H430" s="35"/>
      <c r="I430" s="140"/>
      <c r="J430" s="131"/>
    </row>
    <row r="431" spans="1:10" s="45" customFormat="1" ht="140.25">
      <c r="A431" s="32" t="s">
        <v>215</v>
      </c>
      <c r="B431" s="33"/>
      <c r="C431" s="33"/>
      <c r="D431" s="33"/>
      <c r="E431" s="33"/>
      <c r="F431" s="100" t="s">
        <v>1109</v>
      </c>
      <c r="G431" s="34" t="s">
        <v>203</v>
      </c>
      <c r="H431" s="35">
        <v>13</v>
      </c>
      <c r="I431" s="140">
        <v>0</v>
      </c>
      <c r="J431" s="131">
        <f>H431*I431</f>
        <v>0</v>
      </c>
    </row>
    <row r="432" spans="1:10" s="45" customFormat="1" ht="12.75">
      <c r="A432" s="32"/>
      <c r="B432" s="33"/>
      <c r="C432" s="33"/>
      <c r="D432" s="33"/>
      <c r="E432" s="33"/>
      <c r="F432" s="100"/>
      <c r="G432" s="34"/>
      <c r="H432" s="35"/>
      <c r="I432" s="140"/>
      <c r="J432" s="131"/>
    </row>
    <row r="433" spans="1:10" s="45" customFormat="1" ht="33" customHeight="1">
      <c r="A433" s="32" t="s">
        <v>216</v>
      </c>
      <c r="B433" s="33"/>
      <c r="C433" s="33"/>
      <c r="D433" s="33"/>
      <c r="E433" s="33"/>
      <c r="F433" s="100" t="s">
        <v>884</v>
      </c>
      <c r="G433" s="34"/>
      <c r="H433" s="35"/>
      <c r="I433" s="140"/>
      <c r="J433" s="131"/>
    </row>
    <row r="434" spans="1:10" s="45" customFormat="1" ht="12.75">
      <c r="A434" s="32"/>
      <c r="B434" s="33"/>
      <c r="C434" s="33"/>
      <c r="D434" s="33"/>
      <c r="E434" s="33"/>
      <c r="F434" s="100"/>
      <c r="G434" s="34"/>
      <c r="H434" s="35"/>
      <c r="I434" s="140"/>
      <c r="J434" s="131"/>
    </row>
    <row r="435" spans="1:10" s="45" customFormat="1" ht="35.25" customHeight="1">
      <c r="A435" s="32" t="s">
        <v>885</v>
      </c>
      <c r="B435" s="33"/>
      <c r="C435" s="33"/>
      <c r="D435" s="33"/>
      <c r="E435" s="33"/>
      <c r="F435" s="100" t="s">
        <v>886</v>
      </c>
      <c r="G435" s="34" t="s">
        <v>202</v>
      </c>
      <c r="H435" s="35">
        <v>4</v>
      </c>
      <c r="I435" s="140">
        <v>0</v>
      </c>
      <c r="J435" s="131">
        <f>H435*I435</f>
        <v>0</v>
      </c>
    </row>
    <row r="436" spans="1:10" s="45" customFormat="1" ht="13.5" customHeight="1">
      <c r="A436" s="32"/>
      <c r="B436" s="33"/>
      <c r="C436" s="33"/>
      <c r="D436" s="33"/>
      <c r="E436" s="33"/>
      <c r="F436" s="80"/>
      <c r="G436" s="34"/>
      <c r="H436" s="35"/>
      <c r="I436" s="140"/>
      <c r="J436" s="131"/>
    </row>
    <row r="437" spans="1:10" s="45" customFormat="1" ht="47.25" customHeight="1">
      <c r="A437" s="32" t="s">
        <v>218</v>
      </c>
      <c r="B437" s="33"/>
      <c r="C437" s="33"/>
      <c r="D437" s="33"/>
      <c r="E437" s="33"/>
      <c r="F437" s="100" t="s">
        <v>1101</v>
      </c>
      <c r="G437" s="34" t="s">
        <v>204</v>
      </c>
      <c r="H437" s="35">
        <v>55</v>
      </c>
      <c r="I437" s="140">
        <v>0</v>
      </c>
      <c r="J437" s="131">
        <f>H437*I437</f>
        <v>0</v>
      </c>
    </row>
    <row r="438" spans="1:10" s="45" customFormat="1" ht="49.5" customHeight="1">
      <c r="A438" s="32" t="s">
        <v>1383</v>
      </c>
      <c r="B438" s="33"/>
      <c r="C438" s="33"/>
      <c r="D438" s="33"/>
      <c r="E438" s="33"/>
      <c r="F438" s="100" t="s">
        <v>887</v>
      </c>
      <c r="G438" s="34" t="s">
        <v>204</v>
      </c>
      <c r="H438" s="35">
        <v>6</v>
      </c>
      <c r="I438" s="140">
        <v>0</v>
      </c>
      <c r="J438" s="131">
        <f>H438*I438</f>
        <v>0</v>
      </c>
    </row>
    <row r="439" spans="1:10" s="45" customFormat="1" ht="12" customHeight="1">
      <c r="A439" s="32"/>
      <c r="B439" s="33"/>
      <c r="C439" s="33"/>
      <c r="D439" s="33"/>
      <c r="E439" s="33"/>
      <c r="F439" s="100"/>
      <c r="G439" s="34"/>
      <c r="H439" s="35"/>
      <c r="I439" s="140"/>
      <c r="J439" s="131"/>
    </row>
    <row r="440" spans="1:10" s="45" customFormat="1" ht="41.25" customHeight="1">
      <c r="A440" s="32" t="s">
        <v>224</v>
      </c>
      <c r="B440" s="33"/>
      <c r="C440" s="33"/>
      <c r="D440" s="33"/>
      <c r="E440" s="33"/>
      <c r="F440" s="100" t="s">
        <v>1102</v>
      </c>
      <c r="G440" s="34" t="s">
        <v>203</v>
      </c>
      <c r="H440" s="35">
        <v>45</v>
      </c>
      <c r="I440" s="140">
        <v>0</v>
      </c>
      <c r="J440" s="131">
        <f>H440*I440</f>
        <v>0</v>
      </c>
    </row>
    <row r="441" spans="1:10" s="45" customFormat="1" ht="12.75" customHeight="1">
      <c r="A441" s="32"/>
      <c r="B441" s="33"/>
      <c r="C441" s="33"/>
      <c r="D441" s="33"/>
      <c r="E441" s="33"/>
      <c r="F441" s="100"/>
      <c r="G441" s="34"/>
      <c r="H441" s="35"/>
      <c r="I441" s="140"/>
      <c r="J441" s="131"/>
    </row>
    <row r="442" spans="1:10" s="45" customFormat="1" ht="65.25" customHeight="1">
      <c r="A442" s="32" t="s">
        <v>225</v>
      </c>
      <c r="B442" s="33"/>
      <c r="C442" s="33"/>
      <c r="D442" s="33"/>
      <c r="E442" s="33"/>
      <c r="F442" s="100" t="s">
        <v>1103</v>
      </c>
      <c r="G442" s="34" t="s">
        <v>204</v>
      </c>
      <c r="H442" s="35">
        <v>53</v>
      </c>
      <c r="I442" s="140">
        <v>0</v>
      </c>
      <c r="J442" s="131">
        <f>H442*I442</f>
        <v>0</v>
      </c>
    </row>
    <row r="443" spans="1:10" s="45" customFormat="1" ht="57.75" customHeight="1">
      <c r="A443" s="32" t="s">
        <v>866</v>
      </c>
      <c r="B443" s="33"/>
      <c r="C443" s="33"/>
      <c r="D443" s="33"/>
      <c r="E443" s="33"/>
      <c r="F443" s="100" t="s">
        <v>603</v>
      </c>
      <c r="G443" s="34" t="s">
        <v>204</v>
      </c>
      <c r="H443" s="35">
        <v>22</v>
      </c>
      <c r="I443" s="140">
        <v>0</v>
      </c>
      <c r="J443" s="131">
        <f>H443*I443</f>
        <v>0</v>
      </c>
    </row>
    <row r="444" spans="1:10" s="45" customFormat="1" ht="12" customHeight="1">
      <c r="A444" s="32"/>
      <c r="B444" s="33"/>
      <c r="C444" s="33"/>
      <c r="D444" s="33"/>
      <c r="E444" s="33"/>
      <c r="F444" s="100"/>
      <c r="G444" s="34"/>
      <c r="H444" s="35"/>
      <c r="I444" s="140"/>
      <c r="J444" s="131"/>
    </row>
    <row r="445" spans="1:10" s="45" customFormat="1" ht="75" customHeight="1">
      <c r="A445" s="32" t="s">
        <v>226</v>
      </c>
      <c r="B445" s="33"/>
      <c r="C445" s="33"/>
      <c r="D445" s="33"/>
      <c r="E445" s="33"/>
      <c r="F445" s="100" t="s">
        <v>1147</v>
      </c>
      <c r="G445" s="34" t="s">
        <v>203</v>
      </c>
      <c r="H445" s="35">
        <v>15</v>
      </c>
      <c r="I445" s="140">
        <v>0</v>
      </c>
      <c r="J445" s="131">
        <f>H445*I445</f>
        <v>0</v>
      </c>
    </row>
    <row r="446" spans="1:10" s="45" customFormat="1" ht="15" customHeight="1" thickBot="1">
      <c r="A446" s="32"/>
      <c r="B446" s="33"/>
      <c r="C446" s="33"/>
      <c r="D446" s="33"/>
      <c r="E446" s="33"/>
      <c r="F446" s="100"/>
      <c r="G446" s="34"/>
      <c r="H446" s="35"/>
      <c r="I446" s="140"/>
      <c r="J446" s="131"/>
    </row>
    <row r="447" spans="1:10" s="45" customFormat="1" ht="17.25" customHeight="1" thickBot="1" thickTop="1">
      <c r="A447" s="36"/>
      <c r="B447" s="37"/>
      <c r="C447" s="37"/>
      <c r="D447" s="37"/>
      <c r="E447" s="37"/>
      <c r="F447" s="69" t="s">
        <v>1104</v>
      </c>
      <c r="G447" s="38"/>
      <c r="H447" s="39"/>
      <c r="I447" s="144"/>
      <c r="J447" s="134">
        <f>SUM(J428:J446)</f>
        <v>0</v>
      </c>
    </row>
    <row r="448" spans="1:10" s="45" customFormat="1" ht="13.5" customHeight="1" thickTop="1">
      <c r="A448" s="32"/>
      <c r="B448" s="33"/>
      <c r="C448" s="33"/>
      <c r="D448" s="33"/>
      <c r="E448" s="33"/>
      <c r="F448" s="70"/>
      <c r="G448" s="34"/>
      <c r="H448" s="35"/>
      <c r="I448" s="140"/>
      <c r="J448" s="135"/>
    </row>
    <row r="449" spans="1:10" s="45" customFormat="1" ht="11.25" customHeight="1">
      <c r="A449" s="32"/>
      <c r="B449" s="33"/>
      <c r="C449" s="33"/>
      <c r="D449" s="33"/>
      <c r="E449" s="33"/>
      <c r="F449" s="70"/>
      <c r="G449" s="34"/>
      <c r="H449" s="35"/>
      <c r="I449" s="140"/>
      <c r="J449" s="135"/>
    </row>
    <row r="450" spans="1:10" s="45" customFormat="1" ht="17.25" customHeight="1">
      <c r="A450" s="22" t="s">
        <v>1354</v>
      </c>
      <c r="B450" s="33"/>
      <c r="C450" s="33"/>
      <c r="D450" s="33"/>
      <c r="E450" s="33"/>
      <c r="F450" s="70" t="s">
        <v>882</v>
      </c>
      <c r="G450" s="34"/>
      <c r="H450" s="35"/>
      <c r="I450" s="140"/>
      <c r="J450" s="135"/>
    </row>
    <row r="451" spans="1:10" s="45" customFormat="1" ht="17.25" customHeight="1">
      <c r="A451" s="32"/>
      <c r="B451" s="33"/>
      <c r="C451" s="33"/>
      <c r="D451" s="33"/>
      <c r="E451" s="33"/>
      <c r="F451" s="70"/>
      <c r="G451" s="34"/>
      <c r="H451" s="35"/>
      <c r="I451" s="140"/>
      <c r="J451" s="135"/>
    </row>
    <row r="452" spans="1:10" s="45" customFormat="1" ht="142.5" customHeight="1">
      <c r="A452" s="32" t="s">
        <v>213</v>
      </c>
      <c r="B452" s="33"/>
      <c r="C452" s="33"/>
      <c r="D452" s="33"/>
      <c r="E452" s="33"/>
      <c r="F452" s="101" t="s">
        <v>1105</v>
      </c>
      <c r="G452" s="34" t="s">
        <v>1373</v>
      </c>
      <c r="H452" s="35">
        <v>1320</v>
      </c>
      <c r="I452" s="140">
        <v>0</v>
      </c>
      <c r="J452" s="131">
        <f>H452*I452</f>
        <v>0</v>
      </c>
    </row>
    <row r="453" spans="1:10" s="45" customFormat="1" ht="14.25" customHeight="1">
      <c r="A453" s="32"/>
      <c r="B453" s="33"/>
      <c r="C453" s="33"/>
      <c r="D453" s="33"/>
      <c r="E453" s="33"/>
      <c r="F453" s="70"/>
      <c r="G453" s="34"/>
      <c r="H453" s="35"/>
      <c r="I453" s="140"/>
      <c r="J453" s="135"/>
    </row>
    <row r="454" spans="1:10" s="45" customFormat="1" ht="37.5" customHeight="1">
      <c r="A454" s="32" t="s">
        <v>215</v>
      </c>
      <c r="B454" s="33"/>
      <c r="C454" s="33"/>
      <c r="D454" s="33"/>
      <c r="E454" s="33"/>
      <c r="F454" s="68" t="s">
        <v>1106</v>
      </c>
      <c r="G454" s="34" t="s">
        <v>202</v>
      </c>
      <c r="H454" s="35">
        <v>1</v>
      </c>
      <c r="I454" s="140">
        <v>0</v>
      </c>
      <c r="J454" s="131">
        <f>H454*I454</f>
        <v>0</v>
      </c>
    </row>
    <row r="455" spans="1:10" s="45" customFormat="1" ht="10.5" customHeight="1">
      <c r="A455" s="32"/>
      <c r="B455" s="33"/>
      <c r="C455" s="33"/>
      <c r="D455" s="33"/>
      <c r="E455" s="33"/>
      <c r="F455" s="68"/>
      <c r="G455" s="34"/>
      <c r="H455" s="35"/>
      <c r="I455" s="140"/>
      <c r="J455" s="131"/>
    </row>
    <row r="456" spans="1:10" s="45" customFormat="1" ht="30.75" customHeight="1">
      <c r="A456" s="32" t="s">
        <v>216</v>
      </c>
      <c r="B456" s="33"/>
      <c r="C456" s="33"/>
      <c r="D456" s="33"/>
      <c r="E456" s="33"/>
      <c r="F456" s="68" t="s">
        <v>1107</v>
      </c>
      <c r="G456" s="34" t="s">
        <v>202</v>
      </c>
      <c r="H456" s="35">
        <v>2</v>
      </c>
      <c r="I456" s="140">
        <v>0</v>
      </c>
      <c r="J456" s="131">
        <f>H456*I456</f>
        <v>0</v>
      </c>
    </row>
    <row r="457" spans="1:10" s="45" customFormat="1" ht="10.5" customHeight="1">
      <c r="A457" s="32"/>
      <c r="B457" s="33"/>
      <c r="C457" s="33"/>
      <c r="D457" s="33"/>
      <c r="E457" s="33"/>
      <c r="F457" s="68"/>
      <c r="G457" s="34"/>
      <c r="H457" s="35"/>
      <c r="I457" s="140"/>
      <c r="J457" s="131"/>
    </row>
    <row r="458" spans="1:10" s="45" customFormat="1" ht="63.75">
      <c r="A458" s="32" t="s">
        <v>217</v>
      </c>
      <c r="B458" s="33"/>
      <c r="C458" s="33"/>
      <c r="D458" s="33"/>
      <c r="E458" s="33"/>
      <c r="F458" s="72" t="s">
        <v>237</v>
      </c>
      <c r="G458" s="85" t="s">
        <v>204</v>
      </c>
      <c r="H458" s="35">
        <v>22.5</v>
      </c>
      <c r="I458" s="140">
        <v>0</v>
      </c>
      <c r="J458" s="131">
        <f>H458*I458</f>
        <v>0</v>
      </c>
    </row>
    <row r="459" spans="1:10" s="45" customFormat="1" ht="12.75">
      <c r="A459" s="32"/>
      <c r="B459" s="33"/>
      <c r="C459" s="33"/>
      <c r="D459" s="33"/>
      <c r="E459" s="33"/>
      <c r="F459" s="148"/>
      <c r="G459" s="85"/>
      <c r="H459" s="35"/>
      <c r="I459" s="140"/>
      <c r="J459" s="131"/>
    </row>
    <row r="460" spans="1:10" s="45" customFormat="1" ht="40.5" customHeight="1">
      <c r="A460" s="32" t="s">
        <v>275</v>
      </c>
      <c r="B460" s="33"/>
      <c r="C460" s="33"/>
      <c r="D460" s="33"/>
      <c r="E460" s="33"/>
      <c r="F460" s="72" t="s">
        <v>596</v>
      </c>
      <c r="G460" s="85" t="s">
        <v>204</v>
      </c>
      <c r="H460" s="35">
        <v>6.7</v>
      </c>
      <c r="I460" s="140">
        <v>0</v>
      </c>
      <c r="J460" s="131">
        <f>H460*I460</f>
        <v>0</v>
      </c>
    </row>
    <row r="461" spans="1:10" s="45" customFormat="1" ht="10.5" customHeight="1" thickBot="1">
      <c r="A461" s="32"/>
      <c r="B461" s="33"/>
      <c r="C461" s="33"/>
      <c r="D461" s="33"/>
      <c r="E461" s="33"/>
      <c r="F461" s="68"/>
      <c r="G461" s="34"/>
      <c r="H461" s="35"/>
      <c r="I461" s="140"/>
      <c r="J461" s="131"/>
    </row>
    <row r="462" spans="1:10" s="45" customFormat="1" ht="17.25" customHeight="1" thickBot="1" thickTop="1">
      <c r="A462" s="36"/>
      <c r="B462" s="37"/>
      <c r="C462" s="37"/>
      <c r="D462" s="37"/>
      <c r="E462" s="37"/>
      <c r="F462" s="69" t="s">
        <v>1108</v>
      </c>
      <c r="G462" s="38"/>
      <c r="H462" s="39"/>
      <c r="I462" s="144"/>
      <c r="J462" s="147">
        <f>SUM(J452:J461)</f>
        <v>0</v>
      </c>
    </row>
    <row r="463" spans="1:10" s="45" customFormat="1" ht="17.25" customHeight="1" thickTop="1">
      <c r="A463" s="32"/>
      <c r="B463" s="33"/>
      <c r="C463" s="33"/>
      <c r="D463" s="33"/>
      <c r="E463" s="33"/>
      <c r="F463" s="70"/>
      <c r="G463" s="34"/>
      <c r="H463" s="35"/>
      <c r="I463" s="140"/>
      <c r="J463" s="135"/>
    </row>
    <row r="464" spans="1:10" s="45" customFormat="1" ht="12.75">
      <c r="A464" s="22" t="s">
        <v>1116</v>
      </c>
      <c r="B464" s="33">
        <v>43</v>
      </c>
      <c r="C464" s="33"/>
      <c r="D464" s="33"/>
      <c r="E464" s="33"/>
      <c r="F464" s="66" t="s">
        <v>233</v>
      </c>
      <c r="G464" s="34"/>
      <c r="H464" s="35"/>
      <c r="I464" s="140"/>
      <c r="J464" s="131"/>
    </row>
    <row r="465" spans="1:10" s="45" customFormat="1" ht="12.75">
      <c r="A465" s="22"/>
      <c r="B465" s="33"/>
      <c r="C465" s="33"/>
      <c r="D465" s="33"/>
      <c r="E465" s="33"/>
      <c r="F465" s="66"/>
      <c r="G465" s="34"/>
      <c r="H465" s="35"/>
      <c r="I465" s="140"/>
      <c r="J465" s="131"/>
    </row>
    <row r="466" spans="1:10" s="45" customFormat="1" ht="54.75" customHeight="1">
      <c r="A466" s="22"/>
      <c r="B466" s="33"/>
      <c r="C466" s="33"/>
      <c r="D466" s="33"/>
      <c r="E466" s="33"/>
      <c r="F466" s="68" t="s">
        <v>1378</v>
      </c>
      <c r="G466" s="34"/>
      <c r="H466" s="35"/>
      <c r="I466" s="140"/>
      <c r="J466" s="131"/>
    </row>
    <row r="467" spans="1:10" s="45" customFormat="1" ht="12.75">
      <c r="A467" s="22"/>
      <c r="B467" s="33"/>
      <c r="C467" s="33"/>
      <c r="D467" s="33"/>
      <c r="E467" s="33"/>
      <c r="F467" s="68"/>
      <c r="G467" s="34"/>
      <c r="H467" s="35"/>
      <c r="I467" s="140"/>
      <c r="J467" s="131"/>
    </row>
    <row r="468" spans="1:10" s="45" customFormat="1" ht="63.75">
      <c r="A468" s="32" t="s">
        <v>213</v>
      </c>
      <c r="B468" s="33"/>
      <c r="C468" s="33"/>
      <c r="D468" s="33"/>
      <c r="E468" s="33"/>
      <c r="F468" s="68" t="s">
        <v>1063</v>
      </c>
      <c r="G468" s="34"/>
      <c r="H468" s="35"/>
      <c r="I468" s="140"/>
      <c r="J468" s="131"/>
    </row>
    <row r="469" spans="1:10" s="45" customFormat="1" ht="12.75">
      <c r="A469" s="32"/>
      <c r="B469" s="33"/>
      <c r="C469" s="33"/>
      <c r="D469" s="33"/>
      <c r="E469" s="33"/>
      <c r="F469" s="68"/>
      <c r="G469" s="34"/>
      <c r="H469" s="35"/>
      <c r="I469" s="140"/>
      <c r="J469" s="131"/>
    </row>
    <row r="470" spans="1:10" s="45" customFormat="1" ht="109.5" customHeight="1">
      <c r="A470" s="32" t="s">
        <v>1335</v>
      </c>
      <c r="B470" s="33"/>
      <c r="C470" s="33"/>
      <c r="D470" s="33"/>
      <c r="E470" s="33"/>
      <c r="F470" s="66" t="s">
        <v>1121</v>
      </c>
      <c r="G470" s="34" t="s">
        <v>202</v>
      </c>
      <c r="H470" s="35">
        <v>10</v>
      </c>
      <c r="I470" s="140">
        <v>0</v>
      </c>
      <c r="J470" s="131">
        <f>H470*I470</f>
        <v>0</v>
      </c>
    </row>
    <row r="471" spans="1:10" s="45" customFormat="1" ht="16.5" customHeight="1">
      <c r="A471" s="32"/>
      <c r="B471" s="33"/>
      <c r="C471" s="33"/>
      <c r="D471" s="33"/>
      <c r="E471" s="33"/>
      <c r="F471" s="66"/>
      <c r="G471" s="34"/>
      <c r="H471" s="35"/>
      <c r="I471" s="140"/>
      <c r="J471" s="131"/>
    </row>
    <row r="472" spans="1:10" s="45" customFormat="1" ht="120.75" customHeight="1">
      <c r="A472" s="32" t="s">
        <v>1336</v>
      </c>
      <c r="B472" s="33"/>
      <c r="C472" s="33"/>
      <c r="D472" s="33"/>
      <c r="E472" s="33"/>
      <c r="F472" s="66" t="s">
        <v>1122</v>
      </c>
      <c r="G472" s="34" t="s">
        <v>202</v>
      </c>
      <c r="H472" s="35">
        <v>10</v>
      </c>
      <c r="I472" s="140">
        <v>0</v>
      </c>
      <c r="J472" s="131">
        <f>H472*I472</f>
        <v>0</v>
      </c>
    </row>
    <row r="473" spans="1:10" s="45" customFormat="1" ht="17.25" customHeight="1">
      <c r="A473" s="32"/>
      <c r="B473" s="33"/>
      <c r="C473" s="33"/>
      <c r="D473" s="33"/>
      <c r="E473" s="33"/>
      <c r="F473" s="66"/>
      <c r="G473" s="34"/>
      <c r="H473" s="35"/>
      <c r="I473" s="140"/>
      <c r="J473" s="131"/>
    </row>
    <row r="474" spans="1:10" s="45" customFormat="1" ht="197.25" customHeight="1">
      <c r="A474" s="32" t="s">
        <v>1337</v>
      </c>
      <c r="B474" s="33"/>
      <c r="C474" s="33"/>
      <c r="D474" s="33"/>
      <c r="E474" s="33"/>
      <c r="F474" s="66" t="s">
        <v>1123</v>
      </c>
      <c r="G474" s="34" t="s">
        <v>202</v>
      </c>
      <c r="H474" s="35">
        <v>10</v>
      </c>
      <c r="I474" s="140">
        <v>0</v>
      </c>
      <c r="J474" s="131">
        <f>H474*I474</f>
        <v>0</v>
      </c>
    </row>
    <row r="475" spans="1:10" s="45" customFormat="1" ht="12.75">
      <c r="A475" s="22"/>
      <c r="B475" s="33"/>
      <c r="C475" s="33"/>
      <c r="D475" s="33"/>
      <c r="E475" s="33"/>
      <c r="F475" s="66"/>
      <c r="G475" s="34"/>
      <c r="H475" s="35"/>
      <c r="I475" s="140"/>
      <c r="J475" s="131"/>
    </row>
    <row r="476" spans="1:10" s="45" customFormat="1" ht="96" customHeight="1">
      <c r="A476" s="32" t="s">
        <v>186</v>
      </c>
      <c r="B476" s="33"/>
      <c r="C476" s="33"/>
      <c r="D476" s="33"/>
      <c r="E476" s="33"/>
      <c r="F476" s="66" t="s">
        <v>1124</v>
      </c>
      <c r="G476" s="34" t="s">
        <v>202</v>
      </c>
      <c r="H476" s="35">
        <v>7</v>
      </c>
      <c r="I476" s="140">
        <v>0</v>
      </c>
      <c r="J476" s="131">
        <f>H476*I476</f>
        <v>0</v>
      </c>
    </row>
    <row r="477" spans="1:10" s="45" customFormat="1" ht="12.75">
      <c r="A477" s="22"/>
      <c r="B477" s="33"/>
      <c r="C477" s="33"/>
      <c r="D477" s="33"/>
      <c r="E477" s="33"/>
      <c r="F477" s="68"/>
      <c r="G477" s="34"/>
      <c r="H477" s="35"/>
      <c r="I477" s="140"/>
      <c r="J477" s="131"/>
    </row>
    <row r="478" spans="1:10" s="45" customFormat="1" ht="145.5" customHeight="1">
      <c r="A478" s="32" t="s">
        <v>1125</v>
      </c>
      <c r="B478" s="33"/>
      <c r="C478" s="33"/>
      <c r="D478" s="33"/>
      <c r="E478" s="33"/>
      <c r="F478" s="66" t="s">
        <v>1132</v>
      </c>
      <c r="G478" s="34" t="s">
        <v>202</v>
      </c>
      <c r="H478" s="35">
        <v>1</v>
      </c>
      <c r="I478" s="140">
        <v>0</v>
      </c>
      <c r="J478" s="131">
        <f>H478*I478</f>
        <v>0</v>
      </c>
    </row>
    <row r="479" spans="1:10" s="45" customFormat="1" ht="13.5" customHeight="1">
      <c r="A479" s="32"/>
      <c r="B479" s="33"/>
      <c r="C479" s="33"/>
      <c r="D479" s="33"/>
      <c r="E479" s="33"/>
      <c r="F479" s="66"/>
      <c r="G479" s="34"/>
      <c r="H479" s="35"/>
      <c r="I479" s="140"/>
      <c r="J479" s="131"/>
    </row>
    <row r="480" spans="1:10" s="45" customFormat="1" ht="155.25" customHeight="1">
      <c r="A480" s="32" t="s">
        <v>1126</v>
      </c>
      <c r="B480" s="33"/>
      <c r="C480" s="33"/>
      <c r="D480" s="33"/>
      <c r="E480" s="33"/>
      <c r="F480" s="66" t="s">
        <v>1127</v>
      </c>
      <c r="G480" s="34" t="s">
        <v>202</v>
      </c>
      <c r="H480" s="35">
        <v>10</v>
      </c>
      <c r="I480" s="140">
        <v>0</v>
      </c>
      <c r="J480" s="131">
        <f>H480*I480</f>
        <v>0</v>
      </c>
    </row>
    <row r="481" spans="1:10" s="45" customFormat="1" ht="12.75" customHeight="1">
      <c r="A481" s="32"/>
      <c r="B481" s="33"/>
      <c r="C481" s="33"/>
      <c r="D481" s="33"/>
      <c r="E481" s="33"/>
      <c r="F481" s="66"/>
      <c r="G481" s="34"/>
      <c r="H481" s="35"/>
      <c r="I481" s="140"/>
      <c r="J481" s="131"/>
    </row>
    <row r="482" spans="1:14" s="45" customFormat="1" ht="156.75" customHeight="1">
      <c r="A482" s="32" t="s">
        <v>1128</v>
      </c>
      <c r="B482" s="33"/>
      <c r="C482" s="33"/>
      <c r="D482" s="33"/>
      <c r="E482" s="33"/>
      <c r="F482" s="66" t="s">
        <v>1129</v>
      </c>
      <c r="G482" s="34" t="s">
        <v>202</v>
      </c>
      <c r="H482" s="35">
        <v>1</v>
      </c>
      <c r="I482" s="140">
        <v>0</v>
      </c>
      <c r="J482" s="131">
        <f>H482*I482</f>
        <v>0</v>
      </c>
      <c r="N482" s="49"/>
    </row>
    <row r="483" spans="1:10" s="45" customFormat="1" ht="12.75">
      <c r="A483" s="32"/>
      <c r="B483" s="33"/>
      <c r="C483" s="33"/>
      <c r="D483" s="33"/>
      <c r="E483" s="33"/>
      <c r="F483" s="66"/>
      <c r="G483" s="34"/>
      <c r="H483" s="35"/>
      <c r="I483" s="140"/>
      <c r="J483" s="131"/>
    </row>
    <row r="484" spans="1:10" s="45" customFormat="1" ht="127.5">
      <c r="A484" s="32" t="s">
        <v>1130</v>
      </c>
      <c r="B484" s="33"/>
      <c r="C484" s="33"/>
      <c r="D484" s="33"/>
      <c r="E484" s="33"/>
      <c r="F484" s="66" t="s">
        <v>1131</v>
      </c>
      <c r="G484" s="34" t="s">
        <v>202</v>
      </c>
      <c r="H484" s="35">
        <v>1</v>
      </c>
      <c r="I484" s="140">
        <v>0</v>
      </c>
      <c r="J484" s="131">
        <f>H484*I484</f>
        <v>0</v>
      </c>
    </row>
    <row r="485" spans="1:10" s="45" customFormat="1" ht="12.75">
      <c r="A485" s="32"/>
      <c r="B485" s="33"/>
      <c r="C485" s="33"/>
      <c r="D485" s="33"/>
      <c r="E485" s="33"/>
      <c r="F485" s="66"/>
      <c r="G485" s="34"/>
      <c r="H485" s="35"/>
      <c r="I485" s="140"/>
      <c r="J485" s="131"/>
    </row>
    <row r="486" spans="1:10" s="45" customFormat="1" ht="127.5">
      <c r="A486" s="32" t="s">
        <v>1133</v>
      </c>
      <c r="B486" s="33"/>
      <c r="C486" s="33"/>
      <c r="D486" s="33"/>
      <c r="E486" s="33"/>
      <c r="F486" s="66" t="s">
        <v>1134</v>
      </c>
      <c r="G486" s="34" t="s">
        <v>202</v>
      </c>
      <c r="H486" s="35">
        <v>1</v>
      </c>
      <c r="I486" s="140">
        <v>0</v>
      </c>
      <c r="J486" s="131">
        <f>H486*I486</f>
        <v>0</v>
      </c>
    </row>
    <row r="487" spans="1:10" s="45" customFormat="1" ht="12.75">
      <c r="A487" s="32"/>
      <c r="B487" s="33"/>
      <c r="C487" s="33"/>
      <c r="D487" s="33"/>
      <c r="E487" s="33"/>
      <c r="F487" s="66"/>
      <c r="G487" s="34"/>
      <c r="H487" s="35"/>
      <c r="I487" s="140"/>
      <c r="J487" s="131"/>
    </row>
    <row r="488" spans="1:10" s="45" customFormat="1" ht="102">
      <c r="A488" s="32" t="s">
        <v>1135</v>
      </c>
      <c r="B488" s="33"/>
      <c r="C488" s="33"/>
      <c r="D488" s="33"/>
      <c r="E488" s="33"/>
      <c r="F488" s="66" t="s">
        <v>1136</v>
      </c>
      <c r="G488" s="34" t="s">
        <v>202</v>
      </c>
      <c r="H488" s="35">
        <v>1</v>
      </c>
      <c r="I488" s="140">
        <v>0</v>
      </c>
      <c r="J488" s="131">
        <f>H488*I488</f>
        <v>0</v>
      </c>
    </row>
    <row r="489" spans="1:10" s="45" customFormat="1" ht="12.75">
      <c r="A489" s="32"/>
      <c r="B489" s="33"/>
      <c r="C489" s="33"/>
      <c r="D489" s="33"/>
      <c r="E489" s="33"/>
      <c r="F489" s="66"/>
      <c r="G489" s="34"/>
      <c r="H489" s="35"/>
      <c r="I489" s="140"/>
      <c r="J489" s="131"/>
    </row>
    <row r="490" spans="1:10" s="45" customFormat="1" ht="91.5" customHeight="1">
      <c r="A490" s="32" t="s">
        <v>1137</v>
      </c>
      <c r="B490" s="33"/>
      <c r="C490" s="33"/>
      <c r="D490" s="33"/>
      <c r="E490" s="33"/>
      <c r="F490" s="66" t="s">
        <v>1138</v>
      </c>
      <c r="G490" s="34" t="s">
        <v>202</v>
      </c>
      <c r="H490" s="35">
        <v>11</v>
      </c>
      <c r="I490" s="140">
        <v>0</v>
      </c>
      <c r="J490" s="131">
        <f>H490*I490</f>
        <v>0</v>
      </c>
    </row>
    <row r="491" spans="1:10" s="45" customFormat="1" ht="12.75">
      <c r="A491" s="32"/>
      <c r="B491" s="33"/>
      <c r="C491" s="33"/>
      <c r="D491" s="33"/>
      <c r="E491" s="33"/>
      <c r="F491" s="66"/>
      <c r="G491" s="34"/>
      <c r="H491" s="35"/>
      <c r="I491" s="140"/>
      <c r="J491" s="131"/>
    </row>
    <row r="492" spans="1:10" s="45" customFormat="1" ht="105.75" customHeight="1">
      <c r="A492" s="32" t="s">
        <v>1139</v>
      </c>
      <c r="B492" s="33"/>
      <c r="C492" s="33"/>
      <c r="D492" s="33"/>
      <c r="E492" s="33"/>
      <c r="F492" s="66" t="s">
        <v>1141</v>
      </c>
      <c r="G492" s="34" t="s">
        <v>202</v>
      </c>
      <c r="H492" s="35">
        <v>1</v>
      </c>
      <c r="I492" s="140">
        <v>0</v>
      </c>
      <c r="J492" s="131">
        <f>H492*I492</f>
        <v>0</v>
      </c>
    </row>
    <row r="493" spans="1:10" s="45" customFormat="1" ht="12.75">
      <c r="A493" s="32"/>
      <c r="B493" s="33"/>
      <c r="C493" s="33"/>
      <c r="D493" s="33"/>
      <c r="E493" s="33"/>
      <c r="F493" s="66"/>
      <c r="G493" s="34"/>
      <c r="H493" s="35"/>
      <c r="I493" s="140"/>
      <c r="J493" s="131"/>
    </row>
    <row r="494" spans="1:10" s="45" customFormat="1" ht="68.25" customHeight="1">
      <c r="A494" s="32" t="s">
        <v>1140</v>
      </c>
      <c r="B494" s="33"/>
      <c r="C494" s="33"/>
      <c r="D494" s="33"/>
      <c r="E494" s="33"/>
      <c r="F494" s="66" t="s">
        <v>1061</v>
      </c>
      <c r="G494" s="34" t="s">
        <v>202</v>
      </c>
      <c r="H494" s="35">
        <v>9</v>
      </c>
      <c r="I494" s="140">
        <v>0</v>
      </c>
      <c r="J494" s="131">
        <f>H494*I494</f>
        <v>0</v>
      </c>
    </row>
    <row r="495" spans="1:10" s="45" customFormat="1" ht="15.75" customHeight="1">
      <c r="A495" s="32"/>
      <c r="B495" s="33"/>
      <c r="C495" s="33"/>
      <c r="D495" s="33"/>
      <c r="E495" s="33"/>
      <c r="F495" s="66"/>
      <c r="G495" s="34"/>
      <c r="H495" s="35"/>
      <c r="I495" s="140"/>
      <c r="J495" s="131"/>
    </row>
    <row r="496" spans="1:10" s="45" customFormat="1" ht="66.75" customHeight="1">
      <c r="A496" s="32" t="s">
        <v>215</v>
      </c>
      <c r="B496" s="33"/>
      <c r="C496" s="33"/>
      <c r="D496" s="33"/>
      <c r="E496" s="33"/>
      <c r="F496" s="68" t="s">
        <v>1062</v>
      </c>
      <c r="G496" s="34"/>
      <c r="H496" s="35"/>
      <c r="I496" s="140"/>
      <c r="J496" s="131"/>
    </row>
    <row r="497" spans="1:10" s="45" customFormat="1" ht="13.5" customHeight="1">
      <c r="A497" s="32"/>
      <c r="B497" s="33"/>
      <c r="C497" s="33"/>
      <c r="D497" s="33"/>
      <c r="E497" s="33"/>
      <c r="F497" s="68"/>
      <c r="G497" s="34"/>
      <c r="H497" s="35"/>
      <c r="I497" s="140"/>
      <c r="J497" s="131"/>
    </row>
    <row r="498" spans="1:10" s="45" customFormat="1" ht="193.5" customHeight="1">
      <c r="A498" s="32" t="s">
        <v>1379</v>
      </c>
      <c r="B498" s="33"/>
      <c r="C498" s="33"/>
      <c r="D498" s="33"/>
      <c r="E498" s="33"/>
      <c r="F498" s="66" t="s">
        <v>1064</v>
      </c>
      <c r="G498" s="34" t="s">
        <v>202</v>
      </c>
      <c r="H498" s="35">
        <v>9</v>
      </c>
      <c r="I498" s="140">
        <v>0</v>
      </c>
      <c r="J498" s="131">
        <f>H498*I498</f>
        <v>0</v>
      </c>
    </row>
    <row r="499" spans="1:10" s="45" customFormat="1" ht="13.5" customHeight="1">
      <c r="A499" s="32"/>
      <c r="B499" s="33"/>
      <c r="C499" s="33"/>
      <c r="D499" s="33"/>
      <c r="E499" s="33"/>
      <c r="F499" s="68"/>
      <c r="G499" s="34"/>
      <c r="H499" s="35"/>
      <c r="I499" s="140"/>
      <c r="J499" s="131"/>
    </row>
    <row r="500" spans="1:10" s="45" customFormat="1" ht="191.25">
      <c r="A500" s="32" t="s">
        <v>1380</v>
      </c>
      <c r="B500" s="33"/>
      <c r="C500" s="33"/>
      <c r="D500" s="33"/>
      <c r="E500" s="33"/>
      <c r="F500" s="66" t="s">
        <v>1065</v>
      </c>
      <c r="G500" s="34" t="s">
        <v>202</v>
      </c>
      <c r="H500" s="35">
        <v>3</v>
      </c>
      <c r="I500" s="140">
        <v>0</v>
      </c>
      <c r="J500" s="131">
        <f>H500*I500</f>
        <v>0</v>
      </c>
    </row>
    <row r="501" spans="1:10" s="45" customFormat="1" ht="13.5" customHeight="1">
      <c r="A501" s="32"/>
      <c r="B501" s="33"/>
      <c r="C501" s="33"/>
      <c r="D501" s="33"/>
      <c r="E501" s="33"/>
      <c r="F501" s="68"/>
      <c r="G501" s="34"/>
      <c r="H501" s="35"/>
      <c r="I501" s="140"/>
      <c r="J501" s="131"/>
    </row>
    <row r="502" spans="1:10" s="45" customFormat="1" ht="191.25">
      <c r="A502" s="32" t="s">
        <v>1381</v>
      </c>
      <c r="B502" s="33"/>
      <c r="C502" s="33"/>
      <c r="D502" s="33"/>
      <c r="E502" s="33"/>
      <c r="F502" s="66" t="s">
        <v>1066</v>
      </c>
      <c r="G502" s="34" t="s">
        <v>202</v>
      </c>
      <c r="H502" s="35">
        <v>3</v>
      </c>
      <c r="I502" s="140">
        <v>0</v>
      </c>
      <c r="J502" s="131">
        <f>H502*I502</f>
        <v>0</v>
      </c>
    </row>
    <row r="503" spans="1:10" s="45" customFormat="1" ht="13.5" customHeight="1">
      <c r="A503" s="32"/>
      <c r="B503" s="33"/>
      <c r="C503" s="33"/>
      <c r="D503" s="33"/>
      <c r="E503" s="33"/>
      <c r="F503" s="68"/>
      <c r="G503" s="34"/>
      <c r="H503" s="35"/>
      <c r="I503" s="140"/>
      <c r="J503" s="131"/>
    </row>
    <row r="504" spans="1:10" s="45" customFormat="1" ht="191.25">
      <c r="A504" s="32" t="s">
        <v>1382</v>
      </c>
      <c r="B504" s="33"/>
      <c r="C504" s="33"/>
      <c r="D504" s="33"/>
      <c r="E504" s="33"/>
      <c r="F504" s="66" t="s">
        <v>1067</v>
      </c>
      <c r="G504" s="34" t="s">
        <v>202</v>
      </c>
      <c r="H504" s="35">
        <v>12</v>
      </c>
      <c r="I504" s="140">
        <v>0</v>
      </c>
      <c r="J504" s="131">
        <f>H504*I504</f>
        <v>0</v>
      </c>
    </row>
    <row r="505" spans="1:10" s="45" customFormat="1" ht="13.5" customHeight="1">
      <c r="A505" s="32"/>
      <c r="B505" s="33"/>
      <c r="C505" s="33"/>
      <c r="D505" s="33"/>
      <c r="E505" s="33"/>
      <c r="F505" s="68"/>
      <c r="G505" s="34"/>
      <c r="H505" s="35"/>
      <c r="I505" s="140"/>
      <c r="J505" s="131"/>
    </row>
    <row r="506" spans="1:10" s="45" customFormat="1" ht="191.25">
      <c r="A506" s="32" t="s">
        <v>1068</v>
      </c>
      <c r="B506" s="33"/>
      <c r="C506" s="33"/>
      <c r="D506" s="33"/>
      <c r="E506" s="33"/>
      <c r="F506" s="66" t="s">
        <v>163</v>
      </c>
      <c r="G506" s="34" t="s">
        <v>202</v>
      </c>
      <c r="H506" s="35">
        <v>1</v>
      </c>
      <c r="I506" s="140">
        <v>0</v>
      </c>
      <c r="J506" s="131">
        <f>H506*I506</f>
        <v>0</v>
      </c>
    </row>
    <row r="507" spans="1:10" s="45" customFormat="1" ht="13.5" customHeight="1">
      <c r="A507" s="32"/>
      <c r="B507" s="33"/>
      <c r="C507" s="33"/>
      <c r="D507" s="33"/>
      <c r="E507" s="33"/>
      <c r="F507" s="68"/>
      <c r="G507" s="34"/>
      <c r="H507" s="35"/>
      <c r="I507" s="140"/>
      <c r="J507" s="131"/>
    </row>
    <row r="508" spans="1:10" s="45" customFormat="1" ht="191.25">
      <c r="A508" s="32" t="s">
        <v>164</v>
      </c>
      <c r="B508" s="33"/>
      <c r="C508" s="33"/>
      <c r="D508" s="33"/>
      <c r="E508" s="33"/>
      <c r="F508" s="66" t="s">
        <v>165</v>
      </c>
      <c r="G508" s="34" t="s">
        <v>202</v>
      </c>
      <c r="H508" s="35">
        <v>1</v>
      </c>
      <c r="I508" s="140">
        <v>0</v>
      </c>
      <c r="J508" s="131">
        <f>H508*I508</f>
        <v>0</v>
      </c>
    </row>
    <row r="509" spans="1:10" s="45" customFormat="1" ht="13.5" customHeight="1">
      <c r="A509" s="32"/>
      <c r="B509" s="33"/>
      <c r="C509" s="33"/>
      <c r="D509" s="33"/>
      <c r="E509" s="33"/>
      <c r="F509" s="68"/>
      <c r="G509" s="34"/>
      <c r="H509" s="35"/>
      <c r="I509" s="140"/>
      <c r="J509" s="131"/>
    </row>
    <row r="510" spans="1:10" s="45" customFormat="1" ht="165.75">
      <c r="A510" s="32" t="s">
        <v>166</v>
      </c>
      <c r="B510" s="33"/>
      <c r="C510" s="33"/>
      <c r="D510" s="33"/>
      <c r="E510" s="33"/>
      <c r="F510" s="66" t="s">
        <v>168</v>
      </c>
      <c r="G510" s="34" t="s">
        <v>202</v>
      </c>
      <c r="H510" s="35">
        <v>2</v>
      </c>
      <c r="I510" s="140">
        <v>0</v>
      </c>
      <c r="J510" s="131">
        <f>H510*I510</f>
        <v>0</v>
      </c>
    </row>
    <row r="511" spans="1:10" s="45" customFormat="1" ht="13.5" customHeight="1">
      <c r="A511" s="32"/>
      <c r="B511" s="33"/>
      <c r="C511" s="33"/>
      <c r="D511" s="33"/>
      <c r="E511" s="33"/>
      <c r="F511" s="68"/>
      <c r="G511" s="34"/>
      <c r="H511" s="35"/>
      <c r="I511" s="140"/>
      <c r="J511" s="131"/>
    </row>
    <row r="512" spans="1:10" s="45" customFormat="1" ht="242.25">
      <c r="A512" s="32" t="s">
        <v>167</v>
      </c>
      <c r="B512" s="33"/>
      <c r="C512" s="33"/>
      <c r="D512" s="33"/>
      <c r="E512" s="33"/>
      <c r="F512" s="66" t="s">
        <v>169</v>
      </c>
      <c r="G512" s="34" t="s">
        <v>202</v>
      </c>
      <c r="H512" s="35">
        <v>1</v>
      </c>
      <c r="I512" s="140">
        <v>0</v>
      </c>
      <c r="J512" s="131">
        <f>H512*I512</f>
        <v>0</v>
      </c>
    </row>
    <row r="513" spans="1:10" s="45" customFormat="1" ht="13.5" thickBot="1">
      <c r="A513" s="32"/>
      <c r="B513" s="33"/>
      <c r="C513" s="33"/>
      <c r="D513" s="33"/>
      <c r="E513" s="33"/>
      <c r="F513" s="67"/>
      <c r="G513" s="34"/>
      <c r="H513" s="35"/>
      <c r="I513" s="140"/>
      <c r="J513" s="131"/>
    </row>
    <row r="514" spans="1:10" s="45" customFormat="1" ht="14.25" thickBot="1" thickTop="1">
      <c r="A514" s="36"/>
      <c r="B514" s="37"/>
      <c r="C514" s="37"/>
      <c r="D514" s="37"/>
      <c r="E514" s="37"/>
      <c r="F514" s="69" t="s">
        <v>1338</v>
      </c>
      <c r="G514" s="38"/>
      <c r="H514" s="39"/>
      <c r="I514" s="144"/>
      <c r="J514" s="134">
        <f>SUM(J465:J513)</f>
        <v>0</v>
      </c>
    </row>
    <row r="515" spans="1:10" s="45" customFormat="1" ht="13.5" thickTop="1">
      <c r="A515" s="32"/>
      <c r="B515" s="33"/>
      <c r="C515" s="33"/>
      <c r="D515" s="33"/>
      <c r="E515" s="33"/>
      <c r="F515" s="70"/>
      <c r="G515" s="34"/>
      <c r="H515" s="35"/>
      <c r="I515" s="140"/>
      <c r="J515" s="135"/>
    </row>
    <row r="516" spans="1:10" s="45" customFormat="1" ht="12.75">
      <c r="A516" s="32"/>
      <c r="B516" s="33"/>
      <c r="C516" s="33"/>
      <c r="D516" s="33"/>
      <c r="E516" s="33"/>
      <c r="F516" s="70"/>
      <c r="G516" s="34"/>
      <c r="H516" s="35"/>
      <c r="I516" s="140"/>
      <c r="J516" s="135"/>
    </row>
    <row r="517" spans="1:10" s="45" customFormat="1" ht="12.75">
      <c r="A517" s="22" t="s">
        <v>1117</v>
      </c>
      <c r="B517" s="33"/>
      <c r="C517" s="33"/>
      <c r="D517" s="33"/>
      <c r="E517" s="33"/>
      <c r="F517" s="65" t="s">
        <v>880</v>
      </c>
      <c r="G517" s="34"/>
      <c r="H517" s="35"/>
      <c r="I517" s="140"/>
      <c r="J517" s="131"/>
    </row>
    <row r="518" spans="1:10" s="45" customFormat="1" ht="12.75">
      <c r="A518" s="32"/>
      <c r="B518" s="33"/>
      <c r="C518" s="33"/>
      <c r="D518" s="33"/>
      <c r="E518" s="33"/>
      <c r="F518" s="67"/>
      <c r="G518" s="34"/>
      <c r="H518" s="35"/>
      <c r="I518" s="140"/>
      <c r="J518" s="131"/>
    </row>
    <row r="519" spans="1:10" s="45" customFormat="1" ht="202.5" customHeight="1">
      <c r="A519" s="32"/>
      <c r="B519" s="33"/>
      <c r="C519" s="33"/>
      <c r="D519" s="33"/>
      <c r="E519" s="33"/>
      <c r="F519" s="68" t="s">
        <v>1110</v>
      </c>
      <c r="G519" s="34"/>
      <c r="H519" s="35"/>
      <c r="I519" s="140"/>
      <c r="J519" s="131"/>
    </row>
    <row r="520" spans="1:10" s="45" customFormat="1" ht="12.75">
      <c r="A520" s="32"/>
      <c r="B520" s="33"/>
      <c r="C520" s="33"/>
      <c r="D520" s="33"/>
      <c r="E520" s="33"/>
      <c r="F520" s="66"/>
      <c r="G520" s="34"/>
      <c r="H520" s="35"/>
      <c r="I520" s="140"/>
      <c r="J520" s="131"/>
    </row>
    <row r="521" spans="1:10" s="45" customFormat="1" ht="25.5">
      <c r="A521" s="32" t="s">
        <v>215</v>
      </c>
      <c r="B521" s="33"/>
      <c r="C521" s="33"/>
      <c r="D521" s="33"/>
      <c r="E521" s="33"/>
      <c r="F521" s="68" t="s">
        <v>187</v>
      </c>
      <c r="G521" s="34"/>
      <c r="H521" s="35"/>
      <c r="I521" s="140"/>
      <c r="J521" s="131"/>
    </row>
    <row r="522" spans="1:10" s="45" customFormat="1" ht="12.75">
      <c r="A522" s="32"/>
      <c r="B522" s="33"/>
      <c r="C522" s="33"/>
      <c r="D522" s="33"/>
      <c r="E522" s="33"/>
      <c r="F522" s="66"/>
      <c r="G522" s="34"/>
      <c r="H522" s="35"/>
      <c r="I522" s="140"/>
      <c r="J522" s="131"/>
    </row>
    <row r="523" spans="1:10" s="45" customFormat="1" ht="168.75" customHeight="1">
      <c r="A523" s="32" t="s">
        <v>1379</v>
      </c>
      <c r="B523" s="33"/>
      <c r="C523" s="33"/>
      <c r="D523" s="33"/>
      <c r="E523" s="33"/>
      <c r="F523" s="66" t="s">
        <v>1111</v>
      </c>
      <c r="G523" s="34" t="s">
        <v>203</v>
      </c>
      <c r="H523" s="35">
        <v>232.4</v>
      </c>
      <c r="I523" s="140">
        <v>0</v>
      </c>
      <c r="J523" s="131">
        <f>H523*I523</f>
        <v>0</v>
      </c>
    </row>
    <row r="524" spans="1:10" s="45" customFormat="1" ht="15" customHeight="1">
      <c r="A524" s="32"/>
      <c r="B524" s="33"/>
      <c r="C524" s="33"/>
      <c r="D524" s="33"/>
      <c r="E524" s="33"/>
      <c r="F524" s="66"/>
      <c r="G524" s="34"/>
      <c r="H524" s="35"/>
      <c r="I524" s="140"/>
      <c r="J524" s="131"/>
    </row>
    <row r="525" spans="1:10" s="45" customFormat="1" ht="85.5" customHeight="1">
      <c r="A525" s="32" t="s">
        <v>1380</v>
      </c>
      <c r="B525" s="33"/>
      <c r="C525" s="33"/>
      <c r="D525" s="33"/>
      <c r="E525" s="33"/>
      <c r="F525" s="66" t="s">
        <v>1112</v>
      </c>
      <c r="G525" s="34" t="s">
        <v>203</v>
      </c>
      <c r="H525" s="35">
        <v>137.2</v>
      </c>
      <c r="I525" s="140">
        <v>0</v>
      </c>
      <c r="J525" s="131">
        <f>H525*I525</f>
        <v>0</v>
      </c>
    </row>
    <row r="526" spans="1:10" s="45" customFormat="1" ht="15" customHeight="1">
      <c r="A526" s="32"/>
      <c r="B526" s="33"/>
      <c r="C526" s="33"/>
      <c r="D526" s="33"/>
      <c r="E526" s="33"/>
      <c r="F526" s="66"/>
      <c r="G526" s="34"/>
      <c r="H526" s="35"/>
      <c r="I526" s="140"/>
      <c r="J526" s="131"/>
    </row>
    <row r="527" spans="1:10" s="45" customFormat="1" ht="104.25">
      <c r="A527" s="32" t="s">
        <v>1381</v>
      </c>
      <c r="B527" s="33"/>
      <c r="C527" s="33"/>
      <c r="D527" s="33"/>
      <c r="E527" s="33"/>
      <c r="F527" s="66" t="s">
        <v>1113</v>
      </c>
      <c r="G527" s="34" t="s">
        <v>203</v>
      </c>
      <c r="H527" s="35">
        <v>197</v>
      </c>
      <c r="I527" s="140">
        <v>0</v>
      </c>
      <c r="J527" s="131">
        <f>H527*I527</f>
        <v>0</v>
      </c>
    </row>
    <row r="528" spans="1:10" s="45" customFormat="1" ht="16.5" customHeight="1">
      <c r="A528" s="32"/>
      <c r="B528" s="33"/>
      <c r="C528" s="33"/>
      <c r="D528" s="33"/>
      <c r="E528" s="33"/>
      <c r="F528" s="66"/>
      <c r="G528" s="34"/>
      <c r="H528" s="35"/>
      <c r="I528" s="140"/>
      <c r="J528" s="131"/>
    </row>
    <row r="529" spans="1:10" s="45" customFormat="1" ht="62.25" customHeight="1">
      <c r="A529" s="32" t="s">
        <v>1382</v>
      </c>
      <c r="B529" s="33"/>
      <c r="C529" s="33"/>
      <c r="D529" s="33"/>
      <c r="E529" s="33"/>
      <c r="F529" s="68" t="s">
        <v>1114</v>
      </c>
      <c r="G529" s="34" t="s">
        <v>204</v>
      </c>
      <c r="H529" s="35">
        <v>61</v>
      </c>
      <c r="I529" s="140">
        <v>0</v>
      </c>
      <c r="J529" s="131">
        <f>H529*I529</f>
        <v>0</v>
      </c>
    </row>
    <row r="530" spans="1:10" s="45" customFormat="1" ht="12.75">
      <c r="A530" s="32"/>
      <c r="B530" s="33"/>
      <c r="C530" s="33"/>
      <c r="D530" s="33"/>
      <c r="E530" s="33"/>
      <c r="F530" s="66"/>
      <c r="G530" s="34"/>
      <c r="H530" s="35"/>
      <c r="I530" s="140"/>
      <c r="J530" s="131"/>
    </row>
    <row r="531" spans="1:10" s="45" customFormat="1" ht="38.25">
      <c r="A531" s="32" t="s">
        <v>216</v>
      </c>
      <c r="B531" s="33"/>
      <c r="C531" s="33"/>
      <c r="D531" s="33"/>
      <c r="E531" s="33"/>
      <c r="F531" s="68" t="s">
        <v>1339</v>
      </c>
      <c r="G531" s="34"/>
      <c r="H531" s="35"/>
      <c r="I531" s="140"/>
      <c r="J531" s="131"/>
    </row>
    <row r="532" spans="1:10" s="45" customFormat="1" ht="12.75">
      <c r="A532" s="32" t="s">
        <v>188</v>
      </c>
      <c r="B532" s="33"/>
      <c r="C532" s="33"/>
      <c r="D532" s="33"/>
      <c r="E532" s="33"/>
      <c r="F532" s="68" t="s">
        <v>1340</v>
      </c>
      <c r="G532" s="34" t="s">
        <v>202</v>
      </c>
      <c r="H532" s="35">
        <v>10</v>
      </c>
      <c r="I532" s="140">
        <v>0</v>
      </c>
      <c r="J532" s="131">
        <f>H532*I532</f>
        <v>0</v>
      </c>
    </row>
    <row r="533" spans="1:10" s="45" customFormat="1" ht="12.75">
      <c r="A533" s="32" t="s">
        <v>189</v>
      </c>
      <c r="B533" s="33"/>
      <c r="C533" s="33"/>
      <c r="D533" s="33"/>
      <c r="E533" s="33"/>
      <c r="F533" s="68" t="s">
        <v>1341</v>
      </c>
      <c r="G533" s="34" t="s">
        <v>202</v>
      </c>
      <c r="H533" s="35">
        <v>10</v>
      </c>
      <c r="I533" s="140">
        <v>0</v>
      </c>
      <c r="J533" s="131">
        <f>H533*I533</f>
        <v>0</v>
      </c>
    </row>
    <row r="534" spans="1:10" s="45" customFormat="1" ht="13.5" thickBot="1">
      <c r="A534" s="32"/>
      <c r="B534" s="33"/>
      <c r="C534" s="33"/>
      <c r="D534" s="33"/>
      <c r="E534" s="33"/>
      <c r="F534" s="67"/>
      <c r="G534" s="34"/>
      <c r="H534" s="35"/>
      <c r="I534" s="140"/>
      <c r="J534" s="131"/>
    </row>
    <row r="535" spans="1:10" s="45" customFormat="1" ht="14.25" thickBot="1" thickTop="1">
      <c r="A535" s="36"/>
      <c r="B535" s="33"/>
      <c r="C535" s="33"/>
      <c r="D535" s="33"/>
      <c r="E535" s="33"/>
      <c r="F535" s="69" t="s">
        <v>1115</v>
      </c>
      <c r="G535" s="38"/>
      <c r="H535" s="39"/>
      <c r="I535" s="144"/>
      <c r="J535" s="134">
        <f>SUM(J518:J534)</f>
        <v>0</v>
      </c>
    </row>
    <row r="536" spans="1:10" s="45" customFormat="1" ht="13.5" thickTop="1">
      <c r="A536" s="32"/>
      <c r="B536" s="33"/>
      <c r="C536" s="33"/>
      <c r="D536" s="33"/>
      <c r="E536" s="33"/>
      <c r="F536" s="70"/>
      <c r="G536" s="34"/>
      <c r="H536" s="35"/>
      <c r="I536" s="140"/>
      <c r="J536" s="135"/>
    </row>
    <row r="537" spans="1:10" s="45" customFormat="1" ht="12.75">
      <c r="A537" s="32"/>
      <c r="B537" s="33"/>
      <c r="C537" s="33"/>
      <c r="D537" s="33"/>
      <c r="E537" s="33"/>
      <c r="F537" s="70"/>
      <c r="G537" s="34"/>
      <c r="H537" s="35"/>
      <c r="I537" s="140"/>
      <c r="J537" s="135"/>
    </row>
    <row r="538" spans="1:10" s="45" customFormat="1" ht="12.75">
      <c r="A538" s="22" t="s">
        <v>1118</v>
      </c>
      <c r="B538" s="33">
        <v>47</v>
      </c>
      <c r="C538" s="33"/>
      <c r="D538" s="33"/>
      <c r="E538" s="33"/>
      <c r="F538" s="66" t="s">
        <v>234</v>
      </c>
      <c r="G538" s="34"/>
      <c r="H538" s="35"/>
      <c r="I538" s="140"/>
      <c r="J538" s="131"/>
    </row>
    <row r="539" spans="1:10" s="45" customFormat="1" ht="12.75">
      <c r="A539" s="32"/>
      <c r="B539" s="33"/>
      <c r="C539" s="33"/>
      <c r="D539" s="33"/>
      <c r="E539" s="33"/>
      <c r="F539" s="67"/>
      <c r="G539" s="34"/>
      <c r="H539" s="35"/>
      <c r="I539" s="140"/>
      <c r="J539" s="131"/>
    </row>
    <row r="540" spans="1:10" s="45" customFormat="1" ht="25.5">
      <c r="A540" s="32"/>
      <c r="B540" s="33">
        <v>47</v>
      </c>
      <c r="C540" s="33">
        <v>1</v>
      </c>
      <c r="D540" s="33"/>
      <c r="E540" s="33"/>
      <c r="F540" s="67" t="s">
        <v>183</v>
      </c>
      <c r="G540" s="34"/>
      <c r="H540" s="35"/>
      <c r="I540" s="140"/>
      <c r="J540" s="131"/>
    </row>
    <row r="541" spans="1:10" s="45" customFormat="1" ht="12.75">
      <c r="A541" s="32"/>
      <c r="B541" s="33"/>
      <c r="C541" s="33"/>
      <c r="D541" s="33"/>
      <c r="E541" s="33"/>
      <c r="F541" s="67"/>
      <c r="G541" s="34"/>
      <c r="H541" s="35"/>
      <c r="I541" s="140"/>
      <c r="J541" s="131"/>
    </row>
    <row r="542" spans="1:10" s="45" customFormat="1" ht="77.25" customHeight="1">
      <c r="A542" s="32" t="s">
        <v>213</v>
      </c>
      <c r="B542" s="33">
        <v>47</v>
      </c>
      <c r="C542" s="33">
        <v>4</v>
      </c>
      <c r="D542" s="33">
        <v>2</v>
      </c>
      <c r="E542" s="33">
        <v>2</v>
      </c>
      <c r="F542" s="68" t="s">
        <v>170</v>
      </c>
      <c r="G542" s="34"/>
      <c r="H542" s="35"/>
      <c r="I542" s="140"/>
      <c r="J542" s="131"/>
    </row>
    <row r="543" spans="1:10" s="45" customFormat="1" ht="17.25" customHeight="1">
      <c r="A543" s="32"/>
      <c r="B543" s="33"/>
      <c r="C543" s="33"/>
      <c r="D543" s="33"/>
      <c r="E543" s="33"/>
      <c r="F543" s="68" t="s">
        <v>1342</v>
      </c>
      <c r="G543" s="34" t="s">
        <v>203</v>
      </c>
      <c r="H543" s="35">
        <v>257.4</v>
      </c>
      <c r="I543" s="140">
        <v>0</v>
      </c>
      <c r="J543" s="131">
        <f>H543*I543</f>
        <v>0</v>
      </c>
    </row>
    <row r="544" spans="1:10" s="45" customFormat="1" ht="15" customHeight="1">
      <c r="A544" s="32"/>
      <c r="B544" s="33"/>
      <c r="C544" s="33"/>
      <c r="D544" s="33"/>
      <c r="E544" s="33"/>
      <c r="F544" s="68" t="s">
        <v>1343</v>
      </c>
      <c r="G544" s="34" t="s">
        <v>203</v>
      </c>
      <c r="H544" s="35">
        <v>257.4</v>
      </c>
      <c r="I544" s="140">
        <v>0</v>
      </c>
      <c r="J544" s="131">
        <f>H544*I544</f>
        <v>0</v>
      </c>
    </row>
    <row r="545" spans="1:10" s="45" customFormat="1" ht="12.75">
      <c r="A545" s="32"/>
      <c r="B545" s="33"/>
      <c r="C545" s="33"/>
      <c r="D545" s="33"/>
      <c r="E545" s="33"/>
      <c r="F545" s="68"/>
      <c r="G545" s="34"/>
      <c r="H545" s="35"/>
      <c r="I545" s="140"/>
      <c r="J545" s="131"/>
    </row>
    <row r="546" spans="1:10" s="45" customFormat="1" ht="53.25" customHeight="1">
      <c r="A546" s="32" t="s">
        <v>215</v>
      </c>
      <c r="B546" s="33">
        <v>47</v>
      </c>
      <c r="C546" s="33">
        <v>4</v>
      </c>
      <c r="D546" s="33">
        <v>2</v>
      </c>
      <c r="E546" s="33">
        <v>2</v>
      </c>
      <c r="F546" s="68" t="s">
        <v>184</v>
      </c>
      <c r="G546" s="34"/>
      <c r="H546" s="35"/>
      <c r="I546" s="140"/>
      <c r="J546" s="131"/>
    </row>
    <row r="547" spans="1:10" s="45" customFormat="1" ht="17.25" customHeight="1">
      <c r="A547" s="32"/>
      <c r="B547" s="33"/>
      <c r="C547" s="33"/>
      <c r="D547" s="33"/>
      <c r="E547" s="33"/>
      <c r="F547" s="68" t="s">
        <v>1344</v>
      </c>
      <c r="G547" s="34" t="s">
        <v>203</v>
      </c>
      <c r="H547" s="35">
        <v>43.5</v>
      </c>
      <c r="I547" s="140">
        <v>0</v>
      </c>
      <c r="J547" s="131">
        <f>H547*I547</f>
        <v>0</v>
      </c>
    </row>
    <row r="548" spans="1:10" s="45" customFormat="1" ht="17.25" customHeight="1">
      <c r="A548" s="32"/>
      <c r="B548" s="33"/>
      <c r="C548" s="33"/>
      <c r="D548" s="33"/>
      <c r="E548" s="33"/>
      <c r="F548" s="68" t="s">
        <v>171</v>
      </c>
      <c r="G548" s="34" t="s">
        <v>203</v>
      </c>
      <c r="H548" s="35">
        <v>91</v>
      </c>
      <c r="I548" s="140">
        <v>0</v>
      </c>
      <c r="J548" s="131">
        <f>H548*I548</f>
        <v>0</v>
      </c>
    </row>
    <row r="549" spans="1:10" s="45" customFormat="1" ht="12.75">
      <c r="A549" s="32"/>
      <c r="B549" s="33"/>
      <c r="C549" s="33"/>
      <c r="D549" s="33"/>
      <c r="E549" s="33"/>
      <c r="F549" s="68" t="s">
        <v>1345</v>
      </c>
      <c r="G549" s="34" t="s">
        <v>203</v>
      </c>
      <c r="H549" s="35">
        <v>134.5</v>
      </c>
      <c r="I549" s="140">
        <v>0</v>
      </c>
      <c r="J549" s="131">
        <f>H549*I549</f>
        <v>0</v>
      </c>
    </row>
    <row r="550" spans="1:10" s="45" customFormat="1" ht="12.75">
      <c r="A550" s="32"/>
      <c r="B550" s="33"/>
      <c r="C550" s="33"/>
      <c r="D550" s="33"/>
      <c r="E550" s="33"/>
      <c r="F550" s="68"/>
      <c r="G550" s="34"/>
      <c r="H550" s="35"/>
      <c r="I550" s="140"/>
      <c r="J550" s="131"/>
    </row>
    <row r="551" spans="1:10" s="45" customFormat="1" ht="28.5" customHeight="1">
      <c r="A551" s="32" t="s">
        <v>216</v>
      </c>
      <c r="B551" s="33"/>
      <c r="C551" s="33"/>
      <c r="D551" s="33"/>
      <c r="E551" s="33"/>
      <c r="F551" s="68" t="s">
        <v>1346</v>
      </c>
      <c r="G551" s="34" t="s">
        <v>204</v>
      </c>
      <c r="H551" s="35">
        <v>30</v>
      </c>
      <c r="I551" s="140">
        <v>0</v>
      </c>
      <c r="J551" s="131">
        <f>H551*I551</f>
        <v>0</v>
      </c>
    </row>
    <row r="552" spans="1:10" s="45" customFormat="1" ht="12.75">
      <c r="A552" s="32"/>
      <c r="B552" s="33"/>
      <c r="C552" s="33"/>
      <c r="D552" s="33"/>
      <c r="E552" s="33"/>
      <c r="F552" s="68"/>
      <c r="G552" s="34"/>
      <c r="H552" s="35"/>
      <c r="I552" s="140"/>
      <c r="J552" s="131"/>
    </row>
    <row r="553" spans="1:10" s="45" customFormat="1" ht="51">
      <c r="A553" s="32" t="s">
        <v>217</v>
      </c>
      <c r="B553" s="33"/>
      <c r="C553" s="33"/>
      <c r="D553" s="33"/>
      <c r="E553" s="33"/>
      <c r="F553" s="68" t="s">
        <v>172</v>
      </c>
      <c r="G553" s="34"/>
      <c r="H553" s="35"/>
      <c r="I553" s="140"/>
      <c r="J553" s="131"/>
    </row>
    <row r="554" spans="1:10" s="45" customFormat="1" ht="12.75">
      <c r="A554" s="32"/>
      <c r="B554" s="33"/>
      <c r="C554" s="33"/>
      <c r="D554" s="33"/>
      <c r="E554" s="33"/>
      <c r="F554" s="68" t="s">
        <v>174</v>
      </c>
      <c r="G554" s="34" t="s">
        <v>203</v>
      </c>
      <c r="H554" s="35">
        <v>31.5</v>
      </c>
      <c r="I554" s="140">
        <v>0</v>
      </c>
      <c r="J554" s="131">
        <f>H554*I554</f>
        <v>0</v>
      </c>
    </row>
    <row r="555" spans="1:10" s="45" customFormat="1" ht="25.5">
      <c r="A555" s="32"/>
      <c r="B555" s="33"/>
      <c r="C555" s="33"/>
      <c r="D555" s="33"/>
      <c r="E555" s="33"/>
      <c r="F555" s="68" t="s">
        <v>173</v>
      </c>
      <c r="G555" s="34" t="s">
        <v>203</v>
      </c>
      <c r="H555" s="35">
        <v>31.5</v>
      </c>
      <c r="I555" s="140">
        <v>0</v>
      </c>
      <c r="J555" s="131">
        <f>H555*I555</f>
        <v>0</v>
      </c>
    </row>
    <row r="556" spans="1:10" s="45" customFormat="1" ht="13.5" thickBot="1">
      <c r="A556" s="32"/>
      <c r="B556" s="33"/>
      <c r="C556" s="33"/>
      <c r="D556" s="33"/>
      <c r="E556" s="33"/>
      <c r="F556" s="67"/>
      <c r="G556" s="34"/>
      <c r="H556" s="35"/>
      <c r="I556" s="140"/>
      <c r="J556" s="131"/>
    </row>
    <row r="557" spans="1:10" s="45" customFormat="1" ht="18" customHeight="1" thickBot="1" thickTop="1">
      <c r="A557" s="36"/>
      <c r="B557" s="37"/>
      <c r="C557" s="37"/>
      <c r="D557" s="37"/>
      <c r="E557" s="37"/>
      <c r="F557" s="69" t="s">
        <v>1347</v>
      </c>
      <c r="G557" s="38"/>
      <c r="H557" s="39"/>
      <c r="I557" s="144"/>
      <c r="J557" s="134">
        <f>SUM(J539:J556)</f>
        <v>0</v>
      </c>
    </row>
    <row r="558" spans="1:10" s="45" customFormat="1" ht="13.5" thickTop="1">
      <c r="A558" s="32"/>
      <c r="B558" s="33"/>
      <c r="C558" s="33"/>
      <c r="D558" s="33"/>
      <c r="E558" s="33"/>
      <c r="F558" s="67"/>
      <c r="G558" s="34"/>
      <c r="H558" s="35"/>
      <c r="I558" s="140"/>
      <c r="J558" s="131"/>
    </row>
    <row r="559" spans="1:10" s="45" customFormat="1" ht="12.75">
      <c r="A559" s="32"/>
      <c r="B559" s="33"/>
      <c r="C559" s="33"/>
      <c r="D559" s="33"/>
      <c r="E559" s="33"/>
      <c r="F559" s="67"/>
      <c r="G559" s="34"/>
      <c r="H559" s="35"/>
      <c r="I559" s="140"/>
      <c r="J559" s="131"/>
    </row>
    <row r="560" spans="1:10" s="45" customFormat="1" ht="12.75">
      <c r="A560" s="22" t="s">
        <v>1119</v>
      </c>
      <c r="B560" s="33">
        <v>48</v>
      </c>
      <c r="C560" s="33"/>
      <c r="D560" s="33"/>
      <c r="E560" s="33"/>
      <c r="F560" s="66" t="s">
        <v>235</v>
      </c>
      <c r="G560" s="34"/>
      <c r="H560" s="35"/>
      <c r="I560" s="140"/>
      <c r="J560" s="131"/>
    </row>
    <row r="561" spans="1:10" s="45" customFormat="1" ht="12.75">
      <c r="A561" s="22"/>
      <c r="B561" s="33"/>
      <c r="C561" s="33"/>
      <c r="D561" s="33"/>
      <c r="E561" s="33"/>
      <c r="F561" s="66"/>
      <c r="G561" s="34"/>
      <c r="H561" s="35"/>
      <c r="I561" s="140"/>
      <c r="J561" s="131"/>
    </row>
    <row r="562" spans="1:10" s="45" customFormat="1" ht="38.25">
      <c r="A562" s="32" t="s">
        <v>213</v>
      </c>
      <c r="B562" s="33"/>
      <c r="C562" s="33"/>
      <c r="D562" s="33"/>
      <c r="E562" s="33"/>
      <c r="F562" s="68" t="s">
        <v>175</v>
      </c>
      <c r="G562" s="34" t="s">
        <v>203</v>
      </c>
      <c r="H562" s="35">
        <v>2230</v>
      </c>
      <c r="I562" s="140">
        <v>0</v>
      </c>
      <c r="J562" s="131">
        <f>H562*I562</f>
        <v>0</v>
      </c>
    </row>
    <row r="563" spans="1:10" s="45" customFormat="1" ht="12.75">
      <c r="A563" s="32"/>
      <c r="B563" s="33"/>
      <c r="C563" s="33"/>
      <c r="D563" s="33"/>
      <c r="E563" s="33"/>
      <c r="F563" s="67"/>
      <c r="G563" s="34"/>
      <c r="H563" s="35"/>
      <c r="I563" s="140"/>
      <c r="J563" s="131"/>
    </row>
    <row r="564" spans="1:10" s="45" customFormat="1" ht="63" customHeight="1">
      <c r="A564" s="32" t="s">
        <v>215</v>
      </c>
      <c r="B564" s="33">
        <v>48</v>
      </c>
      <c r="C564" s="33">
        <v>1</v>
      </c>
      <c r="D564" s="33">
        <v>1</v>
      </c>
      <c r="E564" s="33">
        <v>1</v>
      </c>
      <c r="F564" s="67" t="s">
        <v>185</v>
      </c>
      <c r="G564" s="34" t="s">
        <v>203</v>
      </c>
      <c r="H564" s="35">
        <v>1750</v>
      </c>
      <c r="I564" s="140">
        <v>0</v>
      </c>
      <c r="J564" s="131">
        <f>H564*I564</f>
        <v>0</v>
      </c>
    </row>
    <row r="565" spans="1:10" s="45" customFormat="1" ht="12.75">
      <c r="A565" s="32"/>
      <c r="B565" s="33"/>
      <c r="C565" s="33"/>
      <c r="D565" s="33"/>
      <c r="E565" s="33"/>
      <c r="F565" s="67"/>
      <c r="G565" s="34"/>
      <c r="H565" s="35"/>
      <c r="I565" s="140"/>
      <c r="J565" s="131"/>
    </row>
    <row r="566" spans="1:10" s="45" customFormat="1" ht="89.25">
      <c r="A566" s="32" t="s">
        <v>216</v>
      </c>
      <c r="B566" s="33"/>
      <c r="C566" s="33"/>
      <c r="D566" s="33"/>
      <c r="E566" s="33"/>
      <c r="F566" s="102" t="s">
        <v>176</v>
      </c>
      <c r="G566" s="34" t="s">
        <v>203</v>
      </c>
      <c r="H566" s="35">
        <v>445</v>
      </c>
      <c r="I566" s="140">
        <v>0</v>
      </c>
      <c r="J566" s="131">
        <f>H566*I566</f>
        <v>0</v>
      </c>
    </row>
    <row r="567" spans="1:10" s="45" customFormat="1" ht="13.5" thickBot="1">
      <c r="A567" s="32"/>
      <c r="B567" s="33"/>
      <c r="C567" s="33"/>
      <c r="D567" s="33"/>
      <c r="E567" s="33"/>
      <c r="F567" s="67"/>
      <c r="G567" s="34"/>
      <c r="H567" s="35"/>
      <c r="I567" s="140"/>
      <c r="J567" s="131"/>
    </row>
    <row r="568" spans="1:10" s="45" customFormat="1" ht="18" customHeight="1" thickBot="1" thickTop="1">
      <c r="A568" s="36"/>
      <c r="B568" s="37"/>
      <c r="C568" s="37"/>
      <c r="D568" s="37"/>
      <c r="E568" s="37"/>
      <c r="F568" s="69" t="s">
        <v>1348</v>
      </c>
      <c r="G568" s="38"/>
      <c r="H568" s="39"/>
      <c r="I568" s="144"/>
      <c r="J568" s="134">
        <f>SUM(J561:J567)</f>
        <v>0</v>
      </c>
    </row>
    <row r="569" spans="1:10" s="45" customFormat="1" ht="13.5" thickTop="1">
      <c r="A569" s="32"/>
      <c r="B569" s="33"/>
      <c r="C569" s="33"/>
      <c r="D569" s="33"/>
      <c r="E569" s="33"/>
      <c r="F569" s="67"/>
      <c r="G569" s="34"/>
      <c r="H569" s="35"/>
      <c r="I569" s="140"/>
      <c r="J569" s="131"/>
    </row>
    <row r="570" spans="1:10" s="45" customFormat="1" ht="12.75">
      <c r="A570" s="32"/>
      <c r="B570" s="33"/>
      <c r="C570" s="33"/>
      <c r="D570" s="33"/>
      <c r="E570" s="33"/>
      <c r="F570" s="67"/>
      <c r="G570" s="34"/>
      <c r="H570" s="35"/>
      <c r="I570" s="140"/>
      <c r="J570" s="131"/>
    </row>
    <row r="571" spans="1:10" s="45" customFormat="1" ht="12.75">
      <c r="A571" s="22" t="s">
        <v>1120</v>
      </c>
      <c r="B571" s="33">
        <v>49</v>
      </c>
      <c r="C571" s="33"/>
      <c r="D571" s="33"/>
      <c r="E571" s="33"/>
      <c r="F571" s="66" t="s">
        <v>199</v>
      </c>
      <c r="G571" s="34"/>
      <c r="H571" s="35"/>
      <c r="I571" s="140"/>
      <c r="J571" s="131"/>
    </row>
    <row r="572" spans="1:10" s="45" customFormat="1" ht="12.75">
      <c r="A572" s="32"/>
      <c r="B572" s="33"/>
      <c r="C572" s="33"/>
      <c r="D572" s="33"/>
      <c r="E572" s="33"/>
      <c r="F572" s="67"/>
      <c r="G572" s="34"/>
      <c r="H572" s="35"/>
      <c r="I572" s="140"/>
      <c r="J572" s="131"/>
    </row>
    <row r="573" spans="1:10" s="45" customFormat="1" ht="63.75">
      <c r="A573" s="32" t="s">
        <v>213</v>
      </c>
      <c r="B573" s="33">
        <v>49</v>
      </c>
      <c r="C573" s="33">
        <v>20</v>
      </c>
      <c r="D573" s="33">
        <v>20</v>
      </c>
      <c r="E573" s="33">
        <v>20</v>
      </c>
      <c r="F573" s="68" t="s">
        <v>162</v>
      </c>
      <c r="G573" s="34" t="s">
        <v>203</v>
      </c>
      <c r="H573" s="35">
        <v>291</v>
      </c>
      <c r="I573" s="140">
        <v>0</v>
      </c>
      <c r="J573" s="131">
        <f>H573*I573</f>
        <v>0</v>
      </c>
    </row>
    <row r="574" spans="1:10" s="45" customFormat="1" ht="12.75">
      <c r="A574" s="32"/>
      <c r="B574" s="33"/>
      <c r="C574" s="33"/>
      <c r="D574" s="33"/>
      <c r="E574" s="33"/>
      <c r="F574" s="68"/>
      <c r="G574" s="34"/>
      <c r="H574" s="35"/>
      <c r="I574" s="140"/>
      <c r="J574" s="131"/>
    </row>
    <row r="575" spans="1:10" s="45" customFormat="1" ht="25.5">
      <c r="A575" s="32" t="s">
        <v>215</v>
      </c>
      <c r="B575" s="33"/>
      <c r="C575" s="33"/>
      <c r="D575" s="33"/>
      <c r="E575" s="33"/>
      <c r="F575" s="68" t="s">
        <v>177</v>
      </c>
      <c r="G575" s="34" t="s">
        <v>203</v>
      </c>
      <c r="H575" s="35">
        <v>66</v>
      </c>
      <c r="I575" s="140">
        <v>0</v>
      </c>
      <c r="J575" s="131">
        <f>H575*I575</f>
        <v>0</v>
      </c>
    </row>
    <row r="576" spans="1:10" s="45" customFormat="1" ht="12.75">
      <c r="A576" s="32"/>
      <c r="B576" s="33"/>
      <c r="C576" s="33"/>
      <c r="D576" s="33"/>
      <c r="E576" s="33"/>
      <c r="F576" s="68"/>
      <c r="G576" s="34"/>
      <c r="H576" s="35"/>
      <c r="I576" s="140"/>
      <c r="J576" s="131"/>
    </row>
    <row r="577" spans="1:10" s="45" customFormat="1" ht="38.25">
      <c r="A577" s="32" t="s">
        <v>216</v>
      </c>
      <c r="B577" s="33"/>
      <c r="C577" s="33"/>
      <c r="D577" s="33"/>
      <c r="E577" s="33"/>
      <c r="F577" s="68" t="s">
        <v>178</v>
      </c>
      <c r="G577" s="34" t="s">
        <v>203</v>
      </c>
      <c r="H577" s="35">
        <v>70</v>
      </c>
      <c r="I577" s="140">
        <v>0</v>
      </c>
      <c r="J577" s="131">
        <f>H577*I577</f>
        <v>0</v>
      </c>
    </row>
    <row r="578" spans="1:10" s="45" customFormat="1" ht="13.5" thickBot="1">
      <c r="A578" s="32"/>
      <c r="B578" s="33"/>
      <c r="C578" s="33"/>
      <c r="D578" s="33"/>
      <c r="E578" s="33"/>
      <c r="F578" s="67"/>
      <c r="G578" s="34"/>
      <c r="H578" s="35"/>
      <c r="I578" s="140"/>
      <c r="J578" s="131"/>
    </row>
    <row r="579" spans="1:10" s="45" customFormat="1" ht="18" customHeight="1" thickBot="1" thickTop="1">
      <c r="A579" s="36"/>
      <c r="B579" s="37"/>
      <c r="C579" s="37"/>
      <c r="D579" s="37"/>
      <c r="E579" s="37"/>
      <c r="F579" s="69" t="s">
        <v>195</v>
      </c>
      <c r="G579" s="38"/>
      <c r="H579" s="39"/>
      <c r="I579" s="144"/>
      <c r="J579" s="134">
        <f>SUM(J572:J578)</f>
        <v>0</v>
      </c>
    </row>
    <row r="580" ht="13.5" thickTop="1">
      <c r="I580" s="145"/>
    </row>
    <row r="581" ht="12.75">
      <c r="I581" s="145"/>
    </row>
    <row r="582" spans="1:9" ht="12.75">
      <c r="A582" s="103" t="s">
        <v>888</v>
      </c>
      <c r="B582" s="104"/>
      <c r="C582" s="104"/>
      <c r="D582" s="104"/>
      <c r="E582" s="104"/>
      <c r="F582" s="105" t="s">
        <v>889</v>
      </c>
      <c r="I582" s="145"/>
    </row>
    <row r="583" ht="12.75">
      <c r="I583" s="145"/>
    </row>
    <row r="584" spans="1:9" ht="15">
      <c r="A584" s="5" t="s">
        <v>213</v>
      </c>
      <c r="F584" s="106" t="s">
        <v>890</v>
      </c>
      <c r="I584" s="145"/>
    </row>
    <row r="585" spans="6:9" ht="51">
      <c r="F585" s="107" t="s">
        <v>891</v>
      </c>
      <c r="I585" s="145"/>
    </row>
    <row r="586" ht="12.75">
      <c r="I586" s="145"/>
    </row>
    <row r="587" spans="6:9" ht="25.5">
      <c r="F587" s="111" t="s">
        <v>892</v>
      </c>
      <c r="I587" s="145"/>
    </row>
    <row r="588" spans="6:9" ht="25.5">
      <c r="F588" s="111" t="s">
        <v>893</v>
      </c>
      <c r="I588" s="145"/>
    </row>
    <row r="589" spans="6:9" ht="25.5">
      <c r="F589" s="109" t="s">
        <v>894</v>
      </c>
      <c r="I589" s="145"/>
    </row>
    <row r="590" spans="6:9" ht="25.5">
      <c r="F590" s="111" t="s">
        <v>1069</v>
      </c>
      <c r="I590" s="145"/>
    </row>
    <row r="591" spans="6:9" ht="25.5">
      <c r="F591" s="111" t="s">
        <v>1070</v>
      </c>
      <c r="I591" s="145"/>
    </row>
    <row r="592" spans="6:9" ht="38.25">
      <c r="F592" s="111" t="s">
        <v>1071</v>
      </c>
      <c r="I592" s="145"/>
    </row>
    <row r="593" spans="6:9" ht="25.5">
      <c r="F593" s="111" t="s">
        <v>1072</v>
      </c>
      <c r="I593" s="145"/>
    </row>
    <row r="594" spans="6:9" ht="25.5">
      <c r="F594" s="111" t="s">
        <v>1073</v>
      </c>
      <c r="I594" s="145"/>
    </row>
    <row r="595" spans="6:9" ht="25.5">
      <c r="F595" s="111" t="s">
        <v>1074</v>
      </c>
      <c r="I595" s="145"/>
    </row>
    <row r="596" spans="6:9" ht="25.5">
      <c r="F596" s="111" t="s">
        <v>1075</v>
      </c>
      <c r="I596" s="145"/>
    </row>
    <row r="597" spans="6:9" ht="102">
      <c r="F597" s="111" t="s">
        <v>1076</v>
      </c>
      <c r="I597" s="145"/>
    </row>
    <row r="598" spans="6:9" ht="63.75">
      <c r="F598" s="109" t="s">
        <v>1077</v>
      </c>
      <c r="I598" s="145"/>
    </row>
    <row r="599" spans="6:9" ht="38.25">
      <c r="F599" s="109" t="s">
        <v>1078</v>
      </c>
      <c r="I599" s="145"/>
    </row>
    <row r="600" spans="6:9" ht="25.5">
      <c r="F600" s="109" t="s">
        <v>1079</v>
      </c>
      <c r="I600" s="145"/>
    </row>
    <row r="601" spans="6:9" ht="25.5">
      <c r="F601" s="109" t="s">
        <v>1080</v>
      </c>
      <c r="I601" s="145"/>
    </row>
    <row r="602" spans="6:9" ht="42" customHeight="1">
      <c r="F602" s="109" t="s">
        <v>1081</v>
      </c>
      <c r="I602" s="145"/>
    </row>
    <row r="603" spans="6:9" ht="216.75">
      <c r="F603" s="109" t="s">
        <v>1082</v>
      </c>
      <c r="I603" s="145"/>
    </row>
    <row r="604" spans="6:9" ht="102">
      <c r="F604" s="109" t="s">
        <v>1083</v>
      </c>
      <c r="I604" s="145"/>
    </row>
    <row r="605" spans="6:9" ht="76.5">
      <c r="F605" s="109" t="s">
        <v>1084</v>
      </c>
      <c r="I605" s="145"/>
    </row>
    <row r="606" spans="6:9" ht="240.75" customHeight="1">
      <c r="F606" s="109" t="s">
        <v>1085</v>
      </c>
      <c r="I606" s="145"/>
    </row>
    <row r="607" spans="6:9" ht="269.25" customHeight="1">
      <c r="F607" s="109" t="s">
        <v>1087</v>
      </c>
      <c r="I607" s="145"/>
    </row>
    <row r="608" spans="6:9" ht="116.25" customHeight="1">
      <c r="F608" s="109" t="s">
        <v>1086</v>
      </c>
      <c r="I608" s="145"/>
    </row>
    <row r="609" spans="6:9" ht="125.25" customHeight="1">
      <c r="F609" s="108" t="s">
        <v>1088</v>
      </c>
      <c r="I609" s="145"/>
    </row>
    <row r="610" spans="6:9" ht="76.5">
      <c r="F610" s="110" t="s">
        <v>1089</v>
      </c>
      <c r="I610" s="145"/>
    </row>
    <row r="611" spans="6:9" ht="12.75">
      <c r="F611" s="110"/>
      <c r="I611" s="145"/>
    </row>
    <row r="612" spans="6:9" ht="236.25" customHeight="1">
      <c r="F612" s="109" t="s">
        <v>1090</v>
      </c>
      <c r="I612" s="145"/>
    </row>
    <row r="613" spans="6:9" ht="12.75">
      <c r="F613" s="110"/>
      <c r="I613" s="145"/>
    </row>
    <row r="614" spans="6:9" ht="218.25" customHeight="1">
      <c r="F614" s="109" t="s">
        <v>1091</v>
      </c>
      <c r="I614" s="145"/>
    </row>
    <row r="615" spans="6:9" ht="359.25" customHeight="1">
      <c r="F615" s="109" t="s">
        <v>1097</v>
      </c>
      <c r="I615" s="145"/>
    </row>
    <row r="616" spans="6:9" ht="38.25">
      <c r="F616" s="110" t="s">
        <v>1092</v>
      </c>
      <c r="I616" s="145"/>
    </row>
    <row r="617" spans="6:9" ht="38.25">
      <c r="F617" s="110" t="s">
        <v>1093</v>
      </c>
      <c r="I617" s="145"/>
    </row>
    <row r="618" spans="6:9" ht="38.25">
      <c r="F618" s="110" t="s">
        <v>1094</v>
      </c>
      <c r="I618" s="145"/>
    </row>
    <row r="619" spans="6:9" ht="12.75">
      <c r="F619" s="110" t="s">
        <v>1095</v>
      </c>
      <c r="I619" s="145"/>
    </row>
    <row r="620" spans="6:9" ht="26.25" customHeight="1">
      <c r="F620" s="110" t="s">
        <v>1096</v>
      </c>
      <c r="I620" s="145"/>
    </row>
    <row r="621" spans="6:9" ht="12.75">
      <c r="F621" s="110"/>
      <c r="I621" s="145"/>
    </row>
    <row r="622" spans="6:10" ht="12.75">
      <c r="F622" s="110" t="s">
        <v>1098</v>
      </c>
      <c r="G622" s="1" t="s">
        <v>202</v>
      </c>
      <c r="H622" s="2">
        <v>1</v>
      </c>
      <c r="I622" s="140">
        <v>0</v>
      </c>
      <c r="J622" s="131">
        <f>H622*I622</f>
        <v>0</v>
      </c>
    </row>
    <row r="623" ht="13.5" thickBot="1">
      <c r="I623" s="145"/>
    </row>
    <row r="624" spans="1:10" ht="14.25" thickBot="1" thickTop="1">
      <c r="A624" s="36"/>
      <c r="B624" s="37"/>
      <c r="C624" s="37"/>
      <c r="D624" s="37"/>
      <c r="E624" s="37"/>
      <c r="F624" s="69" t="s">
        <v>1099</v>
      </c>
      <c r="G624" s="38"/>
      <c r="H624" s="39"/>
      <c r="I624" s="144"/>
      <c r="J624" s="134">
        <f>SUM(J617:J623)</f>
        <v>0</v>
      </c>
    </row>
    <row r="625" ht="13.5" thickTop="1">
      <c r="I625" s="145"/>
    </row>
    <row r="626" ht="12.75">
      <c r="I626" s="145"/>
    </row>
    <row r="627" spans="1:9" ht="12.75">
      <c r="A627" s="103"/>
      <c r="B627" s="104"/>
      <c r="C627" s="104"/>
      <c r="D627" s="104"/>
      <c r="E627" s="104"/>
      <c r="F627" s="105"/>
      <c r="I627" s="145"/>
    </row>
    <row r="628" ht="12.75">
      <c r="I628" s="145"/>
    </row>
    <row r="629" spans="1:10" s="45" customFormat="1" ht="12.75">
      <c r="A629" s="149"/>
      <c r="B629" s="150"/>
      <c r="C629" s="150"/>
      <c r="D629" s="150"/>
      <c r="E629" s="150"/>
      <c r="F629" s="93"/>
      <c r="G629" s="94"/>
      <c r="H629" s="95"/>
      <c r="I629" s="146"/>
      <c r="J629" s="139"/>
    </row>
    <row r="630" ht="12.75">
      <c r="I630" s="145"/>
    </row>
    <row r="631" ht="12.75">
      <c r="I631" s="145"/>
    </row>
    <row r="632" ht="12.75">
      <c r="I632" s="145"/>
    </row>
    <row r="633" ht="12.75">
      <c r="I633" s="145"/>
    </row>
    <row r="634" ht="12.75">
      <c r="I634" s="145"/>
    </row>
    <row r="635" ht="12.75">
      <c r="I635" s="145"/>
    </row>
  </sheetData>
  <sheetProtection password="B2B1" sheet="1"/>
  <mergeCells count="1">
    <mergeCell ref="A12:J12"/>
  </mergeCells>
  <printOptions/>
  <pageMargins left="1.04" right="0.46" top="0.984251968503937" bottom="0.984251968503937" header="1.05" footer="0.590551181102362"/>
  <pageSetup fitToHeight="0" fitToWidth="1" horizontalDpi="360" verticalDpi="360" orientation="portrait" paperSize="9" r:id="rId1"/>
  <headerFooter alignWithMargins="0">
    <oddHeader>&amp;L        &amp;C &amp;RStran &amp;P od &amp;N</oddHeader>
    <oddFooter>&amp;L&amp;8_________________________________________________________
Investitor: JSS MOL Zarnikova 3, Ljubljana
Objekt: Ob Ljubljanici 42&amp;R&amp;8________________________________________________________
Junij 2015
Datoteka: &amp;F</oddFooter>
  </headerFooter>
  <rowBreaks count="9" manualBreakCount="9">
    <brk id="41" max="9" man="1"/>
    <brk id="56" max="9" man="1"/>
    <brk id="342" max="9" man="1"/>
    <brk id="407" max="9" man="1"/>
    <brk id="447" max="9" man="1"/>
    <brk id="483" max="255" man="1"/>
    <brk id="514" max="9" man="1"/>
    <brk id="535" max="9" man="1"/>
    <brk id="579" max="9" man="1"/>
  </rowBreaks>
  <colBreaks count="2" manualBreakCount="2">
    <brk id="8" max="65535" man="1"/>
    <brk id="14" max="65535" man="1"/>
  </colBreaks>
</worksheet>
</file>

<file path=xl/worksheets/sheet3.xml><?xml version="1.0" encoding="utf-8"?>
<worksheet xmlns="http://schemas.openxmlformats.org/spreadsheetml/2006/main" xmlns:r="http://schemas.openxmlformats.org/officeDocument/2006/relationships">
  <sheetPr>
    <tabColor indexed="14"/>
  </sheetPr>
  <dimension ref="A1:J57"/>
  <sheetViews>
    <sheetView view="pageBreakPreview" zoomScaleSheetLayoutView="100" zoomScalePageLayoutView="0" workbookViewId="0" topLeftCell="A25">
      <selection activeCell="D43" sqref="D43"/>
    </sheetView>
  </sheetViews>
  <sheetFormatPr defaultColWidth="9.00390625" defaultRowHeight="15.75" customHeight="1"/>
  <cols>
    <col min="1" max="1" width="5.125" style="415" customWidth="1"/>
    <col min="2" max="2" width="54.875" style="408" customWidth="1"/>
    <col min="3" max="3" width="7.875" style="407" customWidth="1"/>
    <col min="4" max="4" width="6.00390625" style="407" customWidth="1"/>
    <col min="5" max="5" width="14.125" style="409" customWidth="1"/>
    <col min="6" max="6" width="12.00390625" style="420" customWidth="1"/>
    <col min="7" max="7" width="7.00390625" style="333" customWidth="1"/>
    <col min="8" max="8" width="39.25390625" style="333" customWidth="1"/>
    <col min="9" max="10" width="7.00390625" style="333" customWidth="1"/>
    <col min="11" max="16384" width="9.125" style="334" customWidth="1"/>
  </cols>
  <sheetData>
    <row r="1" spans="1:6" ht="15.75" customHeight="1" thickTop="1">
      <c r="A1" s="328"/>
      <c r="B1" s="329"/>
      <c r="C1" s="330"/>
      <c r="D1" s="330"/>
      <c r="E1" s="331"/>
      <c r="F1" s="332"/>
    </row>
    <row r="2" spans="1:10" s="341" customFormat="1" ht="16.5" customHeight="1">
      <c r="A2" s="335"/>
      <c r="B2" s="336" t="s">
        <v>338</v>
      </c>
      <c r="C2" s="337"/>
      <c r="D2" s="337"/>
      <c r="E2" s="338"/>
      <c r="F2" s="339"/>
      <c r="G2" s="340"/>
      <c r="H2" s="340"/>
      <c r="I2" s="340"/>
      <c r="J2" s="340"/>
    </row>
    <row r="3" spans="1:10" s="341" customFormat="1" ht="15.75" customHeight="1">
      <c r="A3" s="342"/>
      <c r="B3" s="336"/>
      <c r="C3" s="337"/>
      <c r="D3" s="337"/>
      <c r="E3" s="338"/>
      <c r="F3" s="339"/>
      <c r="G3" s="340"/>
      <c r="H3" s="340"/>
      <c r="I3" s="340"/>
      <c r="J3" s="340"/>
    </row>
    <row r="4" spans="1:10" s="349" customFormat="1" ht="15.75" customHeight="1">
      <c r="A4" s="343"/>
      <c r="B4" s="344" t="s">
        <v>339</v>
      </c>
      <c r="C4" s="345"/>
      <c r="D4" s="345"/>
      <c r="E4" s="346"/>
      <c r="F4" s="347"/>
      <c r="G4" s="348"/>
      <c r="H4" s="348"/>
      <c r="I4" s="348"/>
      <c r="J4" s="348"/>
    </row>
    <row r="5" spans="1:10" s="349" customFormat="1" ht="15.75" customHeight="1">
      <c r="A5" s="343"/>
      <c r="B5" s="350"/>
      <c r="C5" s="345"/>
      <c r="D5" s="345"/>
      <c r="E5" s="346"/>
      <c r="F5" s="347"/>
      <c r="G5" s="348"/>
      <c r="H5" s="348"/>
      <c r="I5" s="348"/>
      <c r="J5" s="348"/>
    </row>
    <row r="6" spans="1:10" s="349" customFormat="1" ht="46.5" customHeight="1">
      <c r="A6" s="343">
        <v>1</v>
      </c>
      <c r="B6" s="350" t="s">
        <v>340</v>
      </c>
      <c r="C6" s="345" t="s">
        <v>341</v>
      </c>
      <c r="D6" s="345">
        <v>1</v>
      </c>
      <c r="E6" s="346"/>
      <c r="F6" s="347">
        <f>+E6*D6</f>
        <v>0</v>
      </c>
      <c r="G6" s="348"/>
      <c r="H6" s="348"/>
      <c r="I6" s="348"/>
      <c r="J6" s="348"/>
    </row>
    <row r="7" spans="1:10" s="349" customFormat="1" ht="60" customHeight="1">
      <c r="A7" s="343">
        <v>2</v>
      </c>
      <c r="B7" s="350" t="s">
        <v>342</v>
      </c>
      <c r="C7" s="345" t="s">
        <v>204</v>
      </c>
      <c r="D7" s="345">
        <v>10</v>
      </c>
      <c r="E7" s="346"/>
      <c r="F7" s="347">
        <f>+E7*D7</f>
        <v>0</v>
      </c>
      <c r="G7" s="348"/>
      <c r="H7" s="348"/>
      <c r="I7" s="348"/>
      <c r="J7" s="348"/>
    </row>
    <row r="8" spans="1:10" s="349" customFormat="1" ht="29.25" customHeight="1">
      <c r="A8" s="343">
        <f aca="true" t="shared" si="0" ref="A8:A17">A7+1</f>
        <v>3</v>
      </c>
      <c r="B8" s="350" t="s">
        <v>343</v>
      </c>
      <c r="C8" s="345" t="s">
        <v>204</v>
      </c>
      <c r="D8" s="345">
        <v>15</v>
      </c>
      <c r="E8" s="346"/>
      <c r="F8" s="347">
        <f>+E8*D8</f>
        <v>0</v>
      </c>
      <c r="G8" s="348"/>
      <c r="H8" s="348"/>
      <c r="I8" s="348"/>
      <c r="J8" s="348"/>
    </row>
    <row r="9" spans="1:10" s="349" customFormat="1" ht="31.5" customHeight="1">
      <c r="A9" s="343">
        <f t="shared" si="0"/>
        <v>4</v>
      </c>
      <c r="B9" s="350" t="s">
        <v>344</v>
      </c>
      <c r="C9" s="345" t="s">
        <v>204</v>
      </c>
      <c r="D9" s="345">
        <v>10</v>
      </c>
      <c r="E9" s="346"/>
      <c r="F9" s="347">
        <f>+E9*D9</f>
        <v>0</v>
      </c>
      <c r="G9" s="348"/>
      <c r="H9" s="348"/>
      <c r="I9" s="348"/>
      <c r="J9" s="348"/>
    </row>
    <row r="10" spans="1:10" s="349" customFormat="1" ht="23.25" customHeight="1">
      <c r="A10" s="343">
        <f t="shared" si="0"/>
        <v>5</v>
      </c>
      <c r="B10" s="351" t="s">
        <v>345</v>
      </c>
      <c r="C10" s="345" t="s">
        <v>204</v>
      </c>
      <c r="D10" s="345">
        <v>15</v>
      </c>
      <c r="E10" s="346"/>
      <c r="F10" s="347">
        <f aca="true" t="shared" si="1" ref="F10:F32">D10*E10</f>
        <v>0</v>
      </c>
      <c r="G10" s="348"/>
      <c r="H10" s="348"/>
      <c r="I10" s="348"/>
      <c r="J10" s="348"/>
    </row>
    <row r="11" spans="1:10" s="349" customFormat="1" ht="27" customHeight="1">
      <c r="A11" s="343">
        <f t="shared" si="0"/>
        <v>6</v>
      </c>
      <c r="B11" s="350" t="s">
        <v>346</v>
      </c>
      <c r="C11" s="345" t="s">
        <v>347</v>
      </c>
      <c r="D11" s="345">
        <v>2</v>
      </c>
      <c r="E11" s="346"/>
      <c r="F11" s="347">
        <f t="shared" si="1"/>
        <v>0</v>
      </c>
      <c r="G11" s="348"/>
      <c r="H11" s="348"/>
      <c r="I11" s="348"/>
      <c r="J11" s="348"/>
    </row>
    <row r="12" spans="1:10" s="349" customFormat="1" ht="27" customHeight="1">
      <c r="A12" s="343">
        <f t="shared" si="0"/>
        <v>7</v>
      </c>
      <c r="B12" s="350" t="s">
        <v>348</v>
      </c>
      <c r="C12" s="345" t="s">
        <v>347</v>
      </c>
      <c r="D12" s="345">
        <v>1</v>
      </c>
      <c r="E12" s="346"/>
      <c r="F12" s="347">
        <f>D12*E12</f>
        <v>0</v>
      </c>
      <c r="G12" s="348"/>
      <c r="H12" s="348"/>
      <c r="I12" s="348"/>
      <c r="J12" s="348"/>
    </row>
    <row r="13" spans="1:10" s="349" customFormat="1" ht="30" customHeight="1">
      <c r="A13" s="343">
        <f>A11+1</f>
        <v>7</v>
      </c>
      <c r="B13" s="350" t="s">
        <v>349</v>
      </c>
      <c r="C13" s="345" t="s">
        <v>204</v>
      </c>
      <c r="D13" s="345">
        <v>10</v>
      </c>
      <c r="E13" s="346"/>
      <c r="F13" s="347">
        <f t="shared" si="1"/>
        <v>0</v>
      </c>
      <c r="G13" s="348"/>
      <c r="H13" s="348"/>
      <c r="I13" s="348"/>
      <c r="J13" s="348"/>
    </row>
    <row r="14" spans="1:10" s="349" customFormat="1" ht="18.75" customHeight="1">
      <c r="A14" s="343">
        <f t="shared" si="0"/>
        <v>8</v>
      </c>
      <c r="B14" s="350" t="s">
        <v>350</v>
      </c>
      <c r="C14" s="345" t="s">
        <v>204</v>
      </c>
      <c r="D14" s="345">
        <v>10</v>
      </c>
      <c r="E14" s="346"/>
      <c r="F14" s="347">
        <f t="shared" si="1"/>
        <v>0</v>
      </c>
      <c r="G14" s="348"/>
      <c r="H14" s="348"/>
      <c r="I14" s="348"/>
      <c r="J14" s="348"/>
    </row>
    <row r="15" spans="1:10" s="349" customFormat="1" ht="36" customHeight="1">
      <c r="A15" s="343">
        <f t="shared" si="0"/>
        <v>9</v>
      </c>
      <c r="B15" s="350" t="s">
        <v>351</v>
      </c>
      <c r="C15" s="345" t="s">
        <v>341</v>
      </c>
      <c r="D15" s="345">
        <v>1</v>
      </c>
      <c r="E15" s="346"/>
      <c r="F15" s="347">
        <f t="shared" si="1"/>
        <v>0</v>
      </c>
      <c r="G15" s="348"/>
      <c r="H15" s="348"/>
      <c r="I15" s="348"/>
      <c r="J15" s="348"/>
    </row>
    <row r="16" spans="1:10" s="349" customFormat="1" ht="21.75" customHeight="1">
      <c r="A16" s="343">
        <f t="shared" si="0"/>
        <v>10</v>
      </c>
      <c r="B16" s="350" t="s">
        <v>352</v>
      </c>
      <c r="C16" s="345" t="s">
        <v>341</v>
      </c>
      <c r="D16" s="345">
        <v>1</v>
      </c>
      <c r="E16" s="346"/>
      <c r="F16" s="347">
        <f t="shared" si="1"/>
        <v>0</v>
      </c>
      <c r="G16" s="348"/>
      <c r="H16" s="348"/>
      <c r="I16" s="348"/>
      <c r="J16" s="348"/>
    </row>
    <row r="17" spans="1:10" s="349" customFormat="1" ht="24.75" customHeight="1">
      <c r="A17" s="343">
        <f t="shared" si="0"/>
        <v>11</v>
      </c>
      <c r="B17" s="350" t="s">
        <v>353</v>
      </c>
      <c r="C17" s="345" t="s">
        <v>341</v>
      </c>
      <c r="D17" s="345">
        <v>3</v>
      </c>
      <c r="E17" s="346"/>
      <c r="F17" s="347">
        <f t="shared" si="1"/>
        <v>0</v>
      </c>
      <c r="G17" s="348"/>
      <c r="H17" s="348"/>
      <c r="I17" s="348"/>
      <c r="J17" s="348"/>
    </row>
    <row r="18" spans="1:6" s="358" customFormat="1" ht="15" customHeight="1">
      <c r="A18" s="352">
        <v>12</v>
      </c>
      <c r="B18" s="353" t="s">
        <v>354</v>
      </c>
      <c r="C18" s="354"/>
      <c r="D18" s="355"/>
      <c r="E18" s="356"/>
      <c r="F18" s="357"/>
    </row>
    <row r="19" spans="1:8" s="358" customFormat="1" ht="84" customHeight="1">
      <c r="A19" s="352"/>
      <c r="B19" s="359" t="s">
        <v>355</v>
      </c>
      <c r="C19" s="354" t="s">
        <v>202</v>
      </c>
      <c r="D19" s="355">
        <v>1</v>
      </c>
      <c r="E19" s="356"/>
      <c r="F19" s="347">
        <f t="shared" si="1"/>
        <v>0</v>
      </c>
      <c r="H19" s="360"/>
    </row>
    <row r="20" spans="1:8" s="358" customFormat="1" ht="17.25" customHeight="1">
      <c r="A20" s="352"/>
      <c r="B20" s="361" t="s">
        <v>356</v>
      </c>
      <c r="C20" s="354" t="s">
        <v>202</v>
      </c>
      <c r="D20" s="355">
        <v>1</v>
      </c>
      <c r="E20" s="356"/>
      <c r="F20" s="347">
        <f t="shared" si="1"/>
        <v>0</v>
      </c>
      <c r="H20" s="360"/>
    </row>
    <row r="21" spans="1:10" s="341" customFormat="1" ht="15.75" customHeight="1">
      <c r="A21" s="362"/>
      <c r="B21" s="363" t="s">
        <v>357</v>
      </c>
      <c r="C21" s="364" t="s">
        <v>202</v>
      </c>
      <c r="D21" s="365">
        <v>3</v>
      </c>
      <c r="E21" s="366"/>
      <c r="F21" s="347">
        <f t="shared" si="1"/>
        <v>0</v>
      </c>
      <c r="G21" s="348"/>
      <c r="H21" s="348"/>
      <c r="I21" s="348"/>
      <c r="J21" s="348"/>
    </row>
    <row r="22" spans="1:10" s="341" customFormat="1" ht="15.75" customHeight="1">
      <c r="A22" s="362"/>
      <c r="B22" s="363" t="s">
        <v>358</v>
      </c>
      <c r="C22" s="364"/>
      <c r="D22" s="365"/>
      <c r="E22" s="366"/>
      <c r="F22" s="347">
        <f t="shared" si="1"/>
        <v>0</v>
      </c>
      <c r="G22" s="348"/>
      <c r="H22" s="348"/>
      <c r="I22" s="348"/>
      <c r="J22" s="348"/>
    </row>
    <row r="23" spans="1:10" s="341" customFormat="1" ht="15.75" customHeight="1">
      <c r="A23" s="362"/>
      <c r="B23" s="367" t="s">
        <v>359</v>
      </c>
      <c r="C23" s="365" t="s">
        <v>202</v>
      </c>
      <c r="D23" s="365">
        <v>1</v>
      </c>
      <c r="E23" s="366"/>
      <c r="F23" s="347">
        <f t="shared" si="1"/>
        <v>0</v>
      </c>
      <c r="G23" s="348"/>
      <c r="H23" s="348"/>
      <c r="I23" s="348"/>
      <c r="J23" s="348"/>
    </row>
    <row r="24" spans="1:10" s="341" customFormat="1" ht="15.75" customHeight="1">
      <c r="A24" s="362"/>
      <c r="B24" s="368" t="s">
        <v>360</v>
      </c>
      <c r="C24" s="365"/>
      <c r="D24" s="365"/>
      <c r="E24" s="366"/>
      <c r="F24" s="347">
        <f t="shared" si="1"/>
        <v>0</v>
      </c>
      <c r="G24" s="348"/>
      <c r="H24" s="348"/>
      <c r="I24" s="348"/>
      <c r="J24" s="348"/>
    </row>
    <row r="25" spans="1:10" s="369" customFormat="1" ht="15.75" customHeight="1">
      <c r="A25" s="362"/>
      <c r="B25" s="367" t="s">
        <v>361</v>
      </c>
      <c r="C25" s="365" t="s">
        <v>202</v>
      </c>
      <c r="D25" s="365">
        <v>3</v>
      </c>
      <c r="E25" s="366"/>
      <c r="F25" s="347">
        <f t="shared" si="1"/>
        <v>0</v>
      </c>
      <c r="G25" s="348"/>
      <c r="H25" s="348"/>
      <c r="I25" s="348"/>
      <c r="J25" s="348"/>
    </row>
    <row r="26" spans="1:8" s="358" customFormat="1" ht="33">
      <c r="A26" s="352"/>
      <c r="B26" s="361" t="s">
        <v>362</v>
      </c>
      <c r="C26" s="354" t="s">
        <v>202</v>
      </c>
      <c r="D26" s="355">
        <v>11</v>
      </c>
      <c r="E26" s="356"/>
      <c r="F26" s="347">
        <f t="shared" si="1"/>
        <v>0</v>
      </c>
      <c r="H26" s="360"/>
    </row>
    <row r="27" spans="1:6" s="358" customFormat="1" ht="16.5">
      <c r="A27" s="352"/>
      <c r="B27" s="370" t="s">
        <v>363</v>
      </c>
      <c r="C27" s="354"/>
      <c r="D27" s="355"/>
      <c r="E27" s="356"/>
      <c r="F27" s="347">
        <f t="shared" si="1"/>
        <v>0</v>
      </c>
    </row>
    <row r="28" spans="1:6" s="372" customFormat="1" ht="15" customHeight="1">
      <c r="A28" s="352"/>
      <c r="B28" s="371" t="s">
        <v>364</v>
      </c>
      <c r="C28" s="354" t="s">
        <v>202</v>
      </c>
      <c r="D28" s="355">
        <v>11</v>
      </c>
      <c r="E28" s="356"/>
      <c r="F28" s="347">
        <f t="shared" si="1"/>
        <v>0</v>
      </c>
    </row>
    <row r="29" spans="1:6" s="372" customFormat="1" ht="15" customHeight="1">
      <c r="A29" s="352"/>
      <c r="B29" s="371" t="s">
        <v>365</v>
      </c>
      <c r="C29" s="354" t="s">
        <v>202</v>
      </c>
      <c r="D29" s="355">
        <v>1</v>
      </c>
      <c r="E29" s="356"/>
      <c r="F29" s="347">
        <f t="shared" si="1"/>
        <v>0</v>
      </c>
    </row>
    <row r="30" spans="1:6" s="372" customFormat="1" ht="15" customHeight="1">
      <c r="A30" s="352"/>
      <c r="B30" s="371" t="s">
        <v>366</v>
      </c>
      <c r="C30" s="354" t="s">
        <v>202</v>
      </c>
      <c r="D30" s="355">
        <v>1</v>
      </c>
      <c r="E30" s="356"/>
      <c r="F30" s="347">
        <f t="shared" si="1"/>
        <v>0</v>
      </c>
    </row>
    <row r="31" spans="1:6" s="372" customFormat="1" ht="15" customHeight="1">
      <c r="A31" s="352"/>
      <c r="B31" s="373" t="s">
        <v>367</v>
      </c>
      <c r="C31" s="354"/>
      <c r="D31" s="355"/>
      <c r="E31" s="356"/>
      <c r="F31" s="347">
        <f t="shared" si="1"/>
        <v>0</v>
      </c>
    </row>
    <row r="32" spans="1:6" s="372" customFormat="1" ht="15" customHeight="1">
      <c r="A32" s="352"/>
      <c r="B32" s="374" t="s">
        <v>368</v>
      </c>
      <c r="C32" s="375" t="s">
        <v>369</v>
      </c>
      <c r="D32" s="376">
        <v>1</v>
      </c>
      <c r="E32" s="377"/>
      <c r="F32" s="347">
        <f t="shared" si="1"/>
        <v>0</v>
      </c>
    </row>
    <row r="33" spans="1:6" s="372" customFormat="1" ht="20.25" customHeight="1">
      <c r="A33" s="352"/>
      <c r="B33" s="378" t="s">
        <v>370</v>
      </c>
      <c r="C33" s="379" t="s">
        <v>369</v>
      </c>
      <c r="D33" s="380">
        <v>1</v>
      </c>
      <c r="E33" s="381"/>
      <c r="F33" s="347">
        <f>SUM(F20:F32)</f>
        <v>0</v>
      </c>
    </row>
    <row r="34" spans="1:6" ht="57.75" customHeight="1">
      <c r="A34" s="362">
        <v>13</v>
      </c>
      <c r="B34" s="367" t="s">
        <v>371</v>
      </c>
      <c r="C34" s="365" t="s">
        <v>202</v>
      </c>
      <c r="D34" s="365">
        <v>1</v>
      </c>
      <c r="E34" s="382"/>
      <c r="F34" s="383"/>
    </row>
    <row r="35" spans="1:6" ht="15.75" customHeight="1">
      <c r="A35" s="362"/>
      <c r="B35" s="363" t="s">
        <v>372</v>
      </c>
      <c r="C35" s="364" t="s">
        <v>202</v>
      </c>
      <c r="D35" s="365">
        <v>3</v>
      </c>
      <c r="E35" s="382"/>
      <c r="F35" s="383"/>
    </row>
    <row r="36" spans="1:6" ht="15.75" customHeight="1">
      <c r="A36" s="362"/>
      <c r="B36" s="363" t="s">
        <v>358</v>
      </c>
      <c r="C36" s="364"/>
      <c r="D36" s="365"/>
      <c r="E36" s="382"/>
      <c r="F36" s="383"/>
    </row>
    <row r="37" spans="1:6" ht="15.75" customHeight="1">
      <c r="A37" s="362"/>
      <c r="B37" s="367" t="s">
        <v>373</v>
      </c>
      <c r="C37" s="365" t="s">
        <v>202</v>
      </c>
      <c r="D37" s="365">
        <v>1</v>
      </c>
      <c r="E37" s="382"/>
      <c r="F37" s="383"/>
    </row>
    <row r="38" spans="1:6" ht="15.75" customHeight="1">
      <c r="A38" s="362"/>
      <c r="B38" s="367" t="s">
        <v>359</v>
      </c>
      <c r="C38" s="365" t="s">
        <v>202</v>
      </c>
      <c r="D38" s="365">
        <v>1</v>
      </c>
      <c r="E38" s="382"/>
      <c r="F38" s="347">
        <f aca="true" t="shared" si="2" ref="F38:F43">D38*E38</f>
        <v>0</v>
      </c>
    </row>
    <row r="39" spans="1:6" ht="15.75" customHeight="1">
      <c r="A39" s="362"/>
      <c r="B39" s="368" t="s">
        <v>360</v>
      </c>
      <c r="C39" s="365"/>
      <c r="D39" s="365"/>
      <c r="E39" s="382"/>
      <c r="F39" s="347">
        <f t="shared" si="2"/>
        <v>0</v>
      </c>
    </row>
    <row r="40" spans="1:6" ht="15.75" customHeight="1">
      <c r="A40" s="362"/>
      <c r="B40" s="367" t="s">
        <v>374</v>
      </c>
      <c r="C40" s="365" t="s">
        <v>202</v>
      </c>
      <c r="D40" s="365">
        <v>3</v>
      </c>
      <c r="E40" s="382"/>
      <c r="F40" s="347">
        <f t="shared" si="2"/>
        <v>0</v>
      </c>
    </row>
    <row r="41" spans="1:6" ht="15.75" customHeight="1">
      <c r="A41" s="362"/>
      <c r="B41" s="367" t="s">
        <v>361</v>
      </c>
      <c r="C41" s="365" t="s">
        <v>202</v>
      </c>
      <c r="D41" s="365">
        <v>3</v>
      </c>
      <c r="E41" s="382"/>
      <c r="F41" s="347">
        <f t="shared" si="2"/>
        <v>0</v>
      </c>
    </row>
    <row r="42" spans="1:6" ht="15.75" customHeight="1">
      <c r="A42" s="362"/>
      <c r="B42" s="384" t="s">
        <v>375</v>
      </c>
      <c r="C42" s="379" t="s">
        <v>369</v>
      </c>
      <c r="D42" s="380">
        <v>1</v>
      </c>
      <c r="E42" s="385"/>
      <c r="F42" s="347">
        <f t="shared" si="2"/>
        <v>0</v>
      </c>
    </row>
    <row r="43" spans="1:6" ht="15.75" customHeight="1">
      <c r="A43" s="362"/>
      <c r="B43" s="386" t="s">
        <v>370</v>
      </c>
      <c r="C43" s="379" t="s">
        <v>369</v>
      </c>
      <c r="D43" s="380">
        <v>1</v>
      </c>
      <c r="E43" s="387"/>
      <c r="F43" s="347">
        <f t="shared" si="2"/>
        <v>0</v>
      </c>
    </row>
    <row r="44" spans="1:6" ht="15.75" customHeight="1">
      <c r="A44" s="362"/>
      <c r="B44" s="388"/>
      <c r="C44" s="389"/>
      <c r="D44" s="390"/>
      <c r="E44" s="391"/>
      <c r="F44" s="392"/>
    </row>
    <row r="45" spans="1:6" ht="15.75" customHeight="1">
      <c r="A45" s="335"/>
      <c r="B45" s="393"/>
      <c r="C45" s="337"/>
      <c r="D45" s="337"/>
      <c r="E45" s="394"/>
      <c r="F45" s="395"/>
    </row>
    <row r="46" spans="1:6" ht="15.75" customHeight="1">
      <c r="A46" s="396"/>
      <c r="B46" s="336" t="s">
        <v>376</v>
      </c>
      <c r="C46" s="337" t="s">
        <v>377</v>
      </c>
      <c r="D46" s="337"/>
      <c r="E46" s="394"/>
      <c r="F46" s="397">
        <f>SUM(F6:F44)</f>
        <v>0</v>
      </c>
    </row>
    <row r="47" spans="1:6" ht="15.75" customHeight="1" thickBot="1">
      <c r="A47" s="398"/>
      <c r="B47" s="399"/>
      <c r="C47" s="400"/>
      <c r="D47" s="400"/>
      <c r="E47" s="401"/>
      <c r="F47" s="402"/>
    </row>
    <row r="48" spans="1:6" ht="15.75" customHeight="1" thickTop="1">
      <c r="A48" s="403"/>
      <c r="B48" s="404"/>
      <c r="C48" s="403"/>
      <c r="D48" s="403"/>
      <c r="E48" s="405"/>
      <c r="F48" s="406"/>
    </row>
    <row r="49" spans="1:6" ht="15.75" customHeight="1">
      <c r="A49" s="407"/>
      <c r="F49" s="410"/>
    </row>
    <row r="50" spans="1:6" ht="15.75" customHeight="1">
      <c r="A50" s="411"/>
      <c r="B50" s="412"/>
      <c r="C50" s="411"/>
      <c r="D50" s="411"/>
      <c r="E50" s="413"/>
      <c r="F50" s="414"/>
    </row>
    <row r="51" ht="15.75" customHeight="1">
      <c r="F51" s="410"/>
    </row>
    <row r="52" spans="1:6" ht="15.75" customHeight="1">
      <c r="A52" s="416"/>
      <c r="B52" s="417"/>
      <c r="C52" s="416"/>
      <c r="D52" s="416"/>
      <c r="E52" s="418"/>
      <c r="F52" s="419"/>
    </row>
    <row r="53" ht="15.75" customHeight="1">
      <c r="A53" s="407"/>
    </row>
    <row r="54" ht="15.75" customHeight="1">
      <c r="A54" s="407"/>
    </row>
    <row r="55" ht="15.75" customHeight="1">
      <c r="A55" s="407"/>
    </row>
    <row r="56" ht="15.75" customHeight="1">
      <c r="A56" s="407"/>
    </row>
    <row r="57" ht="15.75" customHeight="1">
      <c r="F57" s="410"/>
    </row>
  </sheetData>
  <sheetProtection password="8D71" sheet="1"/>
  <printOptions/>
  <pageMargins left="0.984251968503937" right="0.984251968503937" top="0.984251968503937" bottom="0.984251968503937" header="0.35433070866141736" footer="0.3937007874015748"/>
  <pageSetup blackAndWhite="1" firstPageNumber="1" useFirstPageNumber="1" horizontalDpi="600" verticalDpi="600" orientation="portrait" paperSize="9" scale="80" r:id="rId2"/>
  <headerFooter alignWithMargins="0">
    <oddHeader>&amp;L        &amp;G&amp;C
21105</oddHeader>
    <oddFooter xml:space="preserve">&amp;L          &amp;F&amp;C&amp;P/&amp;N&amp;R&amp;D  </oddFoot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N34"/>
  <sheetViews>
    <sheetView zoomScalePageLayoutView="0" workbookViewId="0" topLeftCell="A1">
      <selection activeCell="D10" sqref="D10"/>
    </sheetView>
  </sheetViews>
  <sheetFormatPr defaultColWidth="9.00390625" defaultRowHeight="12.75"/>
  <cols>
    <col min="1" max="1" width="9.125" style="188" customWidth="1"/>
    <col min="2" max="2" width="9.25390625" style="188" customWidth="1"/>
    <col min="3" max="3" width="34.875" style="188" customWidth="1"/>
    <col min="4" max="4" width="12.875" style="188" customWidth="1"/>
    <col min="5" max="16384" width="9.125" style="188" customWidth="1"/>
  </cols>
  <sheetData>
    <row r="1" spans="1:7" ht="16.5">
      <c r="A1" s="183"/>
      <c r="B1" s="184"/>
      <c r="C1" s="185"/>
      <c r="D1" s="186"/>
      <c r="E1" s="185"/>
      <c r="F1" s="185"/>
      <c r="G1" s="187"/>
    </row>
    <row r="2" spans="1:7" ht="16.5">
      <c r="A2" s="189"/>
      <c r="B2" s="190"/>
      <c r="C2" s="191"/>
      <c r="D2" s="192"/>
      <c r="E2" s="191"/>
      <c r="F2" s="191"/>
      <c r="G2" s="193"/>
    </row>
    <row r="3" spans="1:7" ht="21">
      <c r="A3" s="189"/>
      <c r="B3" s="194" t="s">
        <v>246</v>
      </c>
      <c r="C3" s="191"/>
      <c r="D3" s="192"/>
      <c r="E3" s="191"/>
      <c r="F3" s="191"/>
      <c r="G3" s="193"/>
    </row>
    <row r="4" spans="1:7" ht="21">
      <c r="A4" s="189"/>
      <c r="B4" s="194"/>
      <c r="C4" s="191"/>
      <c r="D4" s="192"/>
      <c r="E4" s="191"/>
      <c r="F4" s="191"/>
      <c r="G4" s="193"/>
    </row>
    <row r="5" spans="1:7" ht="21">
      <c r="A5" s="189"/>
      <c r="B5" s="194" t="s">
        <v>247</v>
      </c>
      <c r="C5" s="191"/>
      <c r="D5" s="192"/>
      <c r="E5" s="191"/>
      <c r="F5" s="191"/>
      <c r="G5" s="193"/>
    </row>
    <row r="6" spans="1:7" ht="21">
      <c r="A6" s="189"/>
      <c r="B6" s="194"/>
      <c r="C6" s="191"/>
      <c r="D6" s="192"/>
      <c r="E6" s="191"/>
      <c r="F6" s="191"/>
      <c r="G6" s="193"/>
    </row>
    <row r="7" spans="1:7" ht="16.5">
      <c r="A7" s="189"/>
      <c r="B7" s="195">
        <v>1</v>
      </c>
      <c r="C7" s="191" t="s">
        <v>248</v>
      </c>
      <c r="D7" s="196">
        <f>'1 INSTALACIJSKI MATERIAL'!F57</f>
        <v>0</v>
      </c>
      <c r="E7" s="191"/>
      <c r="F7" s="191"/>
      <c r="G7" s="193"/>
    </row>
    <row r="8" spans="1:7" ht="16.5">
      <c r="A8" s="189"/>
      <c r="B8" s="195">
        <v>2</v>
      </c>
      <c r="C8" s="191" t="str">
        <f>'[2]2_SVETILKE'!B1</f>
        <v>SVETILKE</v>
      </c>
      <c r="D8" s="197">
        <f>'2 SVETILKE'!G18</f>
        <v>0</v>
      </c>
      <c r="E8" s="191"/>
      <c r="F8" s="198"/>
      <c r="G8" s="193"/>
    </row>
    <row r="9" spans="1:7" ht="16.5">
      <c r="A9" s="189"/>
      <c r="B9" s="195">
        <v>3</v>
      </c>
      <c r="C9" s="191" t="s">
        <v>249</v>
      </c>
      <c r="D9" s="196">
        <f>'3 RAZDELILNIKI'!F63</f>
        <v>0</v>
      </c>
      <c r="E9" s="191"/>
      <c r="F9" s="191"/>
      <c r="G9" s="193"/>
    </row>
    <row r="10" spans="1:7" ht="16.5">
      <c r="A10" s="189"/>
      <c r="B10" s="195">
        <v>4</v>
      </c>
      <c r="C10" s="191" t="s">
        <v>250</v>
      </c>
      <c r="D10" s="199">
        <f>'4 STRELOVOD'!F15</f>
        <v>0</v>
      </c>
      <c r="E10" s="191"/>
      <c r="F10" s="191"/>
      <c r="G10" s="193"/>
    </row>
    <row r="11" spans="1:7" ht="16.5">
      <c r="A11" s="189"/>
      <c r="B11" s="195">
        <v>5</v>
      </c>
      <c r="C11" s="191" t="s">
        <v>251</v>
      </c>
      <c r="D11" s="199">
        <f>'5 TELEFONIJA'!F30</f>
        <v>0</v>
      </c>
      <c r="E11" s="191"/>
      <c r="F11" s="191"/>
      <c r="G11" s="193"/>
    </row>
    <row r="12" spans="1:14" ht="16.5">
      <c r="A12" s="189"/>
      <c r="B12" s="195">
        <v>6</v>
      </c>
      <c r="C12" s="191" t="str">
        <f>'[2]10 SAS'!B1</f>
        <v>SKUPNI ANTENSKI SISTEM</v>
      </c>
      <c r="D12" s="199">
        <f>'6 SAS'!F29</f>
        <v>0</v>
      </c>
      <c r="E12" s="191"/>
      <c r="F12" s="191"/>
      <c r="G12" s="193"/>
      <c r="L12" s="877"/>
      <c r="M12" s="878"/>
      <c r="N12" s="878"/>
    </row>
    <row r="13" spans="1:14" ht="16.5">
      <c r="A13" s="189"/>
      <c r="B13" s="195">
        <v>7</v>
      </c>
      <c r="C13" s="191" t="s">
        <v>252</v>
      </c>
      <c r="D13" s="199">
        <f>'7 DOMOFONI'!F11</f>
        <v>0</v>
      </c>
      <c r="E13" s="191"/>
      <c r="F13" s="191"/>
      <c r="G13" s="193"/>
      <c r="L13" s="200"/>
      <c r="M13" s="201"/>
      <c r="N13" s="201"/>
    </row>
    <row r="14" spans="1:7" ht="17.25" customHeight="1">
      <c r="A14" s="189"/>
      <c r="B14" s="195"/>
      <c r="C14" s="191" t="s">
        <v>253</v>
      </c>
      <c r="D14" s="199">
        <f>SUM(D7:D13)</f>
        <v>0</v>
      </c>
      <c r="E14" s="191"/>
      <c r="F14" s="191"/>
      <c r="G14" s="193"/>
    </row>
    <row r="15" spans="1:7" ht="17.25" customHeight="1">
      <c r="A15" s="189"/>
      <c r="B15" s="195"/>
      <c r="C15" s="191"/>
      <c r="D15" s="191"/>
      <c r="E15" s="191"/>
      <c r="F15" s="191"/>
      <c r="G15" s="193"/>
    </row>
    <row r="16" spans="1:7" ht="256.5" customHeight="1">
      <c r="A16" s="189"/>
      <c r="B16" s="879" t="s">
        <v>254</v>
      </c>
      <c r="C16" s="880"/>
      <c r="D16" s="880"/>
      <c r="E16" s="191"/>
      <c r="F16" s="191"/>
      <c r="G16" s="193"/>
    </row>
    <row r="17" spans="1:7" ht="16.5">
      <c r="A17" s="189"/>
      <c r="B17" s="190"/>
      <c r="C17" s="191"/>
      <c r="D17" s="202"/>
      <c r="E17" s="191"/>
      <c r="F17" s="191"/>
      <c r="G17" s="193"/>
    </row>
    <row r="18" spans="1:7" ht="16.5">
      <c r="A18" s="189"/>
      <c r="B18" s="190"/>
      <c r="C18" s="191"/>
      <c r="D18" s="192"/>
      <c r="E18" s="191"/>
      <c r="F18" s="191"/>
      <c r="G18" s="193"/>
    </row>
    <row r="19" spans="1:7" ht="17.25" thickBot="1">
      <c r="A19" s="203"/>
      <c r="B19" s="204"/>
      <c r="C19" s="205"/>
      <c r="D19" s="206"/>
      <c r="E19" s="205"/>
      <c r="F19" s="205"/>
      <c r="G19" s="207"/>
    </row>
    <row r="20" spans="2:4" ht="16.5">
      <c r="B20" s="208"/>
      <c r="D20" s="209"/>
    </row>
    <row r="21" spans="2:4" ht="16.5">
      <c r="B21" s="208"/>
      <c r="D21" s="209"/>
    </row>
    <row r="22" spans="2:4" ht="16.5">
      <c r="B22" s="208"/>
      <c r="D22" s="209"/>
    </row>
    <row r="23" spans="2:4" ht="16.5">
      <c r="B23" s="208"/>
      <c r="D23" s="209"/>
    </row>
    <row r="24" spans="2:4" ht="16.5">
      <c r="B24" s="208"/>
      <c r="D24" s="209"/>
    </row>
    <row r="25" spans="2:4" ht="16.5">
      <c r="B25" s="208"/>
      <c r="D25" s="209"/>
    </row>
    <row r="26" spans="2:4" ht="16.5">
      <c r="B26" s="208"/>
      <c r="D26" s="209"/>
    </row>
    <row r="27" spans="2:4" ht="16.5">
      <c r="B27" s="208"/>
      <c r="D27" s="209"/>
    </row>
    <row r="28" spans="2:4" ht="16.5">
      <c r="B28" s="208"/>
      <c r="D28" s="209"/>
    </row>
    <row r="29" spans="2:4" ht="16.5">
      <c r="B29" s="208"/>
      <c r="D29" s="209"/>
    </row>
    <row r="30" spans="2:4" ht="16.5">
      <c r="B30" s="208"/>
      <c r="D30" s="209"/>
    </row>
    <row r="31" spans="2:4" ht="16.5">
      <c r="B31" s="208"/>
      <c r="D31" s="209"/>
    </row>
    <row r="32" spans="2:4" ht="16.5">
      <c r="B32" s="208"/>
      <c r="D32" s="209"/>
    </row>
    <row r="33" spans="2:4" ht="16.5">
      <c r="B33" s="208"/>
      <c r="D33" s="209"/>
    </row>
    <row r="34" spans="2:4" ht="16.5">
      <c r="B34" s="208"/>
      <c r="D34" s="209"/>
    </row>
  </sheetData>
  <sheetProtection password="B2B1" sheet="1"/>
  <mergeCells count="2">
    <mergeCell ref="L12:N12"/>
    <mergeCell ref="B16:D16"/>
  </mergeCells>
  <hyperlinks>
    <hyperlink ref="D8" location="'2 SVETILKE'!A1" display="'2 SVETILKE'!A1"/>
  </hyperlink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&amp;C201411-EL-PZI</oddHeader>
    <oddFooter>&amp;L&amp;A&amp;R&amp;P/&amp;N</oddFooter>
  </headerFooter>
</worksheet>
</file>

<file path=xl/worksheets/sheet5.xml><?xml version="1.0" encoding="utf-8"?>
<worksheet xmlns="http://schemas.openxmlformats.org/spreadsheetml/2006/main" xmlns:r="http://schemas.openxmlformats.org/officeDocument/2006/relationships">
  <sheetPr>
    <tabColor rgb="FFFFC000"/>
  </sheetPr>
  <dimension ref="A1:F64"/>
  <sheetViews>
    <sheetView zoomScalePageLayoutView="0" workbookViewId="0" topLeftCell="A1">
      <selection activeCell="E24" sqref="E24"/>
    </sheetView>
  </sheetViews>
  <sheetFormatPr defaultColWidth="9.00390625" defaultRowHeight="12.75"/>
  <cols>
    <col min="1" max="1" width="6.00390625" style="188" customWidth="1"/>
    <col min="2" max="2" width="46.875" style="188" customWidth="1"/>
    <col min="3" max="3" width="6.75390625" style="188" customWidth="1"/>
    <col min="4" max="4" width="6.125" style="443" customWidth="1"/>
    <col min="5" max="5" width="10.625" style="444" customWidth="1"/>
    <col min="6" max="6" width="13.125" style="188" customWidth="1"/>
    <col min="7" max="16384" width="9.125" style="188" customWidth="1"/>
  </cols>
  <sheetData>
    <row r="1" spans="1:6" ht="16.5">
      <c r="A1" s="422">
        <v>1</v>
      </c>
      <c r="B1" s="423" t="s">
        <v>248</v>
      </c>
      <c r="C1" s="424"/>
      <c r="D1" s="425"/>
      <c r="E1" s="426"/>
      <c r="F1" s="427"/>
    </row>
    <row r="2" spans="1:6" ht="58.5">
      <c r="A2" s="428" t="s">
        <v>387</v>
      </c>
      <c r="B2" s="429" t="s">
        <v>388</v>
      </c>
      <c r="C2" s="430"/>
      <c r="D2" s="431" t="s">
        <v>389</v>
      </c>
      <c r="E2" s="432" t="s">
        <v>390</v>
      </c>
      <c r="F2" s="433" t="s">
        <v>253</v>
      </c>
    </row>
    <row r="3" spans="1:6" ht="16.5">
      <c r="A3" s="434"/>
      <c r="B3" s="435" t="s">
        <v>391</v>
      </c>
      <c r="C3" s="191" t="s">
        <v>392</v>
      </c>
      <c r="D3" s="195"/>
      <c r="E3" s="436"/>
      <c r="F3" s="193"/>
    </row>
    <row r="4" spans="1:6" ht="16.5">
      <c r="A4" s="434"/>
      <c r="B4" s="435" t="s">
        <v>393</v>
      </c>
      <c r="C4" s="191"/>
      <c r="D4" s="195"/>
      <c r="E4" s="436"/>
      <c r="F4" s="193"/>
    </row>
    <row r="5" spans="1:6" ht="33">
      <c r="A5" s="434" t="s">
        <v>213</v>
      </c>
      <c r="B5" s="435" t="s">
        <v>394</v>
      </c>
      <c r="C5" s="191"/>
      <c r="D5" s="195"/>
      <c r="E5" s="436"/>
      <c r="F5" s="193"/>
    </row>
    <row r="6" spans="1:6" ht="16.5">
      <c r="A6" s="434"/>
      <c r="B6" s="435" t="s">
        <v>395</v>
      </c>
      <c r="C6" s="191" t="s">
        <v>204</v>
      </c>
      <c r="D6" s="195">
        <v>50</v>
      </c>
      <c r="E6" s="436"/>
      <c r="F6" s="437">
        <f>D6*E6</f>
        <v>0</v>
      </c>
    </row>
    <row r="7" spans="1:6" ht="16.5">
      <c r="A7" s="434"/>
      <c r="B7" s="435" t="s">
        <v>396</v>
      </c>
      <c r="C7" s="191" t="s">
        <v>204</v>
      </c>
      <c r="D7" s="195">
        <v>350</v>
      </c>
      <c r="E7" s="436"/>
      <c r="F7" s="437">
        <f aca="true" t="shared" si="0" ref="F7:F49">D7*E7</f>
        <v>0</v>
      </c>
    </row>
    <row r="8" spans="1:6" ht="16.5">
      <c r="A8" s="434"/>
      <c r="B8" s="435" t="s">
        <v>397</v>
      </c>
      <c r="C8" s="191" t="s">
        <v>204</v>
      </c>
      <c r="D8" s="195">
        <v>180</v>
      </c>
      <c r="E8" s="436"/>
      <c r="F8" s="437">
        <f t="shared" si="0"/>
        <v>0</v>
      </c>
    </row>
    <row r="9" spans="1:6" ht="16.5">
      <c r="A9" s="434"/>
      <c r="B9" s="435" t="s">
        <v>398</v>
      </c>
      <c r="C9" s="191" t="s">
        <v>204</v>
      </c>
      <c r="D9" s="195">
        <v>200</v>
      </c>
      <c r="E9" s="436"/>
      <c r="F9" s="437">
        <f t="shared" si="0"/>
        <v>0</v>
      </c>
    </row>
    <row r="10" spans="1:6" ht="16.5">
      <c r="A10" s="434"/>
      <c r="B10" s="435" t="s">
        <v>399</v>
      </c>
      <c r="C10" s="191" t="s">
        <v>204</v>
      </c>
      <c r="D10" s="195">
        <v>150</v>
      </c>
      <c r="E10" s="436"/>
      <c r="F10" s="437">
        <f t="shared" si="0"/>
        <v>0</v>
      </c>
    </row>
    <row r="11" spans="1:6" ht="16.5">
      <c r="A11" s="434"/>
      <c r="B11" s="435" t="s">
        <v>400</v>
      </c>
      <c r="C11" s="191" t="s">
        <v>204</v>
      </c>
      <c r="D11" s="195">
        <v>120</v>
      </c>
      <c r="E11" s="436"/>
      <c r="F11" s="437">
        <f t="shared" si="0"/>
        <v>0</v>
      </c>
    </row>
    <row r="12" spans="1:6" ht="16.5">
      <c r="A12" s="434"/>
      <c r="B12" s="435" t="s">
        <v>401</v>
      </c>
      <c r="C12" s="191" t="s">
        <v>204</v>
      </c>
      <c r="D12" s="195">
        <v>1835</v>
      </c>
      <c r="E12" s="436"/>
      <c r="F12" s="437">
        <f t="shared" si="0"/>
        <v>0</v>
      </c>
    </row>
    <row r="13" spans="1:6" ht="16.5">
      <c r="A13" s="434"/>
      <c r="B13" s="435" t="s">
        <v>402</v>
      </c>
      <c r="C13" s="191" t="s">
        <v>204</v>
      </c>
      <c r="D13" s="195">
        <v>600</v>
      </c>
      <c r="E13" s="436"/>
      <c r="F13" s="437">
        <f t="shared" si="0"/>
        <v>0</v>
      </c>
    </row>
    <row r="14" spans="1:6" ht="16.5">
      <c r="A14" s="434"/>
      <c r="B14" s="435" t="s">
        <v>403</v>
      </c>
      <c r="C14" s="191" t="s">
        <v>204</v>
      </c>
      <c r="D14" s="195">
        <v>6680</v>
      </c>
      <c r="E14" s="436"/>
      <c r="F14" s="437">
        <f t="shared" si="0"/>
        <v>0</v>
      </c>
    </row>
    <row r="15" spans="1:6" ht="16.5">
      <c r="A15" s="434"/>
      <c r="B15" s="435" t="s">
        <v>404</v>
      </c>
      <c r="C15" s="191" t="s">
        <v>204</v>
      </c>
      <c r="D15" s="195">
        <v>3190</v>
      </c>
      <c r="E15" s="436"/>
      <c r="F15" s="437">
        <f t="shared" si="0"/>
        <v>0</v>
      </c>
    </row>
    <row r="16" spans="1:6" ht="16.5">
      <c r="A16" s="434"/>
      <c r="B16" s="435" t="s">
        <v>405</v>
      </c>
      <c r="C16" s="191" t="s">
        <v>204</v>
      </c>
      <c r="D16" s="195">
        <v>650</v>
      </c>
      <c r="E16" s="436"/>
      <c r="F16" s="437">
        <f t="shared" si="0"/>
        <v>0</v>
      </c>
    </row>
    <row r="17" spans="1:6" ht="33">
      <c r="A17" s="434" t="s">
        <v>216</v>
      </c>
      <c r="B17" s="435" t="s">
        <v>406</v>
      </c>
      <c r="C17" s="191"/>
      <c r="D17" s="195"/>
      <c r="E17" s="436"/>
      <c r="F17" s="437"/>
    </row>
    <row r="18" spans="1:6" ht="16.5">
      <c r="A18" s="434"/>
      <c r="B18" s="435" t="s">
        <v>407</v>
      </c>
      <c r="C18" s="191" t="s">
        <v>204</v>
      </c>
      <c r="D18" s="195">
        <v>1650</v>
      </c>
      <c r="E18" s="436"/>
      <c r="F18" s="437">
        <f t="shared" si="0"/>
        <v>0</v>
      </c>
    </row>
    <row r="19" spans="1:6" ht="16.5">
      <c r="A19" s="434"/>
      <c r="B19" s="435" t="s">
        <v>408</v>
      </c>
      <c r="C19" s="191" t="s">
        <v>204</v>
      </c>
      <c r="D19" s="195">
        <v>3390</v>
      </c>
      <c r="E19" s="436"/>
      <c r="F19" s="437">
        <f t="shared" si="0"/>
        <v>0</v>
      </c>
    </row>
    <row r="20" spans="1:6" ht="16.5">
      <c r="A20" s="434"/>
      <c r="B20" s="435" t="s">
        <v>409</v>
      </c>
      <c r="C20" s="191" t="s">
        <v>204</v>
      </c>
      <c r="D20" s="195">
        <v>120</v>
      </c>
      <c r="E20" s="436"/>
      <c r="F20" s="437">
        <f t="shared" si="0"/>
        <v>0</v>
      </c>
    </row>
    <row r="21" spans="1:6" ht="16.5">
      <c r="A21" s="434"/>
      <c r="B21" s="435" t="s">
        <v>410</v>
      </c>
      <c r="C21" s="191" t="s">
        <v>204</v>
      </c>
      <c r="D21" s="195">
        <v>180</v>
      </c>
      <c r="E21" s="436"/>
      <c r="F21" s="437">
        <f t="shared" si="0"/>
        <v>0</v>
      </c>
    </row>
    <row r="22" spans="1:6" ht="16.5">
      <c r="A22" s="434">
        <v>4</v>
      </c>
      <c r="B22" s="435" t="s">
        <v>411</v>
      </c>
      <c r="C22" s="191"/>
      <c r="D22" s="195"/>
      <c r="E22" s="436"/>
      <c r="F22" s="437"/>
    </row>
    <row r="23" spans="1:6" ht="16.5">
      <c r="A23" s="434"/>
      <c r="B23" s="435" t="s">
        <v>412</v>
      </c>
      <c r="C23" s="191" t="s">
        <v>202</v>
      </c>
      <c r="D23" s="195">
        <v>1</v>
      </c>
      <c r="E23" s="436"/>
      <c r="F23" s="437">
        <f t="shared" si="0"/>
        <v>0</v>
      </c>
    </row>
    <row r="24" spans="1:6" ht="16.5">
      <c r="A24" s="434"/>
      <c r="B24" s="435" t="s">
        <v>413</v>
      </c>
      <c r="C24" s="191" t="s">
        <v>202</v>
      </c>
      <c r="D24" s="195">
        <v>2</v>
      </c>
      <c r="E24" s="436"/>
      <c r="F24" s="437">
        <f t="shared" si="0"/>
        <v>0</v>
      </c>
    </row>
    <row r="25" spans="1:6" ht="16.5">
      <c r="A25" s="434">
        <v>5</v>
      </c>
      <c r="B25" s="435" t="s">
        <v>414</v>
      </c>
      <c r="C25" s="191"/>
      <c r="D25" s="195"/>
      <c r="E25" s="436"/>
      <c r="F25" s="437"/>
    </row>
    <row r="26" spans="1:6" ht="16.5">
      <c r="A26" s="434"/>
      <c r="B26" s="435" t="s">
        <v>412</v>
      </c>
      <c r="C26" s="191" t="s">
        <v>202</v>
      </c>
      <c r="D26" s="195">
        <v>214</v>
      </c>
      <c r="E26" s="436"/>
      <c r="F26" s="437">
        <f t="shared" si="0"/>
        <v>0</v>
      </c>
    </row>
    <row r="27" spans="1:6" ht="16.5">
      <c r="A27" s="434">
        <v>6</v>
      </c>
      <c r="B27" s="435" t="s">
        <v>415</v>
      </c>
      <c r="C27" s="191"/>
      <c r="D27" s="195"/>
      <c r="E27" s="436"/>
      <c r="F27" s="437"/>
    </row>
    <row r="28" spans="1:6" ht="16.5">
      <c r="A28" s="434"/>
      <c r="B28" s="435" t="s">
        <v>416</v>
      </c>
      <c r="C28" s="191" t="s">
        <v>202</v>
      </c>
      <c r="D28" s="195">
        <v>50</v>
      </c>
      <c r="E28" s="436"/>
      <c r="F28" s="437">
        <f t="shared" si="0"/>
        <v>0</v>
      </c>
    </row>
    <row r="29" spans="1:6" ht="16.5">
      <c r="A29" s="434"/>
      <c r="B29" s="435" t="s">
        <v>417</v>
      </c>
      <c r="C29" s="191" t="s">
        <v>202</v>
      </c>
      <c r="D29" s="195">
        <v>10</v>
      </c>
      <c r="E29" s="436"/>
      <c r="F29" s="437">
        <f t="shared" si="0"/>
        <v>0</v>
      </c>
    </row>
    <row r="30" spans="1:6" ht="16.5">
      <c r="A30" s="434"/>
      <c r="B30" s="435" t="s">
        <v>418</v>
      </c>
      <c r="C30" s="191" t="s">
        <v>202</v>
      </c>
      <c r="D30" s="195">
        <v>34</v>
      </c>
      <c r="E30" s="436"/>
      <c r="F30" s="437">
        <f t="shared" si="0"/>
        <v>0</v>
      </c>
    </row>
    <row r="31" spans="1:6" ht="16.5">
      <c r="A31" s="434"/>
      <c r="B31" s="435" t="s">
        <v>419</v>
      </c>
      <c r="C31" s="191" t="s">
        <v>202</v>
      </c>
      <c r="D31" s="195">
        <v>20</v>
      </c>
      <c r="E31" s="436"/>
      <c r="F31" s="437">
        <f t="shared" si="0"/>
        <v>0</v>
      </c>
    </row>
    <row r="32" spans="1:6" ht="16.5">
      <c r="A32" s="434"/>
      <c r="B32" s="435" t="s">
        <v>420</v>
      </c>
      <c r="C32" s="191" t="s">
        <v>202</v>
      </c>
      <c r="D32" s="195">
        <v>60</v>
      </c>
      <c r="E32" s="436"/>
      <c r="F32" s="437">
        <f t="shared" si="0"/>
        <v>0</v>
      </c>
    </row>
    <row r="33" spans="1:6" ht="16.5">
      <c r="A33" s="434">
        <v>7</v>
      </c>
      <c r="B33" s="435" t="s">
        <v>421</v>
      </c>
      <c r="C33" s="191"/>
      <c r="D33" s="195"/>
      <c r="E33" s="436"/>
      <c r="F33" s="437"/>
    </row>
    <row r="34" spans="1:6" ht="16.5">
      <c r="A34" s="434"/>
      <c r="B34" s="435" t="s">
        <v>422</v>
      </c>
      <c r="C34" s="191" t="s">
        <v>202</v>
      </c>
      <c r="D34" s="195">
        <v>40</v>
      </c>
      <c r="E34" s="436"/>
      <c r="F34" s="437">
        <f t="shared" si="0"/>
        <v>0</v>
      </c>
    </row>
    <row r="35" spans="1:6" ht="16.5">
      <c r="A35" s="434"/>
      <c r="B35" s="435" t="s">
        <v>423</v>
      </c>
      <c r="C35" s="191" t="s">
        <v>202</v>
      </c>
      <c r="D35" s="195">
        <v>53</v>
      </c>
      <c r="E35" s="436"/>
      <c r="F35" s="437">
        <f t="shared" si="0"/>
        <v>0</v>
      </c>
    </row>
    <row r="36" spans="1:6" ht="16.5">
      <c r="A36" s="434"/>
      <c r="B36" s="435" t="s">
        <v>424</v>
      </c>
      <c r="C36" s="191" t="s">
        <v>202</v>
      </c>
      <c r="D36" s="195">
        <v>34</v>
      </c>
      <c r="E36" s="436"/>
      <c r="F36" s="437">
        <f t="shared" si="0"/>
        <v>0</v>
      </c>
    </row>
    <row r="37" spans="1:6" ht="16.5">
      <c r="A37" s="434">
        <v>8</v>
      </c>
      <c r="B37" s="435" t="s">
        <v>425</v>
      </c>
      <c r="C37" s="191" t="s">
        <v>202</v>
      </c>
      <c r="D37" s="195">
        <v>13</v>
      </c>
      <c r="E37" s="436"/>
      <c r="F37" s="437">
        <f t="shared" si="0"/>
        <v>0</v>
      </c>
    </row>
    <row r="38" spans="1:6" ht="33">
      <c r="A38" s="434">
        <v>9</v>
      </c>
      <c r="B38" s="435" t="s">
        <v>426</v>
      </c>
      <c r="C38" s="191"/>
      <c r="D38" s="195"/>
      <c r="E38" s="436"/>
      <c r="F38" s="437"/>
    </row>
    <row r="39" spans="1:6" ht="16.5">
      <c r="A39" s="434"/>
      <c r="B39" s="435" t="s">
        <v>427</v>
      </c>
      <c r="C39" s="191" t="s">
        <v>204</v>
      </c>
      <c r="D39" s="195">
        <v>20</v>
      </c>
      <c r="E39" s="436"/>
      <c r="F39" s="437">
        <f t="shared" si="0"/>
        <v>0</v>
      </c>
    </row>
    <row r="40" spans="1:6" ht="16.5">
      <c r="A40" s="434"/>
      <c r="B40" s="435" t="s">
        <v>428</v>
      </c>
      <c r="C40" s="191" t="s">
        <v>204</v>
      </c>
      <c r="D40" s="195">
        <v>15</v>
      </c>
      <c r="E40" s="436"/>
      <c r="F40" s="437">
        <f t="shared" si="0"/>
        <v>0</v>
      </c>
    </row>
    <row r="41" spans="1:6" ht="16.5">
      <c r="A41" s="434"/>
      <c r="B41" s="435" t="s">
        <v>429</v>
      </c>
      <c r="C41" s="191" t="s">
        <v>204</v>
      </c>
      <c r="D41" s="195">
        <v>10</v>
      </c>
      <c r="E41" s="436"/>
      <c r="F41" s="437">
        <f t="shared" si="0"/>
        <v>0</v>
      </c>
    </row>
    <row r="42" spans="1:6" ht="16.5">
      <c r="A42" s="434">
        <v>10</v>
      </c>
      <c r="B42" s="435" t="s">
        <v>430</v>
      </c>
      <c r="C42" s="191" t="s">
        <v>202</v>
      </c>
      <c r="D42" s="195">
        <v>1</v>
      </c>
      <c r="E42" s="436"/>
      <c r="F42" s="437">
        <f t="shared" si="0"/>
        <v>0</v>
      </c>
    </row>
    <row r="43" spans="1:6" ht="16.5">
      <c r="A43" s="434">
        <v>11</v>
      </c>
      <c r="B43" s="435" t="s">
        <v>431</v>
      </c>
      <c r="C43" s="191"/>
      <c r="D43" s="195"/>
      <c r="E43" s="436"/>
      <c r="F43" s="437">
        <f t="shared" si="0"/>
        <v>0</v>
      </c>
    </row>
    <row r="44" spans="1:6" ht="16.5">
      <c r="A44" s="434"/>
      <c r="B44" s="435" t="s">
        <v>432</v>
      </c>
      <c r="C44" s="191" t="s">
        <v>202</v>
      </c>
      <c r="D44" s="195">
        <v>10</v>
      </c>
      <c r="E44" s="436"/>
      <c r="F44" s="437">
        <f t="shared" si="0"/>
        <v>0</v>
      </c>
    </row>
    <row r="45" spans="1:6" ht="16.5">
      <c r="A45" s="434"/>
      <c r="B45" s="435" t="s">
        <v>433</v>
      </c>
      <c r="C45" s="191" t="s">
        <v>204</v>
      </c>
      <c r="D45" s="195">
        <v>500</v>
      </c>
      <c r="E45" s="436"/>
      <c r="F45" s="437">
        <f t="shared" si="0"/>
        <v>0</v>
      </c>
    </row>
    <row r="46" spans="1:6" ht="16.5">
      <c r="A46" s="434"/>
      <c r="B46" s="435" t="s">
        <v>434</v>
      </c>
      <c r="C46" s="191" t="s">
        <v>204</v>
      </c>
      <c r="D46" s="195">
        <v>100</v>
      </c>
      <c r="E46" s="436"/>
      <c r="F46" s="437">
        <f t="shared" si="0"/>
        <v>0</v>
      </c>
    </row>
    <row r="47" spans="1:6" ht="16.5">
      <c r="A47" s="434"/>
      <c r="B47" s="435" t="s">
        <v>435</v>
      </c>
      <c r="C47" s="191" t="s">
        <v>204</v>
      </c>
      <c r="D47" s="195">
        <v>15</v>
      </c>
      <c r="E47" s="436"/>
      <c r="F47" s="437">
        <f t="shared" si="0"/>
        <v>0</v>
      </c>
    </row>
    <row r="48" spans="1:6" ht="16.5">
      <c r="A48" s="434">
        <v>12</v>
      </c>
      <c r="B48" s="435" t="s">
        <v>436</v>
      </c>
      <c r="C48" s="191" t="s">
        <v>1373</v>
      </c>
      <c r="D48" s="195">
        <v>10</v>
      </c>
      <c r="E48" s="436"/>
      <c r="F48" s="437">
        <f t="shared" si="0"/>
        <v>0</v>
      </c>
    </row>
    <row r="49" spans="1:6" ht="16.5">
      <c r="A49" s="434">
        <v>13</v>
      </c>
      <c r="B49" s="435" t="s">
        <v>437</v>
      </c>
      <c r="C49" s="191" t="s">
        <v>1373</v>
      </c>
      <c r="D49" s="195">
        <v>5</v>
      </c>
      <c r="E49" s="436"/>
      <c r="F49" s="437">
        <f t="shared" si="0"/>
        <v>0</v>
      </c>
    </row>
    <row r="50" spans="1:6" ht="297">
      <c r="A50" s="434">
        <v>14</v>
      </c>
      <c r="B50" s="435" t="s">
        <v>1148</v>
      </c>
      <c r="C50" s="191"/>
      <c r="D50" s="195"/>
      <c r="E50" s="436"/>
      <c r="F50" s="437"/>
    </row>
    <row r="51" spans="1:6" ht="16.5">
      <c r="A51" s="434"/>
      <c r="B51" s="435" t="s">
        <v>1149</v>
      </c>
      <c r="C51" s="191" t="s">
        <v>202</v>
      </c>
      <c r="D51" s="195">
        <v>4</v>
      </c>
      <c r="E51" s="436"/>
      <c r="F51" s="437">
        <f>D51*E51</f>
        <v>0</v>
      </c>
    </row>
    <row r="52" spans="1:6" ht="33">
      <c r="A52" s="434">
        <v>15</v>
      </c>
      <c r="B52" s="435" t="s">
        <v>1150</v>
      </c>
      <c r="C52" s="191" t="s">
        <v>204</v>
      </c>
      <c r="D52" s="195">
        <v>740</v>
      </c>
      <c r="E52" s="436"/>
      <c r="F52" s="437">
        <f>D52*E52</f>
        <v>0</v>
      </c>
    </row>
    <row r="53" spans="1:6" ht="16.5">
      <c r="A53" s="434">
        <v>16</v>
      </c>
      <c r="B53" s="435" t="s">
        <v>1151</v>
      </c>
      <c r="C53" s="191" t="s">
        <v>369</v>
      </c>
      <c r="D53" s="195">
        <v>1</v>
      </c>
      <c r="E53" s="436"/>
      <c r="F53" s="437">
        <f>D53*E53</f>
        <v>0</v>
      </c>
    </row>
    <row r="54" spans="1:6" ht="16.5">
      <c r="A54" s="434">
        <v>17</v>
      </c>
      <c r="B54" s="435"/>
      <c r="C54" s="191"/>
      <c r="D54" s="195"/>
      <c r="E54" s="436"/>
      <c r="F54" s="437"/>
    </row>
    <row r="55" spans="1:6" ht="16.5">
      <c r="A55" s="434">
        <v>18</v>
      </c>
      <c r="B55" s="435" t="s">
        <v>1152</v>
      </c>
      <c r="C55" s="191" t="s">
        <v>369</v>
      </c>
      <c r="D55" s="195">
        <v>1</v>
      </c>
      <c r="E55" s="436"/>
      <c r="F55" s="437">
        <f>D55*E55</f>
        <v>0</v>
      </c>
    </row>
    <row r="56" spans="1:6" ht="16.5">
      <c r="A56" s="434"/>
      <c r="B56" s="435"/>
      <c r="C56" s="191"/>
      <c r="D56" s="195"/>
      <c r="E56" s="436"/>
      <c r="F56" s="437"/>
    </row>
    <row r="57" spans="1:6" ht="17.25" thickBot="1">
      <c r="A57" s="438"/>
      <c r="B57" s="439" t="s">
        <v>197</v>
      </c>
      <c r="C57" s="205" t="s">
        <v>377</v>
      </c>
      <c r="D57" s="440"/>
      <c r="E57" s="441"/>
      <c r="F57" s="437">
        <f>SUM(F5:F56)</f>
        <v>0</v>
      </c>
    </row>
    <row r="58" spans="2:6" ht="16.5">
      <c r="B58" s="442"/>
      <c r="F58" s="445"/>
    </row>
    <row r="59" ht="16.5">
      <c r="F59" s="445"/>
    </row>
    <row r="60" ht="16.5">
      <c r="F60" s="445"/>
    </row>
    <row r="61" ht="16.5">
      <c r="F61" s="445"/>
    </row>
    <row r="62" ht="16.5">
      <c r="F62" s="445"/>
    </row>
    <row r="63" ht="16.5">
      <c r="F63" s="445"/>
    </row>
    <row r="64" ht="16.5">
      <c r="F64" s="445"/>
    </row>
  </sheetData>
  <sheetProtection password="B2B1" sheet="1"/>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&amp;C201411-EL-PZI</oddHeader>
    <oddFooter>&amp;L&amp;A&amp;R&amp;P/&amp;N</oddFooter>
  </headerFooter>
</worksheet>
</file>

<file path=xl/worksheets/sheet6.xml><?xml version="1.0" encoding="utf-8"?>
<worksheet xmlns="http://schemas.openxmlformats.org/spreadsheetml/2006/main" xmlns:r="http://schemas.openxmlformats.org/officeDocument/2006/relationships">
  <sheetPr>
    <tabColor rgb="FFFFC000"/>
  </sheetPr>
  <dimension ref="A1:G18"/>
  <sheetViews>
    <sheetView zoomScalePageLayoutView="0" workbookViewId="0" topLeftCell="A1">
      <selection activeCell="E6" sqref="E6"/>
    </sheetView>
  </sheetViews>
  <sheetFormatPr defaultColWidth="9.00390625" defaultRowHeight="12.75"/>
  <cols>
    <col min="1" max="1" width="3.875" style="482" customWidth="1"/>
    <col min="2" max="2" width="6.00390625" style="483" customWidth="1"/>
    <col min="3" max="3" width="46.875" style="188" customWidth="1"/>
    <col min="4" max="4" width="6.75390625" style="188" customWidth="1"/>
    <col min="5" max="5" width="6.125" style="188" customWidth="1"/>
    <col min="6" max="6" width="10.625" style="484" customWidth="1"/>
    <col min="7" max="7" width="13.125" style="188" customWidth="1"/>
    <col min="8" max="16384" width="9.125" style="188" customWidth="1"/>
  </cols>
  <sheetData>
    <row r="1" spans="1:7" ht="16.5">
      <c r="A1" s="446"/>
      <c r="B1" s="447">
        <v>2</v>
      </c>
      <c r="C1" s="448" t="s">
        <v>1153</v>
      </c>
      <c r="D1" s="449"/>
      <c r="E1" s="449"/>
      <c r="F1" s="450"/>
      <c r="G1" s="451"/>
    </row>
    <row r="2" spans="1:7" ht="75.75">
      <c r="A2" s="452" t="s">
        <v>387</v>
      </c>
      <c r="B2" s="453" t="s">
        <v>1154</v>
      </c>
      <c r="C2" s="453" t="s">
        <v>388</v>
      </c>
      <c r="D2" s="454"/>
      <c r="E2" s="453" t="s">
        <v>389</v>
      </c>
      <c r="F2" s="455" t="s">
        <v>390</v>
      </c>
      <c r="G2" s="456" t="s">
        <v>253</v>
      </c>
    </row>
    <row r="3" spans="1:7" ht="16.5">
      <c r="A3" s="457"/>
      <c r="B3" s="458"/>
      <c r="C3" s="459"/>
      <c r="D3" s="460"/>
      <c r="E3" s="460"/>
      <c r="F3" s="461"/>
      <c r="G3" s="462"/>
    </row>
    <row r="4" spans="1:7" ht="16.5">
      <c r="A4" s="457"/>
      <c r="B4" s="458"/>
      <c r="C4" s="463" t="s">
        <v>393</v>
      </c>
      <c r="D4" s="460"/>
      <c r="E4" s="460"/>
      <c r="F4" s="461"/>
      <c r="G4" s="462"/>
    </row>
    <row r="5" spans="1:7" ht="16.5">
      <c r="A5" s="457"/>
      <c r="B5" s="458"/>
      <c r="C5" s="463"/>
      <c r="D5" s="460"/>
      <c r="E5" s="460"/>
      <c r="F5" s="461"/>
      <c r="G5" s="462"/>
    </row>
    <row r="6" spans="1:7" ht="63.75">
      <c r="A6" s="457">
        <v>1</v>
      </c>
      <c r="B6" s="458" t="s">
        <v>1155</v>
      </c>
      <c r="C6" s="464" t="s">
        <v>1156</v>
      </c>
      <c r="D6" s="460" t="s">
        <v>202</v>
      </c>
      <c r="E6" s="460">
        <v>5</v>
      </c>
      <c r="F6" s="465"/>
      <c r="G6" s="466">
        <f>E6*F6</f>
        <v>0</v>
      </c>
    </row>
    <row r="7" spans="1:7" ht="63.75" customHeight="1">
      <c r="A7" s="457">
        <v>2</v>
      </c>
      <c r="B7" s="458" t="s">
        <v>1157</v>
      </c>
      <c r="C7" s="464" t="s">
        <v>1158</v>
      </c>
      <c r="D7" s="460" t="s">
        <v>202</v>
      </c>
      <c r="E7" s="460">
        <v>16</v>
      </c>
      <c r="F7" s="465"/>
      <c r="G7" s="466">
        <f>E7*F7</f>
        <v>0</v>
      </c>
    </row>
    <row r="8" spans="1:7" ht="78.75" customHeight="1">
      <c r="A8" s="457">
        <v>3</v>
      </c>
      <c r="B8" s="458" t="s">
        <v>1159</v>
      </c>
      <c r="C8" s="467" t="s">
        <v>1160</v>
      </c>
      <c r="D8" s="460" t="s">
        <v>202</v>
      </c>
      <c r="E8" s="460">
        <v>2</v>
      </c>
      <c r="F8" s="465"/>
      <c r="G8" s="466">
        <f>E8*F8</f>
        <v>0</v>
      </c>
    </row>
    <row r="9" spans="1:7" ht="63.75" customHeight="1">
      <c r="A9" s="457">
        <v>4</v>
      </c>
      <c r="B9" s="458" t="s">
        <v>1161</v>
      </c>
      <c r="C9" s="464" t="s">
        <v>1158</v>
      </c>
      <c r="D9" s="460" t="s">
        <v>202</v>
      </c>
      <c r="E9" s="460">
        <v>10</v>
      </c>
      <c r="F9" s="465"/>
      <c r="G9" s="466">
        <f>E9*F9</f>
        <v>0</v>
      </c>
    </row>
    <row r="10" spans="1:7" ht="81" customHeight="1">
      <c r="A10" s="457">
        <v>5</v>
      </c>
      <c r="B10" s="458"/>
      <c r="C10" s="468" t="s">
        <v>1162</v>
      </c>
      <c r="D10" s="458" t="s">
        <v>202</v>
      </c>
      <c r="E10" s="458">
        <v>10</v>
      </c>
      <c r="F10" s="469"/>
      <c r="G10" s="470">
        <f>E10*F10</f>
        <v>0</v>
      </c>
    </row>
    <row r="11" spans="1:7" ht="16.5">
      <c r="A11" s="457"/>
      <c r="B11" s="458"/>
      <c r="C11" s="471"/>
      <c r="D11" s="460"/>
      <c r="E11" s="460"/>
      <c r="F11" s="465"/>
      <c r="G11" s="466"/>
    </row>
    <row r="12" spans="1:7" ht="16.5">
      <c r="A12" s="457">
        <v>6</v>
      </c>
      <c r="B12" s="458"/>
      <c r="C12" s="472" t="s">
        <v>1163</v>
      </c>
      <c r="D12" s="460"/>
      <c r="E12" s="460"/>
      <c r="F12" s="473"/>
      <c r="G12" s="466"/>
    </row>
    <row r="13" spans="1:7" ht="16.5">
      <c r="A13" s="457"/>
      <c r="B13" s="458"/>
      <c r="C13" s="474" t="s">
        <v>1164</v>
      </c>
      <c r="D13" s="460" t="s">
        <v>202</v>
      </c>
      <c r="E13" s="460">
        <v>3</v>
      </c>
      <c r="F13" s="473"/>
      <c r="G13" s="466">
        <f>E13*F13</f>
        <v>0</v>
      </c>
    </row>
    <row r="14" spans="1:7" ht="16.5">
      <c r="A14" s="457"/>
      <c r="B14" s="458"/>
      <c r="C14" s="474" t="s">
        <v>1165</v>
      </c>
      <c r="D14" s="460" t="s">
        <v>202</v>
      </c>
      <c r="E14" s="460">
        <v>9</v>
      </c>
      <c r="F14" s="473"/>
      <c r="G14" s="466">
        <f>E14*F14</f>
        <v>0</v>
      </c>
    </row>
    <row r="15" spans="1:7" ht="16.5">
      <c r="A15" s="457">
        <v>7</v>
      </c>
      <c r="B15" s="458"/>
      <c r="C15" s="475" t="s">
        <v>1151</v>
      </c>
      <c r="D15" s="460" t="s">
        <v>369</v>
      </c>
      <c r="E15" s="460">
        <v>1</v>
      </c>
      <c r="F15" s="473"/>
      <c r="G15" s="466">
        <f>E15*F15</f>
        <v>0</v>
      </c>
    </row>
    <row r="16" spans="1:7" ht="16.5">
      <c r="A16" s="457">
        <v>8</v>
      </c>
      <c r="B16" s="458"/>
      <c r="C16" s="475" t="s">
        <v>1152</v>
      </c>
      <c r="D16" s="460" t="s">
        <v>369</v>
      </c>
      <c r="E16" s="460">
        <v>1</v>
      </c>
      <c r="F16" s="465"/>
      <c r="G16" s="466">
        <f>E16*F16</f>
        <v>0</v>
      </c>
    </row>
    <row r="17" spans="1:7" ht="16.5">
      <c r="A17" s="457"/>
      <c r="B17" s="458"/>
      <c r="C17" s="475"/>
      <c r="D17" s="460"/>
      <c r="E17" s="460"/>
      <c r="F17" s="465"/>
      <c r="G17" s="466"/>
    </row>
    <row r="18" spans="1:7" ht="17.25" thickBot="1">
      <c r="A18" s="476"/>
      <c r="B18" s="477"/>
      <c r="C18" s="478" t="s">
        <v>253</v>
      </c>
      <c r="D18" s="479" t="s">
        <v>377</v>
      </c>
      <c r="E18" s="479"/>
      <c r="F18" s="480"/>
      <c r="G18" s="481">
        <f>SUM(G6:G17)</f>
        <v>0</v>
      </c>
    </row>
  </sheetData>
  <sheetProtection password="8D71" sheet="1"/>
  <printOptions horizontalCentered="1"/>
  <pageMargins left="0.7086614173228347" right="0.7086614173228347" top="0.7480314960629921" bottom="0.7480314960629921" header="0.31496062992125984" footer="0.31496062992125984"/>
  <pageSetup horizontalDpi="600" verticalDpi="600" orientation="portrait" paperSize="9" r:id="rId3"/>
  <headerFooter>
    <oddHeader>&amp;C201411-EL-PZI</oddHeader>
    <oddFooter>&amp;L&amp;A&amp;R&amp;P/&amp;N</oddFooter>
  </headerFooter>
  <legacyDrawing r:id="rId2"/>
</worksheet>
</file>

<file path=xl/worksheets/sheet7.xml><?xml version="1.0" encoding="utf-8"?>
<worksheet xmlns="http://schemas.openxmlformats.org/spreadsheetml/2006/main" xmlns:r="http://schemas.openxmlformats.org/officeDocument/2006/relationships">
  <sheetPr>
    <tabColor rgb="FFFFC000"/>
  </sheetPr>
  <dimension ref="A1:F66"/>
  <sheetViews>
    <sheetView zoomScalePageLayoutView="0" workbookViewId="0" topLeftCell="A37">
      <selection activeCell="E39" sqref="E39"/>
    </sheetView>
  </sheetViews>
  <sheetFormatPr defaultColWidth="9.00390625" defaultRowHeight="12.75"/>
  <cols>
    <col min="1" max="1" width="6.00390625" style="188" customWidth="1"/>
    <col min="2" max="2" width="46.875" style="188" customWidth="1"/>
    <col min="3" max="3" width="6.75390625" style="188" customWidth="1"/>
    <col min="4" max="4" width="6.125" style="531" customWidth="1"/>
    <col min="5" max="5" width="14.625" style="484" customWidth="1"/>
    <col min="6" max="6" width="14.125" style="188" customWidth="1"/>
    <col min="7" max="16384" width="9.125" style="188" customWidth="1"/>
  </cols>
  <sheetData>
    <row r="1" spans="1:6" ht="16.5">
      <c r="A1" s="485">
        <v>3</v>
      </c>
      <c r="B1" s="423" t="s">
        <v>249</v>
      </c>
      <c r="C1" s="424"/>
      <c r="D1" s="424"/>
      <c r="E1" s="426"/>
      <c r="F1" s="427"/>
    </row>
    <row r="2" spans="1:6" ht="58.5">
      <c r="A2" s="486" t="s">
        <v>387</v>
      </c>
      <c r="B2" s="429" t="s">
        <v>388</v>
      </c>
      <c r="C2" s="430"/>
      <c r="D2" s="487" t="s">
        <v>389</v>
      </c>
      <c r="E2" s="432" t="s">
        <v>390</v>
      </c>
      <c r="F2" s="433" t="s">
        <v>253</v>
      </c>
    </row>
    <row r="3" spans="1:6" ht="16.5">
      <c r="A3" s="488"/>
      <c r="B3" s="459" t="s">
        <v>393</v>
      </c>
      <c r="C3" s="460"/>
      <c r="D3" s="489"/>
      <c r="E3" s="465"/>
      <c r="F3" s="466"/>
    </row>
    <row r="4" spans="1:6" ht="16.5">
      <c r="A4" s="488"/>
      <c r="B4" s="459"/>
      <c r="C4" s="460"/>
      <c r="D4" s="489"/>
      <c r="E4" s="465"/>
      <c r="F4" s="466"/>
    </row>
    <row r="5" spans="1:6" ht="16.5">
      <c r="A5" s="490">
        <v>1</v>
      </c>
      <c r="B5" s="491" t="s">
        <v>1166</v>
      </c>
      <c r="C5" s="492"/>
      <c r="D5" s="493"/>
      <c r="E5" s="465"/>
      <c r="F5" s="466"/>
    </row>
    <row r="6" spans="1:6" ht="16.5">
      <c r="A6" s="490"/>
      <c r="B6" s="494" t="s">
        <v>1167</v>
      </c>
      <c r="C6" s="492"/>
      <c r="D6" s="493"/>
      <c r="E6" s="465"/>
      <c r="F6" s="466"/>
    </row>
    <row r="7" spans="1:6" ht="73.5" customHeight="1">
      <c r="A7" s="490"/>
      <c r="B7" s="495" t="s">
        <v>1168</v>
      </c>
      <c r="C7" s="492" t="s">
        <v>202</v>
      </c>
      <c r="D7" s="493">
        <v>1</v>
      </c>
      <c r="E7" s="496"/>
      <c r="F7" s="466">
        <f>D7*E7</f>
        <v>0</v>
      </c>
    </row>
    <row r="8" spans="1:6" ht="16.5">
      <c r="A8" s="490"/>
      <c r="B8" s="497" t="s">
        <v>1169</v>
      </c>
      <c r="C8" s="492"/>
      <c r="D8" s="493"/>
      <c r="E8" s="496"/>
      <c r="F8" s="466"/>
    </row>
    <row r="9" spans="1:6" ht="16.5">
      <c r="A9" s="490"/>
      <c r="B9" s="491" t="s">
        <v>1170</v>
      </c>
      <c r="C9" s="492" t="s">
        <v>202</v>
      </c>
      <c r="D9" s="493">
        <v>1</v>
      </c>
      <c r="E9" s="496"/>
      <c r="F9" s="466">
        <f aca="true" t="shared" si="0" ref="F9:F19">D9*E9</f>
        <v>0</v>
      </c>
    </row>
    <row r="10" spans="1:6" ht="16.5">
      <c r="A10" s="488"/>
      <c r="B10" s="498" t="s">
        <v>1171</v>
      </c>
      <c r="C10" s="460"/>
      <c r="D10" s="489"/>
      <c r="E10" s="496"/>
      <c r="F10" s="466"/>
    </row>
    <row r="11" spans="1:6" ht="16.5">
      <c r="A11" s="488"/>
      <c r="B11" s="498" t="s">
        <v>1172</v>
      </c>
      <c r="C11" s="460" t="s">
        <v>202</v>
      </c>
      <c r="D11" s="489">
        <v>4</v>
      </c>
      <c r="E11" s="496"/>
      <c r="F11" s="466">
        <f t="shared" si="0"/>
        <v>0</v>
      </c>
    </row>
    <row r="12" spans="1:6" ht="16.5">
      <c r="A12" s="490"/>
      <c r="B12" s="495" t="s">
        <v>1173</v>
      </c>
      <c r="C12" s="492"/>
      <c r="D12" s="493"/>
      <c r="E12" s="496"/>
      <c r="F12" s="466"/>
    </row>
    <row r="13" spans="1:6" ht="16.5">
      <c r="A13" s="490"/>
      <c r="B13" s="491" t="s">
        <v>1174</v>
      </c>
      <c r="C13" s="492" t="s">
        <v>202</v>
      </c>
      <c r="D13" s="493">
        <v>2</v>
      </c>
      <c r="E13" s="496"/>
      <c r="F13" s="466">
        <f t="shared" si="0"/>
        <v>0</v>
      </c>
    </row>
    <row r="14" spans="1:6" ht="16.5">
      <c r="A14" s="490"/>
      <c r="B14" s="491" t="s">
        <v>1175</v>
      </c>
      <c r="C14" s="492" t="s">
        <v>202</v>
      </c>
      <c r="D14" s="493">
        <v>11</v>
      </c>
      <c r="E14" s="496"/>
      <c r="F14" s="466">
        <f t="shared" si="0"/>
        <v>0</v>
      </c>
    </row>
    <row r="15" spans="1:6" ht="16.5">
      <c r="A15" s="490"/>
      <c r="B15" s="491" t="s">
        <v>1176</v>
      </c>
      <c r="C15" s="492" t="s">
        <v>202</v>
      </c>
      <c r="D15" s="493">
        <v>2</v>
      </c>
      <c r="E15" s="496"/>
      <c r="F15" s="466">
        <f t="shared" si="0"/>
        <v>0</v>
      </c>
    </row>
    <row r="16" spans="1:6" ht="16.5">
      <c r="A16" s="490"/>
      <c r="B16" s="491" t="s">
        <v>1177</v>
      </c>
      <c r="C16" s="492" t="s">
        <v>202</v>
      </c>
      <c r="D16" s="493">
        <v>3</v>
      </c>
      <c r="E16" s="496"/>
      <c r="F16" s="466">
        <f t="shared" si="0"/>
        <v>0</v>
      </c>
    </row>
    <row r="17" spans="1:6" ht="16.5">
      <c r="A17" s="490"/>
      <c r="B17" s="491" t="s">
        <v>1178</v>
      </c>
      <c r="C17" s="492" t="s">
        <v>202</v>
      </c>
      <c r="D17" s="493">
        <v>1</v>
      </c>
      <c r="E17" s="496"/>
      <c r="F17" s="466">
        <f t="shared" si="0"/>
        <v>0</v>
      </c>
    </row>
    <row r="18" spans="1:6" ht="16.5">
      <c r="A18" s="490"/>
      <c r="B18" s="499" t="s">
        <v>1179</v>
      </c>
      <c r="C18" s="492" t="s">
        <v>202</v>
      </c>
      <c r="D18" s="493">
        <v>1</v>
      </c>
      <c r="E18" s="496"/>
      <c r="F18" s="466">
        <f t="shared" si="0"/>
        <v>0</v>
      </c>
    </row>
    <row r="19" spans="1:6" ht="16.5">
      <c r="A19" s="490"/>
      <c r="B19" s="497" t="s">
        <v>1180</v>
      </c>
      <c r="C19" s="460" t="s">
        <v>369</v>
      </c>
      <c r="D19" s="489">
        <v>1</v>
      </c>
      <c r="E19" s="496"/>
      <c r="F19" s="466">
        <f t="shared" si="0"/>
        <v>0</v>
      </c>
    </row>
    <row r="20" spans="1:6" ht="16.5">
      <c r="A20" s="490"/>
      <c r="B20" s="491"/>
      <c r="C20" s="492"/>
      <c r="D20" s="493"/>
      <c r="E20" s="465"/>
      <c r="F20" s="466"/>
    </row>
    <row r="21" spans="1:6" ht="16.5">
      <c r="A21" s="490"/>
      <c r="B21" s="491" t="s">
        <v>370</v>
      </c>
      <c r="C21" s="492" t="s">
        <v>369</v>
      </c>
      <c r="D21" s="493">
        <v>10</v>
      </c>
      <c r="E21" s="465">
        <f>F7+F9+F11+F13+F14+F15+F16+F17+F18+F19</f>
        <v>0</v>
      </c>
      <c r="F21" s="466">
        <f>D21*E21</f>
        <v>0</v>
      </c>
    </row>
    <row r="22" spans="1:6" ht="16.5">
      <c r="A22" s="500"/>
      <c r="B22" s="463"/>
      <c r="C22" s="460"/>
      <c r="D22" s="489"/>
      <c r="E22" s="465"/>
      <c r="F22" s="466"/>
    </row>
    <row r="23" spans="1:6" ht="16.5">
      <c r="A23" s="490">
        <v>2</v>
      </c>
      <c r="B23" s="501" t="s">
        <v>1181</v>
      </c>
      <c r="C23" s="502"/>
      <c r="D23" s="493"/>
      <c r="E23" s="465"/>
      <c r="F23" s="466"/>
    </row>
    <row r="24" spans="1:6" ht="16.5">
      <c r="A24" s="490"/>
      <c r="B24" s="503" t="s">
        <v>1182</v>
      </c>
      <c r="C24" s="492"/>
      <c r="D24" s="493"/>
      <c r="E24" s="465"/>
      <c r="F24" s="466"/>
    </row>
    <row r="25" spans="1:6" ht="16.5">
      <c r="A25" s="490"/>
      <c r="B25" s="503" t="s">
        <v>1183</v>
      </c>
      <c r="C25" s="492"/>
      <c r="D25" s="493"/>
      <c r="E25" s="465"/>
      <c r="F25" s="466"/>
    </row>
    <row r="26" spans="1:6" ht="16.5">
      <c r="A26" s="490"/>
      <c r="B26" s="501" t="s">
        <v>203</v>
      </c>
      <c r="C26" s="504">
        <v>55</v>
      </c>
      <c r="D26" s="505"/>
      <c r="E26" s="465"/>
      <c r="F26" s="466">
        <f>C26*E26</f>
        <v>0</v>
      </c>
    </row>
    <row r="27" spans="1:6" ht="16.5">
      <c r="A27" s="490"/>
      <c r="B27" s="503" t="s">
        <v>1184</v>
      </c>
      <c r="C27" s="492"/>
      <c r="D27" s="493"/>
      <c r="E27" s="465"/>
      <c r="F27" s="466"/>
    </row>
    <row r="28" spans="1:6" ht="16.5">
      <c r="A28" s="506"/>
      <c r="B28" s="501" t="s">
        <v>1185</v>
      </c>
      <c r="C28" s="504">
        <v>4</v>
      </c>
      <c r="D28" s="505"/>
      <c r="E28" s="465"/>
      <c r="F28" s="466">
        <f>C28*E28</f>
        <v>0</v>
      </c>
    </row>
    <row r="29" spans="1:6" ht="33">
      <c r="A29" s="506"/>
      <c r="B29" s="507" t="s">
        <v>1186</v>
      </c>
      <c r="C29" s="492"/>
      <c r="D29" s="493"/>
      <c r="E29" s="465"/>
      <c r="F29" s="466"/>
    </row>
    <row r="30" spans="1:6" ht="16.5">
      <c r="A30" s="506"/>
      <c r="B30" s="503" t="s">
        <v>1187</v>
      </c>
      <c r="C30" s="492"/>
      <c r="D30" s="493"/>
      <c r="E30" s="465"/>
      <c r="F30" s="466"/>
    </row>
    <row r="31" spans="1:6" ht="16.5">
      <c r="A31" s="490"/>
      <c r="B31" s="501" t="s">
        <v>1188</v>
      </c>
      <c r="C31" s="504">
        <v>1</v>
      </c>
      <c r="D31" s="505"/>
      <c r="E31" s="465"/>
      <c r="F31" s="466">
        <f>C31*E31</f>
        <v>0</v>
      </c>
    </row>
    <row r="32" spans="1:6" ht="16.5">
      <c r="A32" s="506"/>
      <c r="B32" s="503" t="s">
        <v>1189</v>
      </c>
      <c r="C32" s="492"/>
      <c r="D32" s="493"/>
      <c r="E32" s="465"/>
      <c r="F32" s="466"/>
    </row>
    <row r="33" spans="1:6" ht="16.5">
      <c r="A33" s="506"/>
      <c r="B33" s="501" t="s">
        <v>1188</v>
      </c>
      <c r="C33" s="504">
        <v>1</v>
      </c>
      <c r="D33" s="505"/>
      <c r="E33" s="465"/>
      <c r="F33" s="466">
        <f>C33*E33</f>
        <v>0</v>
      </c>
    </row>
    <row r="34" spans="1:6" ht="16.5">
      <c r="A34" s="490"/>
      <c r="B34" s="503" t="s">
        <v>1190</v>
      </c>
      <c r="C34" s="492"/>
      <c r="D34" s="493"/>
      <c r="E34" s="465"/>
      <c r="F34" s="466"/>
    </row>
    <row r="35" spans="1:6" ht="16.5">
      <c r="A35" s="506"/>
      <c r="B35" s="503" t="s">
        <v>1191</v>
      </c>
      <c r="C35" s="492"/>
      <c r="D35" s="493"/>
      <c r="E35" s="465"/>
      <c r="F35" s="466"/>
    </row>
    <row r="36" spans="1:6" ht="16.5">
      <c r="A36" s="490"/>
      <c r="B36" s="501" t="s">
        <v>1185</v>
      </c>
      <c r="C36" s="504">
        <v>1</v>
      </c>
      <c r="D36" s="505"/>
      <c r="E36" s="465"/>
      <c r="F36" s="466">
        <f>C36*E36</f>
        <v>0</v>
      </c>
    </row>
    <row r="37" spans="1:6" ht="16.5">
      <c r="A37" s="506"/>
      <c r="B37" s="508" t="s">
        <v>1192</v>
      </c>
      <c r="C37" s="502"/>
      <c r="D37" s="493"/>
      <c r="E37" s="465"/>
      <c r="F37" s="466"/>
    </row>
    <row r="38" spans="1:6" ht="16.5">
      <c r="A38" s="506"/>
      <c r="B38" s="509" t="s">
        <v>1193</v>
      </c>
      <c r="C38" s="502"/>
      <c r="D38" s="493"/>
      <c r="E38" s="465"/>
      <c r="F38" s="466"/>
    </row>
    <row r="39" spans="1:6" ht="16.5">
      <c r="A39" s="490"/>
      <c r="B39" s="509" t="s">
        <v>1194</v>
      </c>
      <c r="C39" s="492" t="s">
        <v>204</v>
      </c>
      <c r="D39" s="493">
        <v>180</v>
      </c>
      <c r="E39" s="465"/>
      <c r="F39" s="466">
        <f>D39*E39</f>
        <v>0</v>
      </c>
    </row>
    <row r="40" spans="1:6" ht="16.5">
      <c r="A40" s="506"/>
      <c r="B40" s="509" t="s">
        <v>1195</v>
      </c>
      <c r="C40" s="492" t="s">
        <v>204</v>
      </c>
      <c r="D40" s="493">
        <v>90</v>
      </c>
      <c r="E40" s="465"/>
      <c r="F40" s="466">
        <f>D40*E40</f>
        <v>0</v>
      </c>
    </row>
    <row r="41" spans="1:6" ht="16.5">
      <c r="A41" s="490"/>
      <c r="B41" s="501" t="s">
        <v>1196</v>
      </c>
      <c r="C41" s="492" t="s">
        <v>369</v>
      </c>
      <c r="D41" s="493">
        <v>1</v>
      </c>
      <c r="E41" s="465"/>
      <c r="F41" s="466">
        <f>SUM(F25:F40)</f>
        <v>0</v>
      </c>
    </row>
    <row r="42" spans="1:6" ht="16.5">
      <c r="A42" s="490"/>
      <c r="B42" s="501"/>
      <c r="C42" s="492"/>
      <c r="D42" s="493"/>
      <c r="E42" s="465"/>
      <c r="F42" s="466"/>
    </row>
    <row r="43" spans="1:6" ht="16.5">
      <c r="A43" s="488">
        <v>3</v>
      </c>
      <c r="B43" s="475" t="s">
        <v>1197</v>
      </c>
      <c r="C43" s="460"/>
      <c r="D43" s="489"/>
      <c r="E43" s="465"/>
      <c r="F43" s="466"/>
    </row>
    <row r="44" spans="1:6" ht="82.5">
      <c r="A44" s="488"/>
      <c r="B44" s="475" t="s">
        <v>1198</v>
      </c>
      <c r="C44" s="460" t="s">
        <v>202</v>
      </c>
      <c r="D44" s="489">
        <v>1</v>
      </c>
      <c r="E44" s="465"/>
      <c r="F44" s="466">
        <f>D44*E44</f>
        <v>0</v>
      </c>
    </row>
    <row r="45" spans="1:6" ht="16.5">
      <c r="A45" s="488"/>
      <c r="B45" s="475" t="s">
        <v>1199</v>
      </c>
      <c r="C45" s="460"/>
      <c r="D45" s="489"/>
      <c r="E45" s="465"/>
      <c r="F45" s="466"/>
    </row>
    <row r="46" spans="1:6" ht="16.5">
      <c r="A46" s="510"/>
      <c r="B46" s="498" t="s">
        <v>1170</v>
      </c>
      <c r="C46" s="460" t="s">
        <v>202</v>
      </c>
      <c r="D46" s="489">
        <v>1</v>
      </c>
      <c r="E46" s="465"/>
      <c r="F46" s="466">
        <f aca="true" t="shared" si="1" ref="F46:F59">D46*E46</f>
        <v>0</v>
      </c>
    </row>
    <row r="47" spans="1:6" ht="16.5">
      <c r="A47" s="488"/>
      <c r="B47" s="498" t="s">
        <v>1171</v>
      </c>
      <c r="C47" s="460"/>
      <c r="D47" s="489"/>
      <c r="E47" s="465"/>
      <c r="F47" s="466"/>
    </row>
    <row r="48" spans="1:6" ht="16.5">
      <c r="A48" s="488"/>
      <c r="B48" s="498" t="s">
        <v>1172</v>
      </c>
      <c r="C48" s="460" t="s">
        <v>202</v>
      </c>
      <c r="D48" s="489">
        <v>4</v>
      </c>
      <c r="E48" s="465"/>
      <c r="F48" s="466">
        <f t="shared" si="1"/>
        <v>0</v>
      </c>
    </row>
    <row r="49" spans="1:6" ht="16.5">
      <c r="A49" s="510"/>
      <c r="B49" s="511" t="s">
        <v>1200</v>
      </c>
      <c r="C49" s="460"/>
      <c r="D49" s="489"/>
      <c r="E49" s="512"/>
      <c r="F49" s="466"/>
    </row>
    <row r="50" spans="1:6" ht="16.5">
      <c r="A50" s="510"/>
      <c r="B50" s="513" t="s">
        <v>1201</v>
      </c>
      <c r="C50" s="460" t="s">
        <v>202</v>
      </c>
      <c r="D50" s="489">
        <v>4</v>
      </c>
      <c r="E50" s="465"/>
      <c r="F50" s="466">
        <f t="shared" si="1"/>
        <v>0</v>
      </c>
    </row>
    <row r="51" spans="1:6" ht="16.5">
      <c r="A51" s="510"/>
      <c r="B51" s="513" t="s">
        <v>1202</v>
      </c>
      <c r="C51" s="460" t="s">
        <v>202</v>
      </c>
      <c r="D51" s="489">
        <v>4</v>
      </c>
      <c r="E51" s="465"/>
      <c r="F51" s="466">
        <f t="shared" si="1"/>
        <v>0</v>
      </c>
    </row>
    <row r="52" spans="1:6" ht="16.5">
      <c r="A52" s="510"/>
      <c r="B52" s="511" t="s">
        <v>1203</v>
      </c>
      <c r="C52" s="460" t="s">
        <v>202</v>
      </c>
      <c r="D52" s="489">
        <v>1</v>
      </c>
      <c r="E52" s="465"/>
      <c r="F52" s="466">
        <f t="shared" si="1"/>
        <v>0</v>
      </c>
    </row>
    <row r="53" spans="1:6" ht="16.5">
      <c r="A53" s="510"/>
      <c r="B53" s="511" t="s">
        <v>1204</v>
      </c>
      <c r="C53" s="460" t="s">
        <v>202</v>
      </c>
      <c r="D53" s="489">
        <v>7</v>
      </c>
      <c r="E53" s="465"/>
      <c r="F53" s="466">
        <f t="shared" si="1"/>
        <v>0</v>
      </c>
    </row>
    <row r="54" spans="1:6" ht="16.5">
      <c r="A54" s="510"/>
      <c r="B54" s="511" t="s">
        <v>1205</v>
      </c>
      <c r="C54" s="460" t="s">
        <v>202</v>
      </c>
      <c r="D54" s="489">
        <v>4</v>
      </c>
      <c r="E54" s="465"/>
      <c r="F54" s="466">
        <f t="shared" si="1"/>
        <v>0</v>
      </c>
    </row>
    <row r="55" spans="1:6" ht="16.5">
      <c r="A55" s="488"/>
      <c r="B55" s="498" t="s">
        <v>1206</v>
      </c>
      <c r="C55" s="460" t="s">
        <v>202</v>
      </c>
      <c r="D55" s="489">
        <v>1</v>
      </c>
      <c r="E55" s="465"/>
      <c r="F55" s="466">
        <f t="shared" si="1"/>
        <v>0</v>
      </c>
    </row>
    <row r="56" spans="1:6" ht="33">
      <c r="A56" s="488"/>
      <c r="B56" s="514" t="s">
        <v>1207</v>
      </c>
      <c r="C56" s="460" t="s">
        <v>202</v>
      </c>
      <c r="D56" s="489">
        <v>1</v>
      </c>
      <c r="E56" s="465"/>
      <c r="F56" s="466">
        <f t="shared" si="1"/>
        <v>0</v>
      </c>
    </row>
    <row r="57" spans="1:6" ht="33">
      <c r="A57" s="488"/>
      <c r="B57" s="514" t="s">
        <v>1208</v>
      </c>
      <c r="C57" s="460" t="s">
        <v>202</v>
      </c>
      <c r="D57" s="489">
        <v>1</v>
      </c>
      <c r="E57" s="465"/>
      <c r="F57" s="466">
        <f t="shared" si="1"/>
        <v>0</v>
      </c>
    </row>
    <row r="58" spans="1:6" ht="16.5">
      <c r="A58" s="488"/>
      <c r="B58" s="515" t="s">
        <v>1180</v>
      </c>
      <c r="C58" s="460" t="s">
        <v>369</v>
      </c>
      <c r="D58" s="489">
        <v>1</v>
      </c>
      <c r="E58" s="465"/>
      <c r="F58" s="466">
        <f t="shared" si="1"/>
        <v>0</v>
      </c>
    </row>
    <row r="59" spans="1:6" ht="16.5">
      <c r="A59" s="488"/>
      <c r="B59" s="511" t="s">
        <v>367</v>
      </c>
      <c r="C59" s="460"/>
      <c r="D59" s="489"/>
      <c r="E59" s="465"/>
      <c r="F59" s="466">
        <f t="shared" si="1"/>
        <v>0</v>
      </c>
    </row>
    <row r="60" spans="1:6" ht="16.5">
      <c r="A60" s="488"/>
      <c r="B60" s="463" t="s">
        <v>370</v>
      </c>
      <c r="C60" s="460" t="s">
        <v>369</v>
      </c>
      <c r="D60" s="489">
        <v>1</v>
      </c>
      <c r="E60" s="465"/>
      <c r="F60" s="466">
        <f>D60*E60</f>
        <v>0</v>
      </c>
    </row>
    <row r="61" spans="1:6" ht="16.5">
      <c r="A61" s="500"/>
      <c r="B61" s="463"/>
      <c r="C61" s="460"/>
      <c r="D61" s="489"/>
      <c r="E61" s="465"/>
      <c r="F61" s="466"/>
    </row>
    <row r="62" spans="1:6" ht="16.5">
      <c r="A62" s="490"/>
      <c r="B62" s="463"/>
      <c r="C62" s="460"/>
      <c r="D62" s="489"/>
      <c r="E62" s="465"/>
      <c r="F62" s="466"/>
    </row>
    <row r="63" spans="1:6" ht="17.25" thickBot="1">
      <c r="A63" s="516"/>
      <c r="B63" s="517" t="s">
        <v>253</v>
      </c>
      <c r="C63" s="518" t="s">
        <v>377</v>
      </c>
      <c r="D63" s="519"/>
      <c r="E63" s="520"/>
      <c r="F63" s="521">
        <f>SUM(F5:F62)</f>
        <v>0</v>
      </c>
    </row>
    <row r="64" spans="1:6" ht="16.5">
      <c r="A64" s="522"/>
      <c r="B64" s="523"/>
      <c r="C64" s="524"/>
      <c r="D64" s="525"/>
      <c r="E64" s="526"/>
      <c r="F64" s="527"/>
    </row>
    <row r="65" spans="1:6" ht="16.5">
      <c r="A65" s="528"/>
      <c r="B65" s="528"/>
      <c r="C65" s="528"/>
      <c r="D65" s="529"/>
      <c r="E65" s="530"/>
      <c r="F65" s="528"/>
    </row>
    <row r="66" spans="1:6" ht="16.5">
      <c r="A66" s="528"/>
      <c r="B66" s="528"/>
      <c r="C66" s="528"/>
      <c r="D66" s="529"/>
      <c r="E66" s="530"/>
      <c r="F66" s="528"/>
    </row>
  </sheetData>
  <sheetProtection password="8D71" sheet="1"/>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&amp;C201411-EL-PZI</oddHeader>
    <oddFooter>&amp;L&amp;A&amp;R&amp;P/&amp;N</oddFooter>
  </headerFooter>
</worksheet>
</file>

<file path=xl/worksheets/sheet8.xml><?xml version="1.0" encoding="utf-8"?>
<worksheet xmlns="http://schemas.openxmlformats.org/spreadsheetml/2006/main" xmlns:r="http://schemas.openxmlformats.org/officeDocument/2006/relationships">
  <sheetPr>
    <tabColor rgb="FFFFC000"/>
  </sheetPr>
  <dimension ref="A1:G15"/>
  <sheetViews>
    <sheetView zoomScalePageLayoutView="0" workbookViewId="0" topLeftCell="A1">
      <selection activeCell="E4" sqref="E4"/>
    </sheetView>
  </sheetViews>
  <sheetFormatPr defaultColWidth="9.00390625" defaultRowHeight="12.75"/>
  <cols>
    <col min="1" max="1" width="6.00390625" style="208" customWidth="1"/>
    <col min="2" max="2" width="46.875" style="188" customWidth="1"/>
    <col min="3" max="3" width="6.75390625" style="188" customWidth="1"/>
    <col min="4" max="4" width="6.125" style="188" customWidth="1"/>
    <col min="5" max="5" width="10.625" style="484" customWidth="1"/>
    <col min="6" max="6" width="13.125" style="188" customWidth="1"/>
    <col min="7" max="16384" width="9.125" style="188" customWidth="1"/>
  </cols>
  <sheetData>
    <row r="1" spans="1:6" ht="16.5">
      <c r="A1" s="532">
        <v>4</v>
      </c>
      <c r="B1" s="533" t="s">
        <v>250</v>
      </c>
      <c r="C1" s="449"/>
      <c r="D1" s="449"/>
      <c r="E1" s="534"/>
      <c r="F1" s="535"/>
    </row>
    <row r="2" spans="1:6" ht="58.5">
      <c r="A2" s="486" t="s">
        <v>387</v>
      </c>
      <c r="B2" s="429" t="s">
        <v>388</v>
      </c>
      <c r="C2" s="430"/>
      <c r="D2" s="429" t="s">
        <v>389</v>
      </c>
      <c r="E2" s="432" t="s">
        <v>390</v>
      </c>
      <c r="F2" s="433" t="s">
        <v>253</v>
      </c>
    </row>
    <row r="3" spans="1:6" ht="16.5">
      <c r="A3" s="536"/>
      <c r="B3" s="537" t="s">
        <v>393</v>
      </c>
      <c r="C3" s="538"/>
      <c r="D3" s="539"/>
      <c r="E3" s="461"/>
      <c r="F3" s="462"/>
    </row>
    <row r="4" spans="1:7" ht="33">
      <c r="A4" s="540">
        <v>1</v>
      </c>
      <c r="B4" s="541" t="s">
        <v>1209</v>
      </c>
      <c r="C4" s="542" t="s">
        <v>204</v>
      </c>
      <c r="D4" s="543">
        <v>55</v>
      </c>
      <c r="E4" s="544"/>
      <c r="F4" s="545">
        <f aca="true" t="shared" si="0" ref="F4:F13">D4*E4</f>
        <v>0</v>
      </c>
      <c r="G4" s="445"/>
    </row>
    <row r="5" spans="1:7" ht="33.75" customHeight="1">
      <c r="A5" s="540">
        <v>2</v>
      </c>
      <c r="B5" s="541" t="s">
        <v>1210</v>
      </c>
      <c r="C5" s="546" t="s">
        <v>204</v>
      </c>
      <c r="D5" s="546">
        <v>80</v>
      </c>
      <c r="E5" s="544"/>
      <c r="F5" s="545">
        <f t="shared" si="0"/>
        <v>0</v>
      </c>
      <c r="G5" s="445"/>
    </row>
    <row r="6" spans="1:7" ht="21.75" customHeight="1">
      <c r="A6" s="540">
        <v>3</v>
      </c>
      <c r="B6" s="541" t="s">
        <v>1211</v>
      </c>
      <c r="C6" s="546" t="s">
        <v>202</v>
      </c>
      <c r="D6" s="546">
        <v>66</v>
      </c>
      <c r="E6" s="544"/>
      <c r="F6" s="545">
        <f t="shared" si="0"/>
        <v>0</v>
      </c>
      <c r="G6" s="445"/>
    </row>
    <row r="7" spans="1:7" ht="16.5">
      <c r="A7" s="540">
        <v>4</v>
      </c>
      <c r="B7" s="541" t="s">
        <v>1212</v>
      </c>
      <c r="C7" s="546" t="s">
        <v>202</v>
      </c>
      <c r="D7" s="546">
        <v>4</v>
      </c>
      <c r="E7" s="544"/>
      <c r="F7" s="545">
        <f t="shared" si="0"/>
        <v>0</v>
      </c>
      <c r="G7" s="445"/>
    </row>
    <row r="8" spans="1:7" ht="35.25" customHeight="1">
      <c r="A8" s="540">
        <v>5</v>
      </c>
      <c r="B8" s="541" t="s">
        <v>1213</v>
      </c>
      <c r="C8" s="546" t="s">
        <v>204</v>
      </c>
      <c r="D8" s="546">
        <v>60</v>
      </c>
      <c r="E8" s="544"/>
      <c r="F8" s="545">
        <f t="shared" si="0"/>
        <v>0</v>
      </c>
      <c r="G8" s="445"/>
    </row>
    <row r="9" spans="1:7" ht="50.25" customHeight="1">
      <c r="A9" s="540">
        <v>6</v>
      </c>
      <c r="B9" s="541" t="s">
        <v>1214</v>
      </c>
      <c r="C9" s="546" t="s">
        <v>204</v>
      </c>
      <c r="D9" s="546">
        <v>20</v>
      </c>
      <c r="E9" s="544"/>
      <c r="F9" s="545">
        <f t="shared" si="0"/>
        <v>0</v>
      </c>
      <c r="G9" s="445"/>
    </row>
    <row r="10" spans="1:7" ht="16.5">
      <c r="A10" s="540">
        <v>7</v>
      </c>
      <c r="B10" s="541" t="s">
        <v>1215</v>
      </c>
      <c r="C10" s="546" t="s">
        <v>202</v>
      </c>
      <c r="D10" s="546">
        <v>10</v>
      </c>
      <c r="E10" s="544"/>
      <c r="F10" s="545">
        <f t="shared" si="0"/>
        <v>0</v>
      </c>
      <c r="G10" s="445"/>
    </row>
    <row r="11" spans="1:7" ht="16.5">
      <c r="A11" s="540">
        <v>8</v>
      </c>
      <c r="B11" s="541" t="s">
        <v>1216</v>
      </c>
      <c r="C11" s="546" t="s">
        <v>202</v>
      </c>
      <c r="D11" s="546">
        <v>2</v>
      </c>
      <c r="E11" s="544"/>
      <c r="F11" s="545">
        <f t="shared" si="0"/>
        <v>0</v>
      </c>
      <c r="G11" s="445"/>
    </row>
    <row r="12" spans="1:7" ht="16.5">
      <c r="A12" s="540">
        <v>9</v>
      </c>
      <c r="B12" s="541" t="s">
        <v>1217</v>
      </c>
      <c r="C12" s="546" t="s">
        <v>369</v>
      </c>
      <c r="D12" s="546">
        <v>1</v>
      </c>
      <c r="E12" s="544"/>
      <c r="F12" s="545">
        <f t="shared" si="0"/>
        <v>0</v>
      </c>
      <c r="G12" s="445"/>
    </row>
    <row r="13" spans="1:7" ht="16.5">
      <c r="A13" s="540">
        <v>10</v>
      </c>
      <c r="B13" s="541" t="s">
        <v>1151</v>
      </c>
      <c r="C13" s="546" t="s">
        <v>369</v>
      </c>
      <c r="D13" s="546">
        <v>1</v>
      </c>
      <c r="E13" s="544"/>
      <c r="F13" s="545">
        <f t="shared" si="0"/>
        <v>0</v>
      </c>
      <c r="G13" s="445"/>
    </row>
    <row r="14" spans="1:7" ht="16.5">
      <c r="A14" s="547"/>
      <c r="B14" s="548"/>
      <c r="C14" s="538"/>
      <c r="D14" s="539"/>
      <c r="E14" s="549"/>
      <c r="F14" s="550"/>
      <c r="G14" s="445"/>
    </row>
    <row r="15" spans="1:7" ht="17.25" thickBot="1">
      <c r="A15" s="551"/>
      <c r="B15" s="552" t="s">
        <v>253</v>
      </c>
      <c r="C15" s="553" t="s">
        <v>377</v>
      </c>
      <c r="D15" s="554"/>
      <c r="E15" s="555"/>
      <c r="F15" s="556">
        <f>SUM(F4:F14)</f>
        <v>0</v>
      </c>
      <c r="G15" s="445"/>
    </row>
  </sheetData>
  <sheetProtection password="8CE9" sheet="1"/>
  <printOptions horizontalCentered="1"/>
  <pageMargins left="0.7874015748031497" right="0.7874015748031497" top="0.7874015748031497" bottom="0.7874015748031497" header="0.3937007874015748" footer="0.3937007874015748"/>
  <pageSetup horizontalDpi="600" verticalDpi="600" orientation="portrait" paperSize="9" r:id="rId1"/>
  <headerFooter>
    <oddHeader>&amp;C201411-EL-PZI</oddHeader>
    <oddFooter>&amp;L&amp;A&amp;R&amp;P/&amp;N</oddFooter>
  </headerFooter>
</worksheet>
</file>

<file path=xl/worksheets/sheet9.xml><?xml version="1.0" encoding="utf-8"?>
<worksheet xmlns="http://schemas.openxmlformats.org/spreadsheetml/2006/main" xmlns:r="http://schemas.openxmlformats.org/officeDocument/2006/relationships">
  <sheetPr>
    <tabColor rgb="FFFFC000"/>
  </sheetPr>
  <dimension ref="A1:H39"/>
  <sheetViews>
    <sheetView view="pageBreakPreview" zoomScaleSheetLayoutView="100" zoomScalePageLayoutView="0" workbookViewId="0" topLeftCell="A1">
      <pane ySplit="1" topLeftCell="A14" activePane="bottomLeft" state="frozen"/>
      <selection pane="topLeft" activeCell="F16" sqref="F16"/>
      <selection pane="bottomLeft" activeCell="E15" sqref="E15"/>
    </sheetView>
  </sheetViews>
  <sheetFormatPr defaultColWidth="9.00390625" defaultRowHeight="12.75"/>
  <cols>
    <col min="1" max="1" width="6.00390625" style="601" customWidth="1"/>
    <col min="2" max="2" width="46.875" style="588" customWidth="1"/>
    <col min="3" max="3" width="6.75390625" style="602" customWidth="1"/>
    <col min="4" max="4" width="6.125" style="603" customWidth="1"/>
    <col min="5" max="5" width="10.625" style="599" customWidth="1"/>
    <col min="6" max="6" width="13.125" style="600" customWidth="1"/>
    <col min="7" max="7" width="9.125" style="588" customWidth="1"/>
    <col min="8" max="8" width="86.625" style="588" customWidth="1"/>
    <col min="9" max="16384" width="9.125" style="588" customWidth="1"/>
  </cols>
  <sheetData>
    <row r="1" spans="1:6" s="557" customFormat="1" ht="15.75">
      <c r="A1" s="532">
        <v>5</v>
      </c>
      <c r="B1" s="533" t="s">
        <v>251</v>
      </c>
      <c r="C1" s="449"/>
      <c r="D1" s="449"/>
      <c r="E1" s="534"/>
      <c r="F1" s="535"/>
    </row>
    <row r="2" spans="1:6" s="557" customFormat="1" ht="58.5">
      <c r="A2" s="486" t="s">
        <v>387</v>
      </c>
      <c r="B2" s="429" t="s">
        <v>388</v>
      </c>
      <c r="C2" s="430"/>
      <c r="D2" s="429" t="s">
        <v>389</v>
      </c>
      <c r="E2" s="432" t="s">
        <v>390</v>
      </c>
      <c r="F2" s="433" t="s">
        <v>253</v>
      </c>
    </row>
    <row r="3" spans="1:8" s="564" customFormat="1" ht="21" customHeight="1">
      <c r="A3" s="558"/>
      <c r="B3" s="559" t="s">
        <v>393</v>
      </c>
      <c r="C3" s="560"/>
      <c r="D3" s="561"/>
      <c r="E3" s="562"/>
      <c r="F3" s="563"/>
      <c r="H3" s="565"/>
    </row>
    <row r="4" spans="1:6" s="564" customFormat="1" ht="16.5">
      <c r="A4" s="558"/>
      <c r="B4" s="559"/>
      <c r="C4" s="560"/>
      <c r="D4" s="561"/>
      <c r="E4" s="562"/>
      <c r="F4" s="563"/>
    </row>
    <row r="5" spans="1:6" s="564" customFormat="1" ht="16.5">
      <c r="A5" s="558">
        <v>1</v>
      </c>
      <c r="B5" s="566" t="s">
        <v>1218</v>
      </c>
      <c r="C5" s="567"/>
      <c r="D5" s="568"/>
      <c r="E5" s="569"/>
      <c r="F5" s="570"/>
    </row>
    <row r="6" spans="1:6" s="564" customFormat="1" ht="16.5">
      <c r="A6" s="558"/>
      <c r="B6" s="566" t="s">
        <v>1219</v>
      </c>
      <c r="C6" s="567"/>
      <c r="D6" s="568"/>
      <c r="E6" s="569"/>
      <c r="F6" s="570"/>
    </row>
    <row r="7" spans="1:6" s="564" customFormat="1" ht="18" customHeight="1">
      <c r="A7" s="558"/>
      <c r="B7" s="566" t="s">
        <v>1220</v>
      </c>
      <c r="C7" s="567"/>
      <c r="D7" s="568"/>
      <c r="E7" s="569"/>
      <c r="F7" s="570"/>
    </row>
    <row r="8" spans="1:6" s="564" customFormat="1" ht="15" customHeight="1">
      <c r="A8" s="558"/>
      <c r="B8" s="566" t="s">
        <v>1221</v>
      </c>
      <c r="C8" s="567" t="s">
        <v>202</v>
      </c>
      <c r="D8" s="568">
        <v>10</v>
      </c>
      <c r="E8" s="569"/>
      <c r="F8" s="570">
        <f>D8*E8</f>
        <v>0</v>
      </c>
    </row>
    <row r="9" spans="1:6" s="557" customFormat="1" ht="16.5">
      <c r="A9" s="558">
        <v>2</v>
      </c>
      <c r="B9" s="566" t="s">
        <v>1222</v>
      </c>
      <c r="C9" s="567"/>
      <c r="D9" s="568"/>
      <c r="E9" s="569"/>
      <c r="F9" s="570"/>
    </row>
    <row r="10" spans="1:6" s="557" customFormat="1" ht="16.5">
      <c r="A10" s="558"/>
      <c r="B10" s="566" t="s">
        <v>1223</v>
      </c>
      <c r="C10" s="567"/>
      <c r="D10" s="568"/>
      <c r="E10" s="569"/>
      <c r="F10" s="570"/>
    </row>
    <row r="11" spans="1:6" s="564" customFormat="1" ht="15" customHeight="1">
      <c r="A11" s="558">
        <v>3</v>
      </c>
      <c r="B11" s="566" t="s">
        <v>1224</v>
      </c>
      <c r="C11" s="567"/>
      <c r="D11" s="568"/>
      <c r="E11" s="562"/>
      <c r="F11" s="570"/>
    </row>
    <row r="12" spans="1:6" s="564" customFormat="1" ht="32.25" customHeight="1">
      <c r="A12" s="558"/>
      <c r="B12" s="566" t="s">
        <v>1225</v>
      </c>
      <c r="C12" s="567" t="s">
        <v>202</v>
      </c>
      <c r="D12" s="568">
        <v>25</v>
      </c>
      <c r="E12" s="562"/>
      <c r="F12" s="570">
        <f>D12*E12</f>
        <v>0</v>
      </c>
    </row>
    <row r="13" spans="1:6" s="564" customFormat="1" ht="12.75" customHeight="1">
      <c r="A13" s="558">
        <v>4</v>
      </c>
      <c r="B13" s="566" t="s">
        <v>1226</v>
      </c>
      <c r="C13" s="567"/>
      <c r="D13" s="568"/>
      <c r="E13" s="569"/>
      <c r="F13" s="570"/>
    </row>
    <row r="14" spans="1:6" s="557" customFormat="1" ht="16.5">
      <c r="A14" s="558"/>
      <c r="B14" s="566" t="s">
        <v>1227</v>
      </c>
      <c r="C14" s="567"/>
      <c r="D14" s="568"/>
      <c r="E14" s="569"/>
      <c r="F14" s="570"/>
    </row>
    <row r="15" spans="1:6" s="557" customFormat="1" ht="16.5">
      <c r="A15" s="558"/>
      <c r="B15" s="566" t="s">
        <v>1228</v>
      </c>
      <c r="C15" s="567" t="s">
        <v>204</v>
      </c>
      <c r="D15" s="568">
        <f>25*30*2</f>
        <v>1500</v>
      </c>
      <c r="E15" s="569"/>
      <c r="F15" s="570">
        <f>D15*E15</f>
        <v>0</v>
      </c>
    </row>
    <row r="16" spans="1:6" s="557" customFormat="1" ht="33">
      <c r="A16" s="558">
        <v>5</v>
      </c>
      <c r="B16" s="566" t="s">
        <v>1229</v>
      </c>
      <c r="C16" s="567"/>
      <c r="D16" s="568"/>
      <c r="E16" s="562"/>
      <c r="F16" s="563"/>
    </row>
    <row r="17" spans="1:6" s="557" customFormat="1" ht="16.5">
      <c r="A17" s="558"/>
      <c r="B17" s="566" t="s">
        <v>1230</v>
      </c>
      <c r="C17" s="567" t="s">
        <v>204</v>
      </c>
      <c r="D17" s="568">
        <v>150</v>
      </c>
      <c r="E17" s="562"/>
      <c r="F17" s="570">
        <f>D17*E17</f>
        <v>0</v>
      </c>
    </row>
    <row r="18" spans="1:6" s="557" customFormat="1" ht="33">
      <c r="A18" s="571">
        <v>6</v>
      </c>
      <c r="B18" s="572" t="s">
        <v>1231</v>
      </c>
      <c r="C18" s="573" t="s">
        <v>204</v>
      </c>
      <c r="D18" s="568">
        <v>1500</v>
      </c>
      <c r="E18" s="562"/>
      <c r="F18" s="570">
        <f>D18*E18</f>
        <v>0</v>
      </c>
    </row>
    <row r="19" spans="1:6" s="557" customFormat="1" ht="33">
      <c r="A19" s="571">
        <v>7</v>
      </c>
      <c r="B19" s="572" t="s">
        <v>1232</v>
      </c>
      <c r="C19" s="573" t="s">
        <v>204</v>
      </c>
      <c r="D19" s="574">
        <v>150</v>
      </c>
      <c r="E19" s="562"/>
      <c r="F19" s="570">
        <f>D19*E19</f>
        <v>0</v>
      </c>
    </row>
    <row r="20" spans="1:6" s="557" customFormat="1" ht="33">
      <c r="A20" s="558">
        <v>8</v>
      </c>
      <c r="B20" s="566" t="s">
        <v>426</v>
      </c>
      <c r="C20" s="567"/>
      <c r="D20" s="568"/>
      <c r="E20" s="562"/>
      <c r="F20" s="563"/>
    </row>
    <row r="21" spans="1:6" s="557" customFormat="1" ht="16.5">
      <c r="A21" s="558"/>
      <c r="B21" s="566" t="s">
        <v>428</v>
      </c>
      <c r="C21" s="567" t="s">
        <v>204</v>
      </c>
      <c r="D21" s="568">
        <v>15</v>
      </c>
      <c r="E21" s="562"/>
      <c r="F21" s="570">
        <f>D21*E21</f>
        <v>0</v>
      </c>
    </row>
    <row r="22" spans="1:6" s="575" customFormat="1" ht="24" customHeight="1">
      <c r="A22" s="558">
        <v>9</v>
      </c>
      <c r="B22" s="566" t="s">
        <v>1233</v>
      </c>
      <c r="C22" s="567"/>
      <c r="D22" s="568"/>
      <c r="E22" s="562"/>
      <c r="F22" s="563"/>
    </row>
    <row r="23" spans="1:6" s="557" customFormat="1" ht="20.25" customHeight="1">
      <c r="A23" s="558"/>
      <c r="B23" s="566" t="s">
        <v>1234</v>
      </c>
      <c r="C23" s="567" t="s">
        <v>1373</v>
      </c>
      <c r="D23" s="568">
        <v>5</v>
      </c>
      <c r="E23" s="562"/>
      <c r="F23" s="570">
        <f aca="true" t="shared" si="0" ref="F23:F28">D23*E23</f>
        <v>0</v>
      </c>
    </row>
    <row r="24" spans="1:6" s="557" customFormat="1" ht="33">
      <c r="A24" s="571">
        <v>10</v>
      </c>
      <c r="B24" s="576" t="s">
        <v>1235</v>
      </c>
      <c r="C24" s="577" t="s">
        <v>202</v>
      </c>
      <c r="D24" s="574">
        <v>1</v>
      </c>
      <c r="E24" s="578"/>
      <c r="F24" s="570">
        <f t="shared" si="0"/>
        <v>0</v>
      </c>
    </row>
    <row r="25" spans="1:6" s="557" customFormat="1" ht="49.5">
      <c r="A25" s="571">
        <v>11</v>
      </c>
      <c r="B25" s="576" t="s">
        <v>1236</v>
      </c>
      <c r="C25" s="577" t="s">
        <v>202</v>
      </c>
      <c r="D25" s="574">
        <v>1</v>
      </c>
      <c r="E25" s="578"/>
      <c r="F25" s="570">
        <f t="shared" si="0"/>
        <v>0</v>
      </c>
    </row>
    <row r="26" spans="1:6" s="557" customFormat="1" ht="16.5">
      <c r="A26" s="558">
        <v>12</v>
      </c>
      <c r="B26" s="566" t="s">
        <v>1237</v>
      </c>
      <c r="C26" s="567" t="s">
        <v>341</v>
      </c>
      <c r="D26" s="568">
        <v>1</v>
      </c>
      <c r="E26" s="562"/>
      <c r="F26" s="570">
        <f t="shared" si="0"/>
        <v>0</v>
      </c>
    </row>
    <row r="27" spans="1:6" s="557" customFormat="1" ht="16.5">
      <c r="A27" s="558">
        <v>13</v>
      </c>
      <c r="B27" s="566" t="s">
        <v>1238</v>
      </c>
      <c r="C27" s="567" t="s">
        <v>341</v>
      </c>
      <c r="D27" s="568">
        <v>1</v>
      </c>
      <c r="E27" s="562"/>
      <c r="F27" s="570">
        <f t="shared" si="0"/>
        <v>0</v>
      </c>
    </row>
    <row r="28" spans="1:6" s="557" customFormat="1" ht="16.5">
      <c r="A28" s="558">
        <v>14</v>
      </c>
      <c r="B28" s="566" t="s">
        <v>1239</v>
      </c>
      <c r="C28" s="567" t="s">
        <v>341</v>
      </c>
      <c r="D28" s="568">
        <v>1</v>
      </c>
      <c r="E28" s="562"/>
      <c r="F28" s="570">
        <f t="shared" si="0"/>
        <v>0</v>
      </c>
    </row>
    <row r="29" spans="1:6" s="557" customFormat="1" ht="16.5">
      <c r="A29" s="558"/>
      <c r="B29" s="579"/>
      <c r="C29" s="567"/>
      <c r="D29" s="568"/>
      <c r="E29" s="562"/>
      <c r="F29" s="563"/>
    </row>
    <row r="30" spans="1:6" s="557" customFormat="1" ht="16.5">
      <c r="A30" s="558"/>
      <c r="B30" s="580" t="s">
        <v>253</v>
      </c>
      <c r="C30" s="560"/>
      <c r="D30" s="561"/>
      <c r="E30" s="562"/>
      <c r="F30" s="563">
        <f>SUM(F8:F29)</f>
        <v>0</v>
      </c>
    </row>
    <row r="31" spans="1:6" s="557" customFormat="1" ht="16.5">
      <c r="A31" s="581"/>
      <c r="B31" s="582"/>
      <c r="C31" s="583"/>
      <c r="D31" s="584"/>
      <c r="E31" s="585"/>
      <c r="F31" s="586"/>
    </row>
    <row r="32" spans="1:6" ht="16.5">
      <c r="A32" s="581"/>
      <c r="B32" s="587" t="s">
        <v>242</v>
      </c>
      <c r="C32" s="583"/>
      <c r="D32" s="584"/>
      <c r="E32" s="585"/>
      <c r="F32" s="586"/>
    </row>
    <row r="33" spans="1:6" ht="152.25" customHeight="1" thickBot="1">
      <c r="A33" s="589"/>
      <c r="B33" s="590" t="s">
        <v>1240</v>
      </c>
      <c r="C33" s="591"/>
      <c r="D33" s="592"/>
      <c r="E33" s="593"/>
      <c r="F33" s="594"/>
    </row>
    <row r="34" spans="1:4" ht="16.5">
      <c r="A34" s="595"/>
      <c r="B34" s="596"/>
      <c r="C34" s="597"/>
      <c r="D34" s="598"/>
    </row>
    <row r="35" spans="1:4" ht="16.5">
      <c r="A35" s="595"/>
      <c r="B35" s="596"/>
      <c r="C35" s="597"/>
      <c r="D35" s="598"/>
    </row>
    <row r="36" spans="1:4" ht="16.5">
      <c r="A36" s="595"/>
      <c r="B36" s="596"/>
      <c r="C36" s="597"/>
      <c r="D36" s="598"/>
    </row>
    <row r="37" spans="1:4" ht="16.5">
      <c r="A37" s="595"/>
      <c r="B37" s="596"/>
      <c r="C37" s="597"/>
      <c r="D37" s="598"/>
    </row>
    <row r="38" spans="1:4" ht="16.5">
      <c r="A38" s="595"/>
      <c r="B38" s="596"/>
      <c r="C38" s="597"/>
      <c r="D38" s="598"/>
    </row>
    <row r="39" spans="1:4" ht="16.5">
      <c r="A39" s="595"/>
      <c r="B39" s="596"/>
      <c r="C39" s="597"/>
      <c r="D39" s="598"/>
    </row>
    <row r="48" ht="30.75" customHeight="1"/>
  </sheetData>
  <sheetProtection password="8D71" sheet="1"/>
  <printOptions horizontalCentered="1"/>
  <pageMargins left="0.7874015748031497" right="0.7874015748031497" top="0.7874015748031497" bottom="0.7874015748031497" header="0.3937007874015748" footer="0.3937007874015748"/>
  <pageSetup firstPageNumber="1" useFirstPageNumber="1" horizontalDpi="600" verticalDpi="600" orientation="portrait" paperSize="9" r:id="rId1"/>
  <headerFooter alignWithMargins="0">
    <oddHeader>&amp;L
&amp;C
&amp;"Arial Narrow,Navadno"&amp;11 201411-EL-PZI</oddHeader>
    <oddFooter>&amp;L&amp;A&amp;R&amp;P/&amp;N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PLEHO</dc:creator>
  <cp:keywords/>
  <dc:description/>
  <cp:lastModifiedBy>Tanja Gašperšič</cp:lastModifiedBy>
  <cp:lastPrinted>2015-06-18T06:07:40Z</cp:lastPrinted>
  <dcterms:created xsi:type="dcterms:W3CDTF">2003-04-17T06:32:23Z</dcterms:created>
  <dcterms:modified xsi:type="dcterms:W3CDTF">2015-09-08T05:48:21Z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