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1610" windowHeight="12120" activeTab="1"/>
  </bookViews>
  <sheets>
    <sheet name="rekapitulacija" sheetId="1" r:id="rId1"/>
    <sheet name="odpadni kanali (S)" sheetId="2" r:id="rId2"/>
    <sheet name="odvodnjavanje (M kanal)" sheetId="3" r:id="rId3"/>
    <sheet name="druga dela" sheetId="4" r:id="rId4"/>
  </sheets>
  <definedNames/>
  <calcPr fullCalcOnLoad="1"/>
</workbook>
</file>

<file path=xl/sharedStrings.xml><?xml version="1.0" encoding="utf-8"?>
<sst xmlns="http://schemas.openxmlformats.org/spreadsheetml/2006/main" count="2025" uniqueCount="460">
  <si>
    <t xml:space="preserve"> REKAPITULACIJA</t>
  </si>
  <si>
    <t>1.</t>
  </si>
  <si>
    <t>2.</t>
  </si>
  <si>
    <t>3.</t>
  </si>
  <si>
    <t>SKUPAJ</t>
  </si>
  <si>
    <t xml:space="preserve">Zakoličenje osi kanalizacije z oznako </t>
  </si>
  <si>
    <t>revizijskih jaškov, geodetskim posnetkom,</t>
  </si>
  <si>
    <t>ter vrisom v kataster</t>
  </si>
  <si>
    <t>m1</t>
  </si>
  <si>
    <t>Postavitev gradbenih profilov na</t>
  </si>
  <si>
    <t>vzpostavljeno os trase kanala, ter</t>
  </si>
  <si>
    <t>določitev nivoja za merjenje globine</t>
  </si>
  <si>
    <t>izkopa in polaganja kanala</t>
  </si>
  <si>
    <t>kom</t>
  </si>
  <si>
    <t>Pridobitev dovoljenja za zaporo ceste</t>
  </si>
  <si>
    <t xml:space="preserve">z ureditvijo prometnega režima v </t>
  </si>
  <si>
    <t>času gradnje z obvestili, zavarovanje</t>
  </si>
  <si>
    <t>gradbene jame in gradbišča, ter</t>
  </si>
  <si>
    <t>postavitev prometne signalizacije.</t>
  </si>
  <si>
    <t>Po končanih delih prometno signalizacijo</t>
  </si>
  <si>
    <t>odstraniti in prometni režim vzpostaviti</t>
  </si>
  <si>
    <t>v prvotno stanje</t>
  </si>
  <si>
    <t>obračun po dejanskih stroških</t>
  </si>
  <si>
    <t>ocena stroškov</t>
  </si>
  <si>
    <t>4.</t>
  </si>
  <si>
    <t>Priprava gradbišča :</t>
  </si>
  <si>
    <t>odstranitev eventuelnih ovir, prometnih</t>
  </si>
  <si>
    <t>znakov in ureditev delovnega platoja.</t>
  </si>
  <si>
    <t>Po končanih delih gradbišče pospraviti in</t>
  </si>
  <si>
    <t>vzpostaviti v prvotno stanje.</t>
  </si>
  <si>
    <t xml:space="preserve">A. Priprava                          </t>
  </si>
  <si>
    <t xml:space="preserve">B. Vzpostavitev                 </t>
  </si>
  <si>
    <t>Zakoličba obstoječih komunalnih vodov.</t>
  </si>
  <si>
    <t>m2</t>
  </si>
  <si>
    <t>Izkop kanalizacijskega jarka globine</t>
  </si>
  <si>
    <t>m3</t>
  </si>
  <si>
    <t>Proktorjevem postopku</t>
  </si>
  <si>
    <t xml:space="preserve">celoten izkop :        </t>
  </si>
  <si>
    <t>odbiti vgrajen material:</t>
  </si>
  <si>
    <t xml:space="preserve">- rev. jaški           </t>
  </si>
  <si>
    <t xml:space="preserve">- posteljica           </t>
  </si>
  <si>
    <t xml:space="preserve">- obsip               </t>
  </si>
  <si>
    <t>po 20 cm do 95 % trdnosti po standardnem</t>
  </si>
  <si>
    <t>Ročno planiranje dna jarka s točnostjo</t>
  </si>
  <si>
    <t>+/- 3 cm po projektiranem padcu</t>
  </si>
  <si>
    <t>izdelava temeljne plasti posteljice</t>
  </si>
  <si>
    <t xml:space="preserve">debeline 10 cm, s planiranjem in </t>
  </si>
  <si>
    <t>strojnim utrjevanjem do 95% trdnosti</t>
  </si>
  <si>
    <t>po standardnem Proktorjevem postopku</t>
  </si>
  <si>
    <t xml:space="preserve">nasipa nad položenimi cevmi 30 cm nad </t>
  </si>
  <si>
    <t xml:space="preserve">temenom. Na peščeno posteljico se izvede </t>
  </si>
  <si>
    <t xml:space="preserve">3-5 cm debel nasip, v katerega si cev </t>
  </si>
  <si>
    <t xml:space="preserve">izdela ležišče. Obsip cevi se izvaja v </t>
  </si>
  <si>
    <t>slojih po 15 cm, istočasno na obeh straneh</t>
  </si>
  <si>
    <t>cevi in paziti, da se cev ne premakne iz</t>
  </si>
  <si>
    <t xml:space="preserve">ležišča. Obsip in nasip se utrjujeta </t>
  </si>
  <si>
    <t xml:space="preserve">do 95% trdnosti po standardnem </t>
  </si>
  <si>
    <t xml:space="preserve">Izdelava revizijskega jaška iz poliesterskih </t>
  </si>
  <si>
    <t>po detajlu</t>
  </si>
  <si>
    <t xml:space="preserve">Pregled in čiščenje kanala </t>
  </si>
  <si>
    <t>po končanih delih</t>
  </si>
  <si>
    <t>Tlačni preizkus vodotesnosti položenih</t>
  </si>
  <si>
    <t xml:space="preserve">kanalizacijskih cevi  po navodilih </t>
  </si>
  <si>
    <t>proizvajalca  in projektanta</t>
  </si>
  <si>
    <t>Prečno zavarovanje obstoječih</t>
  </si>
  <si>
    <t>komunalnih vodov in vzpostavitev v</t>
  </si>
  <si>
    <t>prvotno stanje</t>
  </si>
  <si>
    <t>Opravljanje nadzora s strani upravljalca</t>
  </si>
  <si>
    <t>komunalnih vodov</t>
  </si>
  <si>
    <t xml:space="preserve">Čiščenje in planiranje terena </t>
  </si>
  <si>
    <t>po končani gradnji</t>
  </si>
  <si>
    <t>Ostala dodatna in nepredvidena</t>
  </si>
  <si>
    <t>dela. Obračun po dejanskih stroških</t>
  </si>
  <si>
    <t>porabe časa in materiala po vpisu v</t>
  </si>
  <si>
    <t>gradbeni dnevnik.</t>
  </si>
  <si>
    <t>Čiščenje terena po končani gradnji</t>
  </si>
  <si>
    <t>Naklon brežine 60°</t>
  </si>
  <si>
    <t xml:space="preserve">kamnitim materialom z utrjevanjem v slojih </t>
  </si>
  <si>
    <t>trajno deponijo.</t>
  </si>
  <si>
    <t xml:space="preserve">cevi f 100 cm, globine do 2,00 m </t>
  </si>
  <si>
    <t>LTŽ pokrovom f 600 mm, 400 kN</t>
  </si>
  <si>
    <t xml:space="preserve">cevi f 100 cm, globine do 2,50 m </t>
  </si>
  <si>
    <t xml:space="preserve">cevi f 100 cm, globine do 3,50 m </t>
  </si>
  <si>
    <t>Opažni izkop kanalizacijskega jarka globine</t>
  </si>
  <si>
    <t>Naklon brežine 70°</t>
  </si>
  <si>
    <t>stiki so tesnjeni z gumi tesnili</t>
  </si>
  <si>
    <t>Nabava, dobava in montaža CPE kanalskih cevi,</t>
  </si>
  <si>
    <t>CPE 250</t>
  </si>
  <si>
    <t>na kanalu iz CPE cevi, z PE muldo in</t>
  </si>
  <si>
    <t>na kanalu iz CPE cevi, z  PE muldo in</t>
  </si>
  <si>
    <t>Zasip jarka z izkopanim materialom</t>
  </si>
  <si>
    <t>Prečno varovanje na mestu križanja</t>
  </si>
  <si>
    <t xml:space="preserve">kom </t>
  </si>
  <si>
    <t xml:space="preserve">Izkop travnate ruše in deponiranje </t>
  </si>
  <si>
    <t>zemlje na začasni deponiji</t>
  </si>
  <si>
    <t>(25% nove) in ponovna zatravitev</t>
  </si>
  <si>
    <t>poškodovanih zelenih površin</t>
  </si>
  <si>
    <t>Strojno-ročni izkop jarka za hišne kanalizacijske priključke</t>
  </si>
  <si>
    <t>- cev fi 160</t>
  </si>
  <si>
    <t>- polno obbetoniranje</t>
  </si>
  <si>
    <t>skupaj</t>
  </si>
  <si>
    <t xml:space="preserve">Nabava, dobava, montaža in končna </t>
  </si>
  <si>
    <t>obdelava CPE revizijskih jaškov</t>
  </si>
  <si>
    <t>fi 1000 mm, globine do 2.00 m,</t>
  </si>
  <si>
    <t>kompletno s PE muldo,</t>
  </si>
  <si>
    <t>LTŽ pokrovom f 600 mm IMP tip 303,</t>
  </si>
  <si>
    <t>50 KN ter dodatnim izkopom in zasipom</t>
  </si>
  <si>
    <t>Pregled in čiščenje kanalov</t>
  </si>
  <si>
    <t>Nabava, dobava in montaža PVC kanalskih cevi</t>
  </si>
  <si>
    <t>DN 160 mm,  s spojkami, polno obbetonirane z MB 20</t>
  </si>
  <si>
    <t>z drugimi obstoječimi komunalnimi vodi.</t>
  </si>
  <si>
    <t>Nabava, dobava frakcije 8-16mm in</t>
  </si>
  <si>
    <t>Nabava, dobava frakcije 8-16mm in izdelava</t>
  </si>
  <si>
    <t>Zarezovanje obstoječega asfaltnega vozišča,</t>
  </si>
  <si>
    <t>- cev f 250 mm</t>
  </si>
  <si>
    <t>materiala na gradbeno deponijo.</t>
  </si>
  <si>
    <t>kanal S2</t>
  </si>
  <si>
    <t>Odcepi hišnih priključkov S2</t>
  </si>
  <si>
    <t>kanal S3</t>
  </si>
  <si>
    <t>Odcepi hišnih priključkov S3</t>
  </si>
  <si>
    <t>kanal S3a</t>
  </si>
  <si>
    <t>Odcepi hišnih priključkov S3a</t>
  </si>
  <si>
    <t>kanal S4</t>
  </si>
  <si>
    <t>Odcepi hišnih priključkov S4</t>
  </si>
  <si>
    <t>Odpadni komunalni kanal  "S2" - cesta XVII</t>
  </si>
  <si>
    <t>Odpadni komunalni kanal  "S3" - cesta XIX</t>
  </si>
  <si>
    <t>Odpadni komunalni kanal  "S3a" - cesta XVIII</t>
  </si>
  <si>
    <t>Opažni izkop na mestu predvidene ponikovalnice</t>
  </si>
  <si>
    <t>Naklon brežine 90°</t>
  </si>
  <si>
    <t>do 2,0m pod nivojem proj. odp. kanala.</t>
  </si>
  <si>
    <t>Izvedba obsipa perforiranega dela ponikovalnice</t>
  </si>
  <si>
    <t>s kroglami ( več kot 63mm)</t>
  </si>
  <si>
    <t>Izvedba tampona debeline 50cm pod predvideno</t>
  </si>
  <si>
    <t>kanalizacije za odpadne komunalne vode</t>
  </si>
  <si>
    <t>za izvedbo tampona pod kanalom</t>
  </si>
  <si>
    <t>Dobava in polaganje politlak folije</t>
  </si>
  <si>
    <t>- cev f 160 mm</t>
  </si>
  <si>
    <t>- CP</t>
  </si>
  <si>
    <t xml:space="preserve">cevi f 80 cm, globine do 1,50 m </t>
  </si>
  <si>
    <t>z LTŽ rešetko 400/400mm</t>
  </si>
  <si>
    <t>Dobava in vgradnja cestnega požiralnika iz</t>
  </si>
  <si>
    <t xml:space="preserve">poliesterskih cevi f 40 cm, globine 1,50 m </t>
  </si>
  <si>
    <t>z lovilcem olja in  LTŽ rešetko 400/400mm</t>
  </si>
  <si>
    <t xml:space="preserve">poliesterskih cevi f 60 cm, globine 1,50 m </t>
  </si>
  <si>
    <t>Izdelava ponikovalnice iz bet. cevi fi 100cm</t>
  </si>
  <si>
    <t>z LTŽ pokrovom f 600 mm, 400 kN</t>
  </si>
  <si>
    <t>vključno z dobavo materiala</t>
  </si>
  <si>
    <t>- obbetoniranje</t>
  </si>
  <si>
    <t>Cesta XVIII</t>
  </si>
  <si>
    <t>kanala M35 in M37</t>
  </si>
  <si>
    <t>Cesta XVII</t>
  </si>
  <si>
    <t>kanala M41 in M42</t>
  </si>
  <si>
    <t>Cesta XIX</t>
  </si>
  <si>
    <t>kanali M38, M39 in M40</t>
  </si>
  <si>
    <t>Cesta XXI</t>
  </si>
  <si>
    <t>kanala M30 in M34</t>
  </si>
  <si>
    <t>Kanalizacija za odpadne komunalne vode (sanitarni kanal)</t>
  </si>
  <si>
    <t>20% DDV</t>
  </si>
  <si>
    <t>SKUPAJ Z DDV</t>
  </si>
  <si>
    <t>enota</t>
  </si>
  <si>
    <t>količina</t>
  </si>
  <si>
    <t>cena na enoto</t>
  </si>
  <si>
    <t>količina x cena</t>
  </si>
  <si>
    <t>Skupaj cesta XIX (kanal S3)</t>
  </si>
  <si>
    <t>Skupaj odcepi hišnih priključkov S2</t>
  </si>
  <si>
    <t>Skupaj Cesta XVII (kanal S2)</t>
  </si>
  <si>
    <t>Skupaj odcepi hišnih priklučkov S3</t>
  </si>
  <si>
    <t>Skupaj Cesta XVIII (kanal S3a)</t>
  </si>
  <si>
    <t>Skupaj odcepi hišnih priključkov S3a</t>
  </si>
  <si>
    <t>Skupaj odcepi hišnih priključkov S4</t>
  </si>
  <si>
    <t>Skupaj Cesta XIX (kanali M38, M39, M40)</t>
  </si>
  <si>
    <t>Skupaj Cesta XVIII (kanal M35, M37)</t>
  </si>
  <si>
    <t>Skupaj Cesta XVII (kanal M41, M42)</t>
  </si>
  <si>
    <t>Skupaj Cesta XXI (kanal S4 del)</t>
  </si>
  <si>
    <t>Skupaj Cesta XXI (kanal M30, M34)</t>
  </si>
  <si>
    <t>EUR</t>
  </si>
  <si>
    <t>5%</t>
  </si>
  <si>
    <t>1.1.</t>
  </si>
  <si>
    <t>1.2.</t>
  </si>
  <si>
    <t>1.3.</t>
  </si>
  <si>
    <t>1.4.</t>
  </si>
  <si>
    <t>2.1.</t>
  </si>
  <si>
    <t>2.2.</t>
  </si>
  <si>
    <t>2.3.</t>
  </si>
  <si>
    <t>2.4.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</si>
  <si>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</si>
  <si>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</si>
  <si>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</si>
  <si>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</si>
  <si>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</si>
  <si>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</si>
  <si>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</si>
  <si>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</si>
  <si>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</si>
  <si>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</si>
  <si>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</si>
  <si>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</si>
  <si>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</si>
  <si>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3.1.</t>
  </si>
  <si>
    <t>4.1.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</si>
  <si>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</si>
  <si>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</si>
  <si>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</si>
  <si>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</si>
  <si>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</si>
  <si>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</si>
  <si>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</si>
  <si>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</si>
  <si>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</si>
  <si>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</si>
  <si>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</si>
  <si>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</si>
  <si>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</si>
  <si>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</si>
  <si>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</si>
  <si>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</si>
  <si>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</si>
  <si>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</si>
  <si>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</si>
  <si>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</si>
  <si>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</si>
  <si>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</si>
  <si>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</si>
  <si>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</si>
  <si>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</si>
  <si>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</si>
  <si>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</si>
  <si>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</si>
  <si>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</si>
  <si>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</si>
  <si>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</si>
  <si>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</si>
  <si>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</si>
  <si>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</si>
  <si>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</si>
  <si>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</si>
  <si>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</si>
  <si>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</si>
  <si>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</si>
  <si>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</si>
  <si>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</si>
  <si>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</si>
  <si>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</si>
  <si>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</si>
  <si>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</si>
  <si>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</si>
  <si>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</si>
  <si>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</si>
  <si>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</si>
  <si>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</si>
  <si>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</si>
  <si>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</si>
  <si>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</si>
  <si>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</si>
  <si>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</si>
  <si>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</si>
  <si>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</si>
  <si>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</si>
  <si>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</si>
  <si>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</si>
  <si>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</si>
  <si>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</si>
  <si>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</si>
  <si>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</si>
  <si>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</si>
  <si>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</si>
  <si>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</si>
  <si>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</si>
  <si>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</si>
  <si>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</si>
  <si>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</si>
  <si>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</si>
  <si>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</si>
  <si>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</si>
  <si>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</si>
  <si>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</si>
  <si>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</si>
  <si>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</si>
  <si>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</si>
  <si>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</si>
  <si>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</si>
  <si>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</si>
  <si>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</si>
  <si>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</si>
  <si>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</si>
  <si>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</si>
  <si>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</si>
  <si>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</si>
  <si>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</si>
  <si>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</si>
  <si>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</si>
  <si>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</si>
  <si>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</si>
  <si>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</si>
  <si>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</si>
  <si>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</si>
  <si>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</si>
  <si>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</si>
  <si>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</si>
  <si>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</si>
  <si>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</si>
  <si>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</si>
  <si>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</si>
  <si>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</si>
  <si>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</si>
  <si>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</si>
  <si>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</si>
  <si>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</si>
  <si>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</si>
  <si>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</si>
  <si>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</si>
  <si>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</si>
  <si>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</si>
  <si>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</si>
  <si>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</si>
  <si>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</si>
  <si>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</si>
  <si>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Odpadni komunalni kanal  "S1m" - cesta XXI (del ) in cesta XXI C</t>
  </si>
  <si>
    <t>5.</t>
  </si>
  <si>
    <t>Odcepi hišnih priključkov S1m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</si>
  <si>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</si>
  <si>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</si>
  <si>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</si>
  <si>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</si>
  <si>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</si>
  <si>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</si>
  <si>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</si>
  <si>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</si>
  <si>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</si>
  <si>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</si>
  <si>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</si>
  <si>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</si>
  <si>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</si>
  <si>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</si>
  <si>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</si>
  <si>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</si>
  <si>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5.18.</t>
  </si>
  <si>
    <t>5.19.</t>
  </si>
  <si>
    <t>5.21.</t>
  </si>
  <si>
    <t>5.20.</t>
  </si>
  <si>
    <t>5.22.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</si>
  <si>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</si>
  <si>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</si>
  <si>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</si>
  <si>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</si>
  <si>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</si>
  <si>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</si>
  <si>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</si>
  <si>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</si>
  <si>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</si>
  <si>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</si>
  <si>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Skupaj cesta XXI (kanal S1m)</t>
  </si>
  <si>
    <t>Skupaj odcepi hišnih priključkov S1m</t>
  </si>
  <si>
    <t>Kanalizacija za padavinske komunalne vode (meteorni kanal) - odvodnjavanje</t>
  </si>
  <si>
    <t>kanal S1m</t>
  </si>
  <si>
    <t>odcepi hišnih priključkov S1m</t>
  </si>
  <si>
    <t>Odpadni komunalni kanal  "S4" - cesta XXI ( del) in cesta XXI B</t>
  </si>
  <si>
    <t>Odcepi hišnih priključkov S3a-1</t>
  </si>
  <si>
    <t>6.</t>
  </si>
  <si>
    <t>Odpadni komunalni kanal  "S3a-1" - cesta XVIII A</t>
  </si>
  <si>
    <t>kanal S3a-1</t>
  </si>
  <si>
    <t>6.1.</t>
  </si>
  <si>
    <t>4.1.11.</t>
  </si>
  <si>
    <t>4.1.12.</t>
  </si>
  <si>
    <t>4.1.13.</t>
  </si>
  <si>
    <t>Skupaj odcepi hišnih priključkov S3a-1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</si>
  <si>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</si>
  <si>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</si>
  <si>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</si>
  <si>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</si>
  <si>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</si>
  <si>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</si>
  <si>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</si>
  <si>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</si>
  <si>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</si>
  <si>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</si>
  <si>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</si>
  <si>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</si>
  <si>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</si>
  <si>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</si>
  <si>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</si>
  <si>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6.18.</t>
  </si>
  <si>
    <t>6.19.</t>
  </si>
  <si>
    <t>6.20.</t>
  </si>
  <si>
    <t>6.21.</t>
  </si>
  <si>
    <t>6.22.</t>
  </si>
  <si>
    <t>6.23.</t>
  </si>
  <si>
    <t>6.24.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</si>
  <si>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</si>
  <si>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</si>
  <si>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</si>
  <si>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</si>
  <si>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</si>
  <si>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</si>
  <si>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</si>
  <si>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</si>
  <si>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</si>
  <si>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</si>
  <si>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>6.1.11.</t>
  </si>
  <si>
    <t>6.1.12.</t>
  </si>
  <si>
    <t>Cesta XVIII - odcep A</t>
  </si>
  <si>
    <t>kanal M36</t>
  </si>
  <si>
    <t>Skupaj Cesta XVIII odcep A (kanal M36)</t>
  </si>
  <si>
    <t xml:space="preserve">cevi f 100 cm, globine do 3,00 m </t>
  </si>
  <si>
    <t xml:space="preserve">5 % od vrednosti </t>
  </si>
  <si>
    <t>5 % od vrednosti del.</t>
  </si>
  <si>
    <t>5 % od vrednosti del</t>
  </si>
  <si>
    <t>Druga dela</t>
  </si>
  <si>
    <t>Izdelava geodetskega načrta, kot ga predpisuje ZGO-1 (Ur.list RS št. 102/04)</t>
  </si>
  <si>
    <t>Izdelava projekta izvedenih del-PID skladno z zahtevami bodočega upravljalca kanalizacijskega sistema.</t>
  </si>
  <si>
    <t>Izdelava projekta izvedenih del - PID, skladno z zahtevami bodočega upravljalca kanalizacijskega sistema</t>
  </si>
  <si>
    <t>5.17.</t>
  </si>
  <si>
    <t>Pri vseh zemeljskih delih je potrebno v ceno zajeti tudi vse potrebne vmesne faze (nakladanje, razkladanje, razstiranje) in takse za odlaganje odpadkov. Vse izmere so v raščenem stanju. Faktor razrahljivosti se upošteva v ceni/enoto!</t>
  </si>
  <si>
    <t>materiala na začasno gradbeno deponijo.</t>
  </si>
  <si>
    <t>Rušenje vseh vrst obstoječih vozišč makadamske</t>
  </si>
  <si>
    <t>komunalno deponijo s stroški trajnega deponiranja</t>
  </si>
  <si>
    <t>materiala na komunalni deponiji</t>
  </si>
  <si>
    <t>trajno komunalno deponijo s stroški trajnega deponiranja</t>
  </si>
  <si>
    <t>1.1.14.</t>
  </si>
  <si>
    <t>2.1.14.</t>
  </si>
  <si>
    <t>3.1.11.</t>
  </si>
  <si>
    <t>4.1.14.</t>
  </si>
  <si>
    <t>5.1.11.</t>
  </si>
  <si>
    <t>6.17.</t>
  </si>
  <si>
    <t>6.1.13.</t>
  </si>
  <si>
    <t>na stalno komunalno deponijo s stroški trajnega deponiranja</t>
  </si>
  <si>
    <t xml:space="preserve">ali asfaltne izvedbe z ripanjem, nakladanjem in odvozom </t>
  </si>
  <si>
    <t xml:space="preserve">0-2,0  m1, v terenu III. Ktg, nakladanje z odvozom </t>
  </si>
  <si>
    <t>2,0 - 4,0  m1, v terenu III. ktg nakladanje z odvozom</t>
  </si>
  <si>
    <t xml:space="preserve">Nakladanje in odvoz viška izkopanega materiala na </t>
  </si>
  <si>
    <t>priključke, globine 0-2 m1, v terenu III ktg. Nakladanje in odvoz</t>
  </si>
  <si>
    <t>2,0 - 4,0  m1, v terenu III. ktg, nakladanje z odvozom</t>
  </si>
  <si>
    <t>Nakladanje in dovoz zemlje z začasne deponije</t>
  </si>
  <si>
    <t xml:space="preserve">0-2,0  m1, v terenu III. Ktg, z nakladanjem in odvozom </t>
  </si>
  <si>
    <t xml:space="preserve">v terenu III. Ktg, z nakladanjem in odvozom </t>
  </si>
  <si>
    <t xml:space="preserve">Proktorjevem postopku. Vključeno je nakladanje in dovoz </t>
  </si>
  <si>
    <t>materiala iz začasne deponije.</t>
  </si>
  <si>
    <t>Proktorjevem postopku. Vključeno je nakladanje in dovoz iz začasne deponije</t>
  </si>
  <si>
    <t>deponijo.</t>
  </si>
  <si>
    <t xml:space="preserve">ne glede na debelino, nakladanje ter odvoz na začasno </t>
  </si>
  <si>
    <t>Proktorjevem postopku. Vključeno je nakladanje in dovoz</t>
  </si>
  <si>
    <t>Nakladanje in odvoz viška izkopanega materiala na trajno</t>
  </si>
  <si>
    <t>stalno komunalno deponijo s stroški trajnega deponiranja</t>
  </si>
  <si>
    <t>ali asfaltne izvedbe z ripanjem, nakladanjem in odvozom na</t>
  </si>
  <si>
    <t>materiala iz začasne deponije</t>
  </si>
  <si>
    <t>na komunalni deponiji</t>
  </si>
  <si>
    <t>komunalno deponijo s stroški trajnega deponiranja materiala</t>
  </si>
  <si>
    <t xml:space="preserve">ali asfaltne izvedbe z ripanjem, nakladanjem in odvozom na </t>
  </si>
  <si>
    <t>ne glede na debelino, nakladanje ter odvoz na začasno</t>
  </si>
  <si>
    <t>odvoz materiala na začasno gradbeno deponijo.</t>
  </si>
  <si>
    <t>priključke, globine 0-2 m1, v terenu III ktg. Nakladanje in</t>
  </si>
  <si>
    <t xml:space="preserve">ne glede na debelino, nakladanje in odvoz za začasno </t>
  </si>
  <si>
    <t>priključke, globine 0-2 m1, v terenu III ktg., nakladanje in</t>
  </si>
  <si>
    <t xml:space="preserve">priključke, globine 0-2 m1, v terenu III ktg. Nakladanje in </t>
  </si>
  <si>
    <t>D.1.</t>
  </si>
  <si>
    <t>D.2.</t>
  </si>
  <si>
    <t>D.3.</t>
  </si>
  <si>
    <t>D.1. KANALIZACIJA ZA ODPADNE KOMUNALNE VODE (SANITARNI KANAL)</t>
  </si>
  <si>
    <t>D.2. KANALIZACIJA ZA PADAVINSKE KOMUNALNE VODE (METEORNI KANAL) - ODVODNJAVANJE</t>
  </si>
  <si>
    <t>D.3. DRUGA DELA</t>
  </si>
</sst>
</file>

<file path=xl/styles.xml><?xml version="1.0" encoding="utf-8"?>
<styleSheet xmlns="http://schemas.openxmlformats.org/spreadsheetml/2006/main">
  <numFmts count="2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\-0;;@"/>
    <numFmt numFmtId="173" formatCode="#,##0.00\ [$€-1]"/>
    <numFmt numFmtId="174" formatCode="0.00;\-0;@"/>
    <numFmt numFmtId="175" formatCode="#,#00.00;\-0;@"/>
    <numFmt numFmtId="176" formatCode="#,#00.00;\-0;;@"/>
    <numFmt numFmtId="177" formatCode="[$-424]d\.\ mmmm\ yyyy"/>
    <numFmt numFmtId="178" formatCode="#,#00.00;0.00;;@"/>
  </numFmts>
  <fonts count="30">
    <font>
      <sz val="10"/>
      <name val="Arial CE"/>
      <family val="0"/>
    </font>
    <font>
      <sz val="10"/>
      <name val="Times New Roman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2" fillId="0" borderId="0" xfId="50" applyFont="1" applyFill="1" applyAlignment="1">
      <alignment horizontal="center"/>
      <protection/>
    </xf>
    <xf numFmtId="0" fontId="2" fillId="0" borderId="0" xfId="50" applyFont="1" applyFill="1">
      <alignment/>
      <protection/>
    </xf>
    <xf numFmtId="0" fontId="0" fillId="0" borderId="0" xfId="50" applyFont="1" applyFill="1">
      <alignment/>
      <protection/>
    </xf>
    <xf numFmtId="0" fontId="1" fillId="0" borderId="0" xfId="50">
      <alignment/>
      <protection/>
    </xf>
    <xf numFmtId="4" fontId="2" fillId="0" borderId="0" xfId="50" applyNumberFormat="1" applyFont="1" applyFill="1">
      <alignment/>
      <protection/>
    </xf>
    <xf numFmtId="49" fontId="0" fillId="0" borderId="0" xfId="50" applyNumberFormat="1" applyFont="1" applyFill="1" applyAlignment="1">
      <alignment horizontal="left"/>
      <protection/>
    </xf>
    <xf numFmtId="4" fontId="0" fillId="0" borderId="0" xfId="50" applyNumberFormat="1" applyFont="1" applyFill="1">
      <alignment/>
      <protection/>
    </xf>
    <xf numFmtId="4" fontId="4" fillId="0" borderId="0" xfId="50" applyNumberFormat="1" applyFont="1" applyFill="1">
      <alignment/>
      <protection/>
    </xf>
    <xf numFmtId="0" fontId="0" fillId="0" borderId="0" xfId="50" applyFont="1" applyFill="1" applyAlignment="1">
      <alignment horizontal="left"/>
      <protection/>
    </xf>
    <xf numFmtId="4" fontId="5" fillId="0" borderId="0" xfId="50" applyNumberFormat="1" applyFont="1" applyFill="1">
      <alignment/>
      <protection/>
    </xf>
    <xf numFmtId="0" fontId="5" fillId="0" borderId="0" xfId="50" applyFont="1" applyFill="1">
      <alignment/>
      <protection/>
    </xf>
    <xf numFmtId="0" fontId="5" fillId="0" borderId="0" xfId="0" applyFont="1" applyAlignment="1">
      <alignment/>
    </xf>
    <xf numFmtId="49" fontId="5" fillId="0" borderId="0" xfId="52" applyNumberFormat="1" applyFont="1" applyFill="1" applyBorder="1" applyAlignment="1" applyProtection="1">
      <alignment horizontal="left"/>
      <protection/>
    </xf>
    <xf numFmtId="0" fontId="0" fillId="0" borderId="0" xfId="52" applyFont="1" applyFill="1" applyBorder="1" applyProtection="1">
      <alignment/>
      <protection/>
    </xf>
    <xf numFmtId="4" fontId="0" fillId="0" borderId="0" xfId="52" applyNumberFormat="1" applyFont="1" applyFill="1" applyBorder="1" applyAlignment="1" applyProtection="1">
      <alignment horizontal="right"/>
      <protection/>
    </xf>
    <xf numFmtId="0" fontId="7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Protection="1">
      <alignment/>
      <protection/>
    </xf>
    <xf numFmtId="0" fontId="0" fillId="0" borderId="0" xfId="52" applyFont="1" applyFill="1" applyBorder="1" applyAlignment="1" applyProtection="1">
      <alignment horizontal="right"/>
      <protection/>
    </xf>
    <xf numFmtId="4" fontId="0" fillId="0" borderId="0" xfId="52" applyNumberFormat="1" applyFont="1" applyFill="1" applyBorder="1" applyAlignment="1" applyProtection="1">
      <alignment horizontal="right"/>
      <protection locked="0"/>
    </xf>
    <xf numFmtId="4" fontId="8" fillId="0" borderId="0" xfId="52" applyNumberFormat="1" applyFont="1" applyFill="1" applyBorder="1" applyAlignment="1" applyProtection="1">
      <alignment horizontal="right"/>
      <protection locked="0"/>
    </xf>
    <xf numFmtId="4" fontId="5" fillId="0" borderId="0" xfId="52" applyNumberFormat="1" applyFont="1" applyFill="1" applyBorder="1" applyAlignment="1" applyProtection="1">
      <alignment horizontal="right"/>
      <protection locked="0"/>
    </xf>
    <xf numFmtId="0" fontId="4" fillId="0" borderId="10" xfId="50" applyFont="1" applyFill="1" applyBorder="1" applyAlignment="1">
      <alignment horizontal="center"/>
      <protection/>
    </xf>
    <xf numFmtId="0" fontId="4" fillId="0" borderId="10" xfId="50" applyFont="1" applyFill="1" applyBorder="1" applyAlignment="1">
      <alignment horizontal="left"/>
      <protection/>
    </xf>
    <xf numFmtId="0" fontId="2" fillId="0" borderId="10" xfId="50" applyFont="1" applyFill="1" applyBorder="1">
      <alignment/>
      <protection/>
    </xf>
    <xf numFmtId="0" fontId="1" fillId="0" borderId="10" xfId="50" applyBorder="1">
      <alignment/>
      <protection/>
    </xf>
    <xf numFmtId="49" fontId="0" fillId="0" borderId="10" xfId="50" applyNumberFormat="1" applyFont="1" applyFill="1" applyBorder="1" applyAlignment="1">
      <alignment horizontal="left"/>
      <protection/>
    </xf>
    <xf numFmtId="0" fontId="0" fillId="0" borderId="10" xfId="50" applyFont="1" applyFill="1" applyBorder="1">
      <alignment/>
      <protection/>
    </xf>
    <xf numFmtId="0" fontId="2" fillId="0" borderId="10" xfId="50" applyFont="1" applyFill="1" applyBorder="1" applyAlignment="1">
      <alignment horizontal="center"/>
      <protection/>
    </xf>
    <xf numFmtId="0" fontId="4" fillId="0" borderId="10" xfId="50" applyFont="1" applyFill="1" applyBorder="1" applyAlignment="1">
      <alignment horizontal="center"/>
      <protection/>
    </xf>
    <xf numFmtId="49" fontId="5" fillId="0" borderId="10" xfId="50" applyNumberFormat="1" applyFont="1" applyFill="1" applyBorder="1" applyAlignment="1">
      <alignment horizontal="left"/>
      <protection/>
    </xf>
    <xf numFmtId="0" fontId="5" fillId="0" borderId="10" xfId="50" applyFont="1" applyFill="1" applyBorder="1">
      <alignment/>
      <protection/>
    </xf>
    <xf numFmtId="9" fontId="0" fillId="0" borderId="10" xfId="50" applyNumberFormat="1" applyFont="1" applyFill="1" applyBorder="1">
      <alignment/>
      <protection/>
    </xf>
    <xf numFmtId="0" fontId="1" fillId="0" borderId="11" xfId="50" applyBorder="1">
      <alignment/>
      <protection/>
    </xf>
    <xf numFmtId="0" fontId="1" fillId="0" borderId="12" xfId="50" applyBorder="1">
      <alignment/>
      <protection/>
    </xf>
    <xf numFmtId="49" fontId="0" fillId="0" borderId="12" xfId="50" applyNumberFormat="1" applyFont="1" applyFill="1" applyBorder="1" applyAlignment="1">
      <alignment horizontal="left"/>
      <protection/>
    </xf>
    <xf numFmtId="1" fontId="0" fillId="0" borderId="11" xfId="52" applyNumberFormat="1" applyFont="1" applyFill="1" applyBorder="1" applyAlignment="1" applyProtection="1">
      <alignment horizontal="center"/>
      <protection/>
    </xf>
    <xf numFmtId="4" fontId="0" fillId="0" borderId="11" xfId="52" applyNumberFormat="1" applyFont="1" applyFill="1" applyBorder="1" applyAlignment="1" applyProtection="1">
      <alignment horizontal="left"/>
      <protection/>
    </xf>
    <xf numFmtId="4" fontId="0" fillId="0" borderId="11" xfId="52" applyNumberFormat="1" applyFont="1" applyFill="1" applyBorder="1" applyAlignment="1" applyProtection="1">
      <alignment horizontal="right"/>
      <protection/>
    </xf>
    <xf numFmtId="4" fontId="0" fillId="0" borderId="11" xfId="52" applyNumberFormat="1" applyFont="1" applyFill="1" applyBorder="1" applyAlignment="1" applyProtection="1">
      <alignment horizontal="right"/>
      <protection locked="0"/>
    </xf>
    <xf numFmtId="1" fontId="0" fillId="0" borderId="13" xfId="52" applyNumberFormat="1" applyFont="1" applyFill="1" applyBorder="1" applyAlignment="1" applyProtection="1">
      <alignment horizontal="center"/>
      <protection/>
    </xf>
    <xf numFmtId="4" fontId="0" fillId="0" borderId="13" xfId="52" applyNumberFormat="1" applyFont="1" applyFill="1" applyBorder="1" applyAlignment="1" applyProtection="1">
      <alignment horizontal="left"/>
      <protection/>
    </xf>
    <xf numFmtId="4" fontId="0" fillId="0" borderId="13" xfId="52" applyNumberFormat="1" applyFont="1" applyFill="1" applyBorder="1" applyAlignment="1" applyProtection="1">
      <alignment horizontal="right"/>
      <protection/>
    </xf>
    <xf numFmtId="4" fontId="0" fillId="0" borderId="13" xfId="52" applyNumberFormat="1" applyFont="1" applyFill="1" applyBorder="1" applyAlignment="1" applyProtection="1">
      <alignment horizontal="right"/>
      <protection locked="0"/>
    </xf>
    <xf numFmtId="1" fontId="0" fillId="0" borderId="12" xfId="52" applyNumberFormat="1" applyFont="1" applyFill="1" applyBorder="1" applyAlignment="1" applyProtection="1">
      <alignment horizontal="center"/>
      <protection/>
    </xf>
    <xf numFmtId="4" fontId="0" fillId="0" borderId="12" xfId="52" applyNumberFormat="1" applyFont="1" applyFill="1" applyBorder="1" applyAlignment="1" applyProtection="1">
      <alignment horizontal="left"/>
      <protection/>
    </xf>
    <xf numFmtId="4" fontId="0" fillId="0" borderId="12" xfId="52" applyNumberFormat="1" applyFont="1" applyFill="1" applyBorder="1" applyAlignment="1" applyProtection="1">
      <alignment horizontal="right"/>
      <protection/>
    </xf>
    <xf numFmtId="4" fontId="0" fillId="0" borderId="12" xfId="52" applyNumberFormat="1" applyFont="1" applyFill="1" applyBorder="1" applyAlignment="1" applyProtection="1">
      <alignment horizontal="right"/>
      <protection locked="0"/>
    </xf>
    <xf numFmtId="0" fontId="0" fillId="0" borderId="11" xfId="52" applyFont="1" applyFill="1" applyBorder="1" applyAlignment="1" applyProtection="1">
      <alignment horizontal="right"/>
      <protection/>
    </xf>
    <xf numFmtId="0" fontId="0" fillId="0" borderId="13" xfId="52" applyFont="1" applyFill="1" applyBorder="1" applyAlignment="1" applyProtection="1">
      <alignment horizontal="right"/>
      <protection/>
    </xf>
    <xf numFmtId="0" fontId="0" fillId="0" borderId="12" xfId="52" applyFont="1" applyFill="1" applyBorder="1" applyProtection="1">
      <alignment/>
      <protection/>
    </xf>
    <xf numFmtId="4" fontId="0" fillId="0" borderId="13" xfId="52" applyNumberFormat="1" applyFont="1" applyFill="1" applyBorder="1" applyProtection="1">
      <alignment/>
      <protection/>
    </xf>
    <xf numFmtId="0" fontId="0" fillId="0" borderId="12" xfId="52" applyFont="1" applyFill="1" applyBorder="1" applyAlignment="1" applyProtection="1">
      <alignment horizontal="right"/>
      <protection/>
    </xf>
    <xf numFmtId="0" fontId="0" fillId="0" borderId="13" xfId="52" applyFont="1" applyFill="1" applyBorder="1" applyAlignment="1" applyProtection="1">
      <alignment horizontal="center"/>
      <protection/>
    </xf>
    <xf numFmtId="0" fontId="0" fillId="0" borderId="12" xfId="52" applyFont="1" applyFill="1" applyBorder="1" applyAlignment="1" applyProtection="1">
      <alignment horizontal="center"/>
      <protection/>
    </xf>
    <xf numFmtId="4" fontId="0" fillId="0" borderId="12" xfId="52" applyNumberFormat="1" applyFont="1" applyFill="1" applyBorder="1" applyProtection="1">
      <alignment/>
      <protection/>
    </xf>
    <xf numFmtId="4" fontId="0" fillId="0" borderId="11" xfId="52" applyNumberFormat="1" applyFont="1" applyFill="1" applyBorder="1" applyProtection="1">
      <alignment/>
      <protection/>
    </xf>
    <xf numFmtId="4" fontId="8" fillId="0" borderId="11" xfId="52" applyNumberFormat="1" applyFont="1" applyFill="1" applyBorder="1" applyAlignment="1" applyProtection="1">
      <alignment horizontal="left"/>
      <protection/>
    </xf>
    <xf numFmtId="4" fontId="8" fillId="0" borderId="11" xfId="52" applyNumberFormat="1" applyFont="1" applyFill="1" applyBorder="1" applyAlignment="1" applyProtection="1">
      <alignment horizontal="right"/>
      <protection/>
    </xf>
    <xf numFmtId="4" fontId="8" fillId="0" borderId="11" xfId="52" applyNumberFormat="1" applyFont="1" applyFill="1" applyBorder="1" applyAlignment="1" applyProtection="1">
      <alignment horizontal="right"/>
      <protection locked="0"/>
    </xf>
    <xf numFmtId="4" fontId="8" fillId="0" borderId="13" xfId="52" applyNumberFormat="1" applyFont="1" applyFill="1" applyBorder="1" applyAlignment="1" applyProtection="1">
      <alignment horizontal="left"/>
      <protection/>
    </xf>
    <xf numFmtId="4" fontId="8" fillId="0" borderId="13" xfId="52" applyNumberFormat="1" applyFont="1" applyFill="1" applyBorder="1" applyAlignment="1" applyProtection="1">
      <alignment horizontal="right"/>
      <protection/>
    </xf>
    <xf numFmtId="4" fontId="8" fillId="0" borderId="13" xfId="52" applyNumberFormat="1" applyFont="1" applyFill="1" applyBorder="1" applyAlignment="1" applyProtection="1">
      <alignment horizontal="right"/>
      <protection locked="0"/>
    </xf>
    <xf numFmtId="4" fontId="8" fillId="0" borderId="12" xfId="52" applyNumberFormat="1" applyFont="1" applyFill="1" applyBorder="1" applyAlignment="1" applyProtection="1">
      <alignment horizontal="right"/>
      <protection/>
    </xf>
    <xf numFmtId="0" fontId="1" fillId="0" borderId="13" xfId="52" applyFont="1" applyFill="1" applyBorder="1" applyAlignment="1" applyProtection="1">
      <alignment horizontal="right"/>
      <protection/>
    </xf>
    <xf numFmtId="4" fontId="0" fillId="0" borderId="13" xfId="52" applyNumberFormat="1" applyFont="1" applyFill="1" applyBorder="1" applyAlignment="1" applyProtection="1" quotePrefix="1">
      <alignment horizontal="left"/>
      <protection/>
    </xf>
    <xf numFmtId="2" fontId="0" fillId="0" borderId="13" xfId="52" applyNumberFormat="1" applyFont="1" applyFill="1" applyBorder="1" applyAlignment="1" applyProtection="1">
      <alignment horizontal="right"/>
      <protection/>
    </xf>
    <xf numFmtId="4" fontId="8" fillId="0" borderId="13" xfId="52" applyNumberFormat="1" applyFont="1" applyFill="1" applyBorder="1" applyAlignment="1" applyProtection="1">
      <alignment horizontal="center"/>
      <protection/>
    </xf>
    <xf numFmtId="0" fontId="8" fillId="0" borderId="12" xfId="52" applyFont="1" applyFill="1" applyBorder="1" applyAlignment="1" applyProtection="1">
      <alignment horizontal="center"/>
      <protection/>
    </xf>
    <xf numFmtId="0" fontId="8" fillId="0" borderId="12" xfId="52" applyFont="1" applyFill="1" applyBorder="1" applyProtection="1">
      <alignment/>
      <protection/>
    </xf>
    <xf numFmtId="4" fontId="8" fillId="0" borderId="12" xfId="52" applyNumberFormat="1" applyFont="1" applyFill="1" applyBorder="1" applyAlignment="1" applyProtection="1">
      <alignment horizontal="right"/>
      <protection locked="0"/>
    </xf>
    <xf numFmtId="0" fontId="0" fillId="0" borderId="11" xfId="52" applyFont="1" applyFill="1" applyBorder="1" applyAlignment="1" applyProtection="1">
      <alignment horizontal="center"/>
      <protection/>
    </xf>
    <xf numFmtId="0" fontId="7" fillId="0" borderId="13" xfId="52" applyFont="1" applyFill="1" applyBorder="1" applyAlignment="1" applyProtection="1">
      <alignment horizontal="center"/>
      <protection/>
    </xf>
    <xf numFmtId="0" fontId="7" fillId="0" borderId="12" xfId="52" applyFont="1" applyFill="1" applyBorder="1" applyAlignment="1" applyProtection="1">
      <alignment horizontal="center"/>
      <protection/>
    </xf>
    <xf numFmtId="49" fontId="5" fillId="0" borderId="14" xfId="52" applyNumberFormat="1" applyFont="1" applyFill="1" applyBorder="1" applyAlignment="1" applyProtection="1">
      <alignment horizontal="left"/>
      <protection/>
    </xf>
    <xf numFmtId="0" fontId="0" fillId="0" borderId="14" xfId="52" applyFont="1" applyFill="1" applyBorder="1" applyAlignment="1" applyProtection="1">
      <alignment horizontal="right"/>
      <protection/>
    </xf>
    <xf numFmtId="49" fontId="5" fillId="0" borderId="15" xfId="52" applyNumberFormat="1" applyFont="1" applyFill="1" applyBorder="1" applyAlignment="1" applyProtection="1">
      <alignment horizontal="left"/>
      <protection/>
    </xf>
    <xf numFmtId="0" fontId="0" fillId="0" borderId="15" xfId="52" applyFont="1" applyFill="1" applyBorder="1" applyAlignment="1" applyProtection="1">
      <alignment horizontal="right"/>
      <protection/>
    </xf>
    <xf numFmtId="176" fontId="0" fillId="0" borderId="0" xfId="52" applyNumberFormat="1" applyFont="1" applyFill="1" applyBorder="1" applyAlignment="1" applyProtection="1">
      <alignment horizontal="right"/>
      <protection locked="0"/>
    </xf>
    <xf numFmtId="176" fontId="8" fillId="0" borderId="0" xfId="52" applyNumberFormat="1" applyFont="1" applyFill="1" applyBorder="1" applyAlignment="1" applyProtection="1">
      <alignment horizontal="right"/>
      <protection locked="0"/>
    </xf>
    <xf numFmtId="176" fontId="1" fillId="0" borderId="0" xfId="52" applyNumberFormat="1" applyFont="1" applyFill="1" applyBorder="1" applyAlignment="1" applyProtection="1">
      <alignment horizontal="right"/>
      <protection locked="0"/>
    </xf>
    <xf numFmtId="176" fontId="5" fillId="0" borderId="0" xfId="52" applyNumberFormat="1" applyFont="1" applyFill="1" applyBorder="1" applyAlignment="1" applyProtection="1">
      <alignment horizontal="right"/>
      <protection locked="0"/>
    </xf>
    <xf numFmtId="9" fontId="0" fillId="0" borderId="12" xfId="52" applyNumberFormat="1" applyFont="1" applyFill="1" applyBorder="1" applyAlignment="1" applyProtection="1">
      <alignment horizontal="right"/>
      <protection/>
    </xf>
    <xf numFmtId="49" fontId="5" fillId="0" borderId="14" xfId="52" applyNumberFormat="1" applyFont="1" applyFill="1" applyBorder="1" applyAlignment="1" applyProtection="1">
      <alignment horizontal="center"/>
      <protection/>
    </xf>
    <xf numFmtId="49" fontId="5" fillId="0" borderId="15" xfId="52" applyNumberFormat="1" applyFont="1" applyFill="1" applyBorder="1" applyAlignment="1" applyProtection="1">
      <alignment horizontal="center"/>
      <protection/>
    </xf>
    <xf numFmtId="49" fontId="5" fillId="0" borderId="0" xfId="52" applyNumberFormat="1" applyFont="1" applyFill="1" applyBorder="1" applyAlignment="1" applyProtection="1">
      <alignment horizontal="center"/>
      <protection/>
    </xf>
    <xf numFmtId="49" fontId="0" fillId="0" borderId="10" xfId="50" applyNumberFormat="1" applyFont="1" applyFill="1" applyBorder="1" applyAlignment="1">
      <alignment horizontal="center"/>
      <protection/>
    </xf>
    <xf numFmtId="49" fontId="5" fillId="0" borderId="10" xfId="50" applyNumberFormat="1" applyFont="1" applyFill="1" applyBorder="1" applyAlignment="1">
      <alignment horizontal="center"/>
      <protection/>
    </xf>
    <xf numFmtId="49" fontId="0" fillId="0" borderId="0" xfId="50" applyNumberFormat="1" applyFont="1" applyFill="1" applyAlignment="1">
      <alignment horizontal="center"/>
      <protection/>
    </xf>
    <xf numFmtId="49" fontId="0" fillId="0" borderId="10" xfId="50" applyNumberFormat="1" applyFont="1" applyFill="1" applyBorder="1" applyAlignment="1">
      <alignment horizontal="right"/>
      <protection/>
    </xf>
    <xf numFmtId="49" fontId="0" fillId="0" borderId="11" xfId="50" applyNumberFormat="1" applyFont="1" applyFill="1" applyBorder="1" applyAlignment="1">
      <alignment horizontal="right"/>
      <protection/>
    </xf>
    <xf numFmtId="49" fontId="0" fillId="0" borderId="12" xfId="50" applyNumberFormat="1" applyFont="1" applyFill="1" applyBorder="1" applyAlignment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/>
    </xf>
    <xf numFmtId="4" fontId="0" fillId="0" borderId="11" xfId="0" applyNumberFormat="1" applyFont="1" applyFill="1" applyBorder="1" applyAlignment="1" applyProtection="1">
      <alignment horizontal="left"/>
      <protection/>
    </xf>
    <xf numFmtId="4" fontId="0" fillId="0" borderId="11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 horizontal="center"/>
      <protection/>
    </xf>
    <xf numFmtId="4" fontId="0" fillId="0" borderId="13" xfId="0" applyNumberFormat="1" applyFont="1" applyFill="1" applyBorder="1" applyAlignment="1" applyProtection="1">
      <alignment horizontal="left"/>
      <protection/>
    </xf>
    <xf numFmtId="4" fontId="0" fillId="0" borderId="13" xfId="0" applyNumberFormat="1" applyFont="1" applyFill="1" applyBorder="1" applyAlignment="1" applyProtection="1">
      <alignment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Fill="1" applyBorder="1" applyAlignment="1" applyProtection="1">
      <alignment horizontal="left"/>
      <protection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4" fontId="8" fillId="0" borderId="11" xfId="0" applyNumberFormat="1" applyFont="1" applyFill="1" applyBorder="1" applyAlignment="1" applyProtection="1">
      <alignment horizontal="left"/>
      <protection/>
    </xf>
    <xf numFmtId="4" fontId="8" fillId="0" borderId="13" xfId="0" applyNumberFormat="1" applyFont="1" applyFill="1" applyBorder="1" applyAlignment="1" applyProtection="1">
      <alignment horizontal="left"/>
      <protection/>
    </xf>
    <xf numFmtId="4" fontId="8" fillId="0" borderId="12" xfId="0" applyNumberFormat="1" applyFont="1" applyFill="1" applyBorder="1" applyAlignment="1" applyProtection="1">
      <alignment horizontal="left"/>
      <protection/>
    </xf>
    <xf numFmtId="4" fontId="0" fillId="0" borderId="13" xfId="0" applyNumberFormat="1" applyFont="1" applyFill="1" applyBorder="1" applyAlignment="1" applyProtection="1" quotePrefix="1">
      <alignment horizontal="left"/>
      <protection/>
    </xf>
    <xf numFmtId="2" fontId="0" fillId="0" borderId="13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1" fontId="8" fillId="0" borderId="11" xfId="0" applyNumberFormat="1" applyFont="1" applyFill="1" applyBorder="1" applyAlignment="1" applyProtection="1">
      <alignment horizontal="center"/>
      <protection/>
    </xf>
    <xf numFmtId="4" fontId="8" fillId="0" borderId="11" xfId="0" applyNumberFormat="1" applyFont="1" applyFill="1" applyBorder="1" applyAlignment="1" applyProtection="1">
      <alignment/>
      <protection/>
    </xf>
    <xf numFmtId="1" fontId="8" fillId="0" borderId="13" xfId="0" applyNumberFormat="1" applyFont="1" applyFill="1" applyBorder="1" applyAlignment="1" applyProtection="1">
      <alignment horizontal="center"/>
      <protection/>
    </xf>
    <xf numFmtId="4" fontId="8" fillId="0" borderId="13" xfId="0" applyNumberFormat="1" applyFont="1" applyFill="1" applyBorder="1" applyAlignment="1" applyProtection="1">
      <alignment/>
      <protection/>
    </xf>
    <xf numFmtId="1" fontId="8" fillId="0" borderId="12" xfId="0" applyNumberFormat="1" applyFont="1" applyFill="1" applyBorder="1" applyAlignment="1" applyProtection="1">
      <alignment horizontal="center"/>
      <protection/>
    </xf>
    <xf numFmtId="4" fontId="8" fillId="0" borderId="12" xfId="0" applyNumberFormat="1" applyFont="1" applyFill="1" applyBorder="1" applyAlignment="1" applyProtection="1">
      <alignment/>
      <protection/>
    </xf>
    <xf numFmtId="4" fontId="8" fillId="0" borderId="12" xfId="0" applyNumberFormat="1" applyFont="1" applyFill="1" applyBorder="1" applyAlignment="1" applyProtection="1">
      <alignment horizontal="center"/>
      <protection/>
    </xf>
    <xf numFmtId="4" fontId="8" fillId="0" borderId="11" xfId="0" applyNumberFormat="1" applyFont="1" applyFill="1" applyBorder="1" applyAlignment="1" applyProtection="1">
      <alignment horizontal="center"/>
      <protection/>
    </xf>
    <xf numFmtId="4" fontId="8" fillId="0" borderId="13" xfId="0" applyNumberFormat="1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4" fontId="8" fillId="0" borderId="12" xfId="0" applyNumberFormat="1" applyFont="1" applyFill="1" applyBorder="1" applyAlignment="1" applyProtection="1">
      <alignment horizontal="right"/>
      <protection/>
    </xf>
    <xf numFmtId="4" fontId="8" fillId="0" borderId="13" xfId="0" applyNumberFormat="1" applyFont="1" applyFill="1" applyBorder="1" applyAlignment="1" applyProtection="1">
      <alignment horizontal="right"/>
      <protection/>
    </xf>
    <xf numFmtId="4" fontId="8" fillId="0" borderId="13" xfId="0" applyNumberFormat="1" applyFont="1" applyFill="1" applyBorder="1" applyAlignment="1" applyProtection="1" quotePrefix="1">
      <alignment horizontal="left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8" fillId="0" borderId="11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3" fontId="8" fillId="0" borderId="11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0" fontId="8" fillId="0" borderId="11" xfId="0" applyFont="1" applyFill="1" applyBorder="1" applyAlignment="1" applyProtection="1">
      <alignment horizontal="right"/>
      <protection/>
    </xf>
    <xf numFmtId="0" fontId="8" fillId="0" borderId="13" xfId="0" applyFont="1" applyFill="1" applyBorder="1" applyAlignment="1" applyProtection="1">
      <alignment horizontal="right"/>
      <protection/>
    </xf>
    <xf numFmtId="3" fontId="8" fillId="0" borderId="12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/>
      <protection/>
    </xf>
    <xf numFmtId="49" fontId="5" fillId="0" borderId="15" xfId="0" applyNumberFormat="1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/>
      <protection/>
    </xf>
    <xf numFmtId="49" fontId="5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right"/>
      <protection/>
    </xf>
    <xf numFmtId="4" fontId="8" fillId="0" borderId="11" xfId="0" applyNumberFormat="1" applyFont="1" applyFill="1" applyBorder="1" applyAlignment="1" applyProtection="1">
      <alignment/>
      <protection locked="0"/>
    </xf>
    <xf numFmtId="4" fontId="8" fillId="0" borderId="13" xfId="0" applyNumberFormat="1" applyFont="1" applyFill="1" applyBorder="1" applyAlignment="1" applyProtection="1">
      <alignment/>
      <protection locked="0"/>
    </xf>
    <xf numFmtId="4" fontId="8" fillId="0" borderId="12" xfId="0" applyNumberFormat="1" applyFont="1" applyFill="1" applyBorder="1" applyAlignment="1" applyProtection="1">
      <alignment/>
      <protection locked="0"/>
    </xf>
    <xf numFmtId="49" fontId="8" fillId="0" borderId="12" xfId="0" applyNumberFormat="1" applyFont="1" applyFill="1" applyBorder="1" applyAlignment="1" applyProtection="1">
      <alignment/>
      <protection/>
    </xf>
    <xf numFmtId="4" fontId="0" fillId="0" borderId="12" xfId="51" applyNumberFormat="1" applyFont="1" applyFill="1" applyBorder="1" applyProtection="1">
      <alignment/>
      <protection/>
    </xf>
    <xf numFmtId="0" fontId="5" fillId="0" borderId="16" xfId="51" applyFont="1" applyFill="1" applyBorder="1" applyAlignment="1" applyProtection="1">
      <alignment horizontal="center"/>
      <protection/>
    </xf>
    <xf numFmtId="0" fontId="5" fillId="0" borderId="16" xfId="51" applyFont="1" applyFill="1" applyBorder="1" applyAlignment="1" applyProtection="1">
      <alignment horizontal="left"/>
      <protection/>
    </xf>
    <xf numFmtId="0" fontId="0" fillId="0" borderId="16" xfId="51" applyFont="1" applyFill="1" applyBorder="1" applyProtection="1">
      <alignment/>
      <protection/>
    </xf>
    <xf numFmtId="0" fontId="0" fillId="0" borderId="16" xfId="51" applyFont="1" applyFill="1" applyBorder="1" applyAlignment="1" applyProtection="1">
      <alignment horizontal="right"/>
      <protection/>
    </xf>
    <xf numFmtId="0" fontId="0" fillId="0" borderId="0" xfId="51" applyFont="1" applyFill="1" applyBorder="1" applyAlignment="1" applyProtection="1">
      <alignment horizontal="center"/>
      <protection/>
    </xf>
    <xf numFmtId="0" fontId="0" fillId="0" borderId="0" xfId="51" applyFont="1" applyFill="1" applyBorder="1" applyProtection="1">
      <alignment/>
      <protection/>
    </xf>
    <xf numFmtId="0" fontId="0" fillId="0" borderId="0" xfId="51" applyFont="1" applyFill="1" applyBorder="1" applyAlignment="1" applyProtection="1">
      <alignment horizontal="right"/>
      <protection/>
    </xf>
    <xf numFmtId="1" fontId="0" fillId="0" borderId="11" xfId="51" applyNumberFormat="1" applyFont="1" applyFill="1" applyBorder="1" applyAlignment="1" applyProtection="1">
      <alignment horizontal="center"/>
      <protection/>
    </xf>
    <xf numFmtId="4" fontId="0" fillId="0" borderId="11" xfId="51" applyNumberFormat="1" applyFont="1" applyFill="1" applyBorder="1" applyAlignment="1" applyProtection="1">
      <alignment horizontal="left"/>
      <protection/>
    </xf>
    <xf numFmtId="4" fontId="0" fillId="0" borderId="11" xfId="51" applyNumberFormat="1" applyFont="1" applyFill="1" applyBorder="1" applyProtection="1">
      <alignment/>
      <protection/>
    </xf>
    <xf numFmtId="4" fontId="0" fillId="0" borderId="11" xfId="51" applyNumberFormat="1" applyFont="1" applyFill="1" applyBorder="1" applyAlignment="1" applyProtection="1">
      <alignment horizontal="right"/>
      <protection/>
    </xf>
    <xf numFmtId="4" fontId="0" fillId="0" borderId="11" xfId="51" applyNumberFormat="1" applyFont="1" applyFill="1" applyBorder="1" applyProtection="1">
      <alignment/>
      <protection locked="0"/>
    </xf>
    <xf numFmtId="1" fontId="0" fillId="0" borderId="13" xfId="51" applyNumberFormat="1" applyFont="1" applyFill="1" applyBorder="1" applyAlignment="1" applyProtection="1">
      <alignment horizontal="center"/>
      <protection/>
    </xf>
    <xf numFmtId="4" fontId="0" fillId="0" borderId="13" xfId="51" applyNumberFormat="1" applyFont="1" applyFill="1" applyBorder="1" applyAlignment="1" applyProtection="1">
      <alignment horizontal="left"/>
      <protection/>
    </xf>
    <xf numFmtId="4" fontId="0" fillId="0" borderId="13" xfId="51" applyNumberFormat="1" applyFont="1" applyFill="1" applyBorder="1" applyProtection="1">
      <alignment/>
      <protection/>
    </xf>
    <xf numFmtId="4" fontId="0" fillId="0" borderId="13" xfId="51" applyNumberFormat="1" applyFont="1" applyFill="1" applyBorder="1" applyAlignment="1" applyProtection="1">
      <alignment horizontal="right"/>
      <protection/>
    </xf>
    <xf numFmtId="4" fontId="0" fillId="0" borderId="13" xfId="51" applyNumberFormat="1" applyFont="1" applyFill="1" applyBorder="1" applyProtection="1">
      <alignment/>
      <protection locked="0"/>
    </xf>
    <xf numFmtId="1" fontId="0" fillId="0" borderId="12" xfId="51" applyNumberFormat="1" applyFont="1" applyFill="1" applyBorder="1" applyAlignment="1" applyProtection="1">
      <alignment horizontal="center"/>
      <protection/>
    </xf>
    <xf numFmtId="4" fontId="0" fillId="0" borderId="12" xfId="51" applyNumberFormat="1" applyFont="1" applyFill="1" applyBorder="1" applyAlignment="1" applyProtection="1">
      <alignment horizontal="left"/>
      <protection/>
    </xf>
    <xf numFmtId="4" fontId="0" fillId="0" borderId="12" xfId="51" applyNumberFormat="1" applyFont="1" applyFill="1" applyBorder="1" applyAlignment="1" applyProtection="1">
      <alignment horizontal="right"/>
      <protection/>
    </xf>
    <xf numFmtId="4" fontId="0" fillId="0" borderId="12" xfId="51" applyNumberFormat="1" applyFont="1" applyFill="1" applyBorder="1" applyProtection="1">
      <alignment/>
      <protection locked="0"/>
    </xf>
    <xf numFmtId="0" fontId="0" fillId="0" borderId="11" xfId="51" applyFont="1" applyFill="1" applyBorder="1" applyProtection="1">
      <alignment/>
      <protection/>
    </xf>
    <xf numFmtId="0" fontId="0" fillId="0" borderId="13" xfId="51" applyFont="1" applyFill="1" applyBorder="1" applyProtection="1">
      <alignment/>
      <protection/>
    </xf>
    <xf numFmtId="0" fontId="0" fillId="0" borderId="12" xfId="51" applyFont="1" applyFill="1" applyBorder="1" applyProtection="1">
      <alignment/>
      <protection/>
    </xf>
    <xf numFmtId="9" fontId="0" fillId="0" borderId="11" xfId="51" applyNumberFormat="1" applyFont="1" applyFill="1" applyBorder="1" applyProtection="1">
      <alignment/>
      <protection/>
    </xf>
    <xf numFmtId="4" fontId="0" fillId="0" borderId="10" xfId="51" applyNumberFormat="1" applyFont="1" applyFill="1" applyBorder="1" applyProtection="1">
      <alignment/>
      <protection/>
    </xf>
    <xf numFmtId="9" fontId="0" fillId="0" borderId="10" xfId="51" applyNumberFormat="1" applyFont="1" applyFill="1" applyBorder="1" applyProtection="1">
      <alignment/>
      <protection/>
    </xf>
    <xf numFmtId="4" fontId="0" fillId="0" borderId="10" xfId="51" applyNumberFormat="1" applyFont="1" applyFill="1" applyBorder="1" applyAlignment="1" applyProtection="1">
      <alignment horizontal="right"/>
      <protection/>
    </xf>
    <xf numFmtId="0" fontId="6" fillId="0" borderId="11" xfId="51" applyFont="1" applyFill="1" applyBorder="1" applyProtection="1">
      <alignment/>
      <protection/>
    </xf>
    <xf numFmtId="4" fontId="1" fillId="0" borderId="11" xfId="51" applyNumberFormat="1" applyFill="1" applyBorder="1" applyAlignment="1" applyProtection="1">
      <alignment horizontal="right"/>
      <protection/>
    </xf>
    <xf numFmtId="0" fontId="6" fillId="0" borderId="13" xfId="51" applyFont="1" applyFill="1" applyBorder="1" applyProtection="1">
      <alignment/>
      <protection/>
    </xf>
    <xf numFmtId="4" fontId="1" fillId="0" borderId="13" xfId="51" applyNumberFormat="1" applyFill="1" applyBorder="1" applyAlignment="1" applyProtection="1">
      <alignment horizontal="right"/>
      <protection/>
    </xf>
    <xf numFmtId="0" fontId="1" fillId="0" borderId="12" xfId="51" applyFont="1" applyFill="1" applyBorder="1" applyProtection="1">
      <alignment/>
      <protection/>
    </xf>
    <xf numFmtId="0" fontId="0" fillId="0" borderId="13" xfId="51" applyFont="1" applyFill="1" applyBorder="1" applyAlignment="1" applyProtection="1">
      <alignment horizontal="center"/>
      <protection/>
    </xf>
    <xf numFmtId="0" fontId="0" fillId="0" borderId="12" xfId="51" applyFont="1" applyFill="1" applyBorder="1" applyAlignment="1" applyProtection="1">
      <alignment horizontal="center"/>
      <protection/>
    </xf>
    <xf numFmtId="2" fontId="0" fillId="0" borderId="12" xfId="51" applyNumberFormat="1" applyFont="1" applyFill="1" applyBorder="1" applyAlignment="1" applyProtection="1">
      <alignment horizontal="right"/>
      <protection/>
    </xf>
    <xf numFmtId="4" fontId="8" fillId="0" borderId="11" xfId="51" applyNumberFormat="1" applyFont="1" applyFill="1" applyBorder="1" applyAlignment="1" applyProtection="1">
      <alignment horizontal="left"/>
      <protection/>
    </xf>
    <xf numFmtId="4" fontId="8" fillId="0" borderId="11" xfId="51" applyNumberFormat="1" applyFont="1" applyFill="1" applyBorder="1" applyAlignment="1" applyProtection="1">
      <alignment horizontal="right"/>
      <protection/>
    </xf>
    <xf numFmtId="4" fontId="8" fillId="0" borderId="13" xfId="51" applyNumberFormat="1" applyFont="1" applyFill="1" applyBorder="1" applyAlignment="1" applyProtection="1">
      <alignment horizontal="left"/>
      <protection/>
    </xf>
    <xf numFmtId="4" fontId="8" fillId="0" borderId="13" xfId="51" applyNumberFormat="1" applyFont="1" applyFill="1" applyBorder="1" applyAlignment="1" applyProtection="1">
      <alignment horizontal="right"/>
      <protection/>
    </xf>
    <xf numFmtId="4" fontId="8" fillId="0" borderId="12" xfId="51" applyNumberFormat="1" applyFont="1" applyFill="1" applyBorder="1" applyAlignment="1" applyProtection="1">
      <alignment horizontal="left"/>
      <protection/>
    </xf>
    <xf numFmtId="0" fontId="0" fillId="0" borderId="13" xfId="51" applyFont="1" applyFill="1" applyBorder="1" applyAlignment="1" applyProtection="1">
      <alignment horizontal="right"/>
      <protection/>
    </xf>
    <xf numFmtId="4" fontId="0" fillId="0" borderId="13" xfId="51" applyNumberFormat="1" applyFont="1" applyFill="1" applyBorder="1" applyAlignment="1" applyProtection="1" quotePrefix="1">
      <alignment horizontal="left"/>
      <protection/>
    </xf>
    <xf numFmtId="2" fontId="0" fillId="0" borderId="13" xfId="51" applyNumberFormat="1" applyFont="1" applyFill="1" applyBorder="1" applyProtection="1">
      <alignment/>
      <protection/>
    </xf>
    <xf numFmtId="0" fontId="0" fillId="0" borderId="11" xfId="51" applyFont="1" applyFill="1" applyBorder="1" applyAlignment="1" applyProtection="1">
      <alignment horizontal="center"/>
      <protection/>
    </xf>
    <xf numFmtId="0" fontId="0" fillId="0" borderId="11" xfId="51" applyFont="1" applyFill="1" applyBorder="1" applyAlignment="1" applyProtection="1">
      <alignment horizontal="right"/>
      <protection/>
    </xf>
    <xf numFmtId="0" fontId="7" fillId="0" borderId="13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14" fontId="0" fillId="0" borderId="11" xfId="51" applyNumberFormat="1" applyFont="1" applyFill="1" applyBorder="1" applyAlignment="1" applyProtection="1">
      <alignment horizontal="center"/>
      <protection/>
    </xf>
    <xf numFmtId="4" fontId="0" fillId="0" borderId="12" xfId="51" applyNumberFormat="1" applyFont="1" applyFill="1" applyBorder="1" applyProtection="1" quotePrefix="1">
      <alignment/>
      <protection/>
    </xf>
    <xf numFmtId="9" fontId="0" fillId="0" borderId="12" xfId="51" applyNumberFormat="1" applyFont="1" applyFill="1" applyBorder="1" applyProtection="1">
      <alignment/>
      <protection/>
    </xf>
    <xf numFmtId="9" fontId="0" fillId="0" borderId="12" xfId="51" applyNumberFormat="1" applyFont="1" applyFill="1" applyBorder="1" applyAlignment="1" applyProtection="1">
      <alignment horizontal="right"/>
      <protection/>
    </xf>
    <xf numFmtId="0" fontId="7" fillId="0" borderId="0" xfId="51" applyFont="1" applyFill="1" applyBorder="1" applyAlignment="1" applyProtection="1">
      <alignment horizontal="center"/>
      <protection/>
    </xf>
    <xf numFmtId="4" fontId="0" fillId="0" borderId="0" xfId="51" applyNumberFormat="1" applyFont="1" applyFill="1" applyBorder="1" applyAlignment="1" applyProtection="1">
      <alignment horizontal="left"/>
      <protection/>
    </xf>
    <xf numFmtId="0" fontId="5" fillId="0" borderId="0" xfId="51" applyFont="1" applyFill="1" applyBorder="1" applyAlignment="1" applyProtection="1">
      <alignment horizontal="center"/>
      <protection/>
    </xf>
    <xf numFmtId="0" fontId="9" fillId="0" borderId="16" xfId="51" applyFont="1" applyFill="1" applyBorder="1" applyProtection="1">
      <alignment/>
      <protection/>
    </xf>
    <xf numFmtId="3" fontId="9" fillId="0" borderId="16" xfId="51" applyNumberFormat="1" applyFont="1" applyFill="1" applyBorder="1" applyAlignment="1" applyProtection="1">
      <alignment horizontal="right"/>
      <protection/>
    </xf>
    <xf numFmtId="0" fontId="8" fillId="0" borderId="0" xfId="51" applyFont="1" applyFill="1" applyBorder="1" applyAlignment="1" applyProtection="1">
      <alignment horizontal="center"/>
      <protection/>
    </xf>
    <xf numFmtId="3" fontId="8" fillId="0" borderId="0" xfId="51" applyNumberFormat="1" applyFont="1" applyFill="1" applyBorder="1" applyAlignment="1" applyProtection="1">
      <alignment horizontal="right"/>
      <protection/>
    </xf>
    <xf numFmtId="1" fontId="8" fillId="0" borderId="11" xfId="51" applyNumberFormat="1" applyFont="1" applyFill="1" applyBorder="1" applyAlignment="1" applyProtection="1">
      <alignment horizontal="center"/>
      <protection/>
    </xf>
    <xf numFmtId="4" fontId="8" fillId="0" borderId="11" xfId="51" applyNumberFormat="1" applyFont="1" applyFill="1" applyBorder="1" applyProtection="1">
      <alignment/>
      <protection/>
    </xf>
    <xf numFmtId="3" fontId="8" fillId="0" borderId="11" xfId="51" applyNumberFormat="1" applyFont="1" applyFill="1" applyBorder="1" applyAlignment="1" applyProtection="1">
      <alignment horizontal="right"/>
      <protection/>
    </xf>
    <xf numFmtId="1" fontId="8" fillId="0" borderId="13" xfId="51" applyNumberFormat="1" applyFont="1" applyFill="1" applyBorder="1" applyAlignment="1" applyProtection="1">
      <alignment horizontal="center"/>
      <protection/>
    </xf>
    <xf numFmtId="4" fontId="8" fillId="0" borderId="13" xfId="51" applyNumberFormat="1" applyFont="1" applyFill="1" applyBorder="1" applyProtection="1">
      <alignment/>
      <protection/>
    </xf>
    <xf numFmtId="3" fontId="8" fillId="0" borderId="13" xfId="51" applyNumberFormat="1" applyFont="1" applyFill="1" applyBorder="1" applyAlignment="1" applyProtection="1">
      <alignment horizontal="right"/>
      <protection/>
    </xf>
    <xf numFmtId="1" fontId="8" fillId="0" borderId="12" xfId="51" applyNumberFormat="1" applyFont="1" applyFill="1" applyBorder="1" applyAlignment="1" applyProtection="1">
      <alignment horizontal="center"/>
      <protection/>
    </xf>
    <xf numFmtId="4" fontId="8" fillId="0" borderId="12" xfId="51" applyNumberFormat="1" applyFont="1" applyFill="1" applyBorder="1" applyProtection="1">
      <alignment/>
      <protection/>
    </xf>
    <xf numFmtId="4" fontId="8" fillId="0" borderId="12" xfId="51" applyNumberFormat="1" applyFont="1" applyFill="1" applyBorder="1" applyAlignment="1" applyProtection="1">
      <alignment horizontal="right"/>
      <protection/>
    </xf>
    <xf numFmtId="0" fontId="8" fillId="0" borderId="12" xfId="51" applyFont="1" applyFill="1" applyBorder="1" applyProtection="1">
      <alignment/>
      <protection/>
    </xf>
    <xf numFmtId="4" fontId="10" fillId="0" borderId="11" xfId="51" applyNumberFormat="1" applyFont="1" applyFill="1" applyBorder="1" applyAlignment="1" applyProtection="1">
      <alignment horizontal="right"/>
      <protection/>
    </xf>
    <xf numFmtId="4" fontId="10" fillId="0" borderId="13" xfId="51" applyNumberFormat="1" applyFont="1" applyFill="1" applyBorder="1" applyAlignment="1" applyProtection="1">
      <alignment horizontal="right"/>
      <protection/>
    </xf>
    <xf numFmtId="4" fontId="8" fillId="0" borderId="11" xfId="51" applyNumberFormat="1" applyFont="1" applyFill="1" applyBorder="1" applyAlignment="1" applyProtection="1">
      <alignment horizontal="center"/>
      <protection/>
    </xf>
    <xf numFmtId="0" fontId="8" fillId="0" borderId="11" xfId="51" applyFont="1" applyFill="1" applyBorder="1" applyProtection="1">
      <alignment/>
      <protection/>
    </xf>
    <xf numFmtId="4" fontId="8" fillId="0" borderId="13" xfId="51" applyNumberFormat="1" applyFont="1" applyFill="1" applyBorder="1" applyAlignment="1" applyProtection="1">
      <alignment horizontal="center"/>
      <protection/>
    </xf>
    <xf numFmtId="0" fontId="8" fillId="0" borderId="13" xfId="51" applyFont="1" applyFill="1" applyBorder="1" applyProtection="1">
      <alignment/>
      <protection/>
    </xf>
    <xf numFmtId="4" fontId="8" fillId="0" borderId="12" xfId="51" applyNumberFormat="1" applyFont="1" applyFill="1" applyBorder="1" applyAlignment="1" applyProtection="1">
      <alignment horizontal="center"/>
      <protection/>
    </xf>
    <xf numFmtId="0" fontId="8" fillId="0" borderId="11" xfId="51" applyFont="1" applyFill="1" applyBorder="1" applyAlignment="1" applyProtection="1">
      <alignment horizontal="right"/>
      <protection/>
    </xf>
    <xf numFmtId="0" fontId="8" fillId="0" borderId="13" xfId="51" applyFont="1" applyFill="1" applyBorder="1" applyAlignment="1" applyProtection="1">
      <alignment horizontal="right"/>
      <protection/>
    </xf>
    <xf numFmtId="4" fontId="8" fillId="0" borderId="13" xfId="51" applyNumberFormat="1" applyFont="1" applyFill="1" applyBorder="1" applyAlignment="1" applyProtection="1" quotePrefix="1">
      <alignment horizontal="left"/>
      <protection/>
    </xf>
    <xf numFmtId="0" fontId="8" fillId="0" borderId="12" xfId="51" applyFont="1" applyFill="1" applyBorder="1" applyAlignment="1" applyProtection="1">
      <alignment horizontal="center"/>
      <protection/>
    </xf>
    <xf numFmtId="0" fontId="8" fillId="0" borderId="11" xfId="51" applyFont="1" applyFill="1" applyBorder="1" applyAlignment="1" applyProtection="1">
      <alignment horizontal="center"/>
      <protection/>
    </xf>
    <xf numFmtId="0" fontId="8" fillId="0" borderId="13" xfId="51" applyFont="1" applyFill="1" applyBorder="1" applyAlignment="1" applyProtection="1">
      <alignment horizontal="center"/>
      <protection/>
    </xf>
    <xf numFmtId="49" fontId="8" fillId="0" borderId="12" xfId="51" applyNumberFormat="1" applyFont="1" applyFill="1" applyBorder="1" applyAlignment="1" applyProtection="1">
      <alignment horizontal="right"/>
      <protection/>
    </xf>
    <xf numFmtId="4" fontId="8" fillId="0" borderId="0" xfId="51" applyNumberFormat="1" applyFont="1" applyFill="1" applyBorder="1" applyAlignment="1" applyProtection="1">
      <alignment horizontal="left"/>
      <protection/>
    </xf>
    <xf numFmtId="4" fontId="8" fillId="0" borderId="0" xfId="51" applyNumberFormat="1" applyFont="1" applyFill="1" applyBorder="1" applyProtection="1">
      <alignment/>
      <protection/>
    </xf>
    <xf numFmtId="0" fontId="9" fillId="0" borderId="0" xfId="51" applyFont="1" applyFill="1" applyBorder="1" applyAlignment="1" applyProtection="1">
      <alignment horizontal="center"/>
      <protection/>
    </xf>
    <xf numFmtId="0" fontId="9" fillId="0" borderId="0" xfId="51" applyFont="1" applyFill="1" applyBorder="1" applyProtection="1">
      <alignment/>
      <protection/>
    </xf>
    <xf numFmtId="3" fontId="9" fillId="0" borderId="0" xfId="51" applyNumberFormat="1" applyFont="1" applyFill="1" applyBorder="1" applyAlignment="1" applyProtection="1">
      <alignment horizontal="right"/>
      <protection/>
    </xf>
    <xf numFmtId="0" fontId="5" fillId="0" borderId="16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9" fontId="0" fillId="0" borderId="13" xfId="0" applyNumberFormat="1" applyFont="1" applyFill="1" applyBorder="1" applyAlignment="1" applyProtection="1">
      <alignment/>
      <protection/>
    </xf>
    <xf numFmtId="9" fontId="0" fillId="0" borderId="12" xfId="0" applyNumberFormat="1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4" fontId="0" fillId="0" borderId="13" xfId="0" applyNumberForma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Alignment="1" applyProtection="1">
      <alignment horizontal="right"/>
      <protection/>
    </xf>
    <xf numFmtId="4" fontId="0" fillId="0" borderId="12" xfId="0" applyNumberFormat="1" applyFont="1" applyFill="1" applyBorder="1" applyAlignment="1" applyProtection="1" quotePrefix="1">
      <alignment/>
      <protection/>
    </xf>
    <xf numFmtId="0" fontId="9" fillId="0" borderId="16" xfId="0" applyFont="1" applyFill="1" applyBorder="1" applyAlignment="1" applyProtection="1">
      <alignment/>
      <protection/>
    </xf>
    <xf numFmtId="3" fontId="9" fillId="0" borderId="16" xfId="0" applyNumberFormat="1" applyFont="1" applyFill="1" applyBorder="1" applyAlignment="1" applyProtection="1">
      <alignment horizontal="right"/>
      <protection/>
    </xf>
    <xf numFmtId="4" fontId="10" fillId="0" borderId="11" xfId="0" applyNumberFormat="1" applyFont="1" applyFill="1" applyBorder="1" applyAlignment="1" applyProtection="1">
      <alignment horizontal="right"/>
      <protection/>
    </xf>
    <xf numFmtId="4" fontId="10" fillId="0" borderId="13" xfId="0" applyNumberFormat="1" applyFont="1" applyFill="1" applyBorder="1" applyAlignment="1" applyProtection="1">
      <alignment horizontal="right"/>
      <protection/>
    </xf>
    <xf numFmtId="9" fontId="0" fillId="0" borderId="13" xfId="51" applyNumberFormat="1" applyFont="1" applyFill="1" applyBorder="1" applyProtection="1">
      <alignment/>
      <protection/>
    </xf>
    <xf numFmtId="4" fontId="9" fillId="0" borderId="0" xfId="51" applyNumberFormat="1" applyFont="1" applyFill="1" applyBorder="1" applyAlignment="1" applyProtection="1">
      <alignment horizontal="center"/>
      <protection/>
    </xf>
    <xf numFmtId="1" fontId="8" fillId="0" borderId="13" xfId="51" applyNumberFormat="1" applyFont="1" applyFill="1" applyBorder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/>
      <protection/>
    </xf>
    <xf numFmtId="4" fontId="0" fillId="0" borderId="11" xfId="0" applyNumberForma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left"/>
      <protection/>
    </xf>
    <xf numFmtId="2" fontId="0" fillId="0" borderId="12" xfId="52" applyNumberFormat="1" applyFont="1" applyFill="1" applyBorder="1" applyAlignment="1" applyProtection="1">
      <alignment horizontal="right"/>
      <protection/>
    </xf>
    <xf numFmtId="0" fontId="11" fillId="0" borderId="17" xfId="51" applyFont="1" applyFill="1" applyBorder="1" applyAlignment="1" applyProtection="1">
      <alignment horizontal="center"/>
      <protection/>
    </xf>
    <xf numFmtId="0" fontId="9" fillId="0" borderId="17" xfId="51" applyFont="1" applyFill="1" applyBorder="1" applyAlignment="1" applyProtection="1">
      <alignment horizontal="center"/>
      <protection/>
    </xf>
    <xf numFmtId="0" fontId="11" fillId="0" borderId="18" xfId="51" applyFont="1" applyFill="1" applyBorder="1" applyAlignment="1" applyProtection="1">
      <alignment horizontal="center"/>
      <protection/>
    </xf>
    <xf numFmtId="4" fontId="5" fillId="0" borderId="19" xfId="51" applyNumberFormat="1" applyFont="1" applyFill="1" applyBorder="1" applyProtection="1">
      <alignment/>
      <protection/>
    </xf>
    <xf numFmtId="4" fontId="5" fillId="0" borderId="19" xfId="51" applyNumberFormat="1" applyFont="1" applyFill="1" applyBorder="1" applyAlignment="1" applyProtection="1">
      <alignment horizontal="right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righ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8" xfId="52" applyFont="1" applyFill="1" applyBorder="1" applyAlignment="1" applyProtection="1">
      <alignment horizontal="center"/>
      <protection/>
    </xf>
    <xf numFmtId="0" fontId="5" fillId="0" borderId="19" xfId="52" applyFont="1" applyFill="1" applyBorder="1" applyProtection="1">
      <alignment/>
      <protection/>
    </xf>
    <xf numFmtId="0" fontId="5" fillId="0" borderId="19" xfId="52" applyFont="1" applyFill="1" applyBorder="1" applyAlignment="1" applyProtection="1">
      <alignment horizontal="right"/>
      <protection/>
    </xf>
    <xf numFmtId="4" fontId="5" fillId="0" borderId="19" xfId="52" applyNumberFormat="1" applyFont="1" applyFill="1" applyBorder="1" applyAlignment="1" applyProtection="1">
      <alignment horizontal="right"/>
      <protection locked="0"/>
    </xf>
    <xf numFmtId="0" fontId="5" fillId="0" borderId="18" xfId="52" applyFont="1" applyFill="1" applyBorder="1" applyAlignment="1" applyProtection="1">
      <alignment horizontal="center"/>
      <protection/>
    </xf>
    <xf numFmtId="0" fontId="5" fillId="0" borderId="19" xfId="52" applyFont="1" applyFill="1" applyBorder="1" applyProtection="1">
      <alignment/>
      <protection/>
    </xf>
    <xf numFmtId="0" fontId="0" fillId="0" borderId="19" xfId="52" applyFont="1" applyFill="1" applyBorder="1" applyAlignment="1" applyProtection="1">
      <alignment horizontal="right"/>
      <protection/>
    </xf>
    <xf numFmtId="4" fontId="5" fillId="0" borderId="19" xfId="52" applyNumberFormat="1" applyFont="1" applyFill="1" applyBorder="1" applyAlignment="1" applyProtection="1">
      <alignment horizontal="right"/>
      <protection locked="0"/>
    </xf>
    <xf numFmtId="0" fontId="7" fillId="0" borderId="18" xfId="0" applyFont="1" applyFill="1" applyBorder="1" applyAlignment="1" applyProtection="1">
      <alignment horizontal="center"/>
      <protection/>
    </xf>
    <xf numFmtId="4" fontId="5" fillId="0" borderId="19" xfId="0" applyNumberFormat="1" applyFont="1" applyFill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/>
      <protection/>
    </xf>
    <xf numFmtId="3" fontId="9" fillId="0" borderId="19" xfId="0" applyNumberFormat="1" applyFont="1" applyFill="1" applyBorder="1" applyAlignment="1" applyProtection="1">
      <alignment horizontal="right"/>
      <protection/>
    </xf>
    <xf numFmtId="0" fontId="8" fillId="0" borderId="20" xfId="0" applyFont="1" applyFill="1" applyBorder="1" applyAlignment="1" applyProtection="1">
      <alignment horizontal="center"/>
      <protection/>
    </xf>
    <xf numFmtId="4" fontId="8" fillId="0" borderId="21" xfId="0" applyNumberFormat="1" applyFont="1" applyFill="1" applyBorder="1" applyAlignment="1" applyProtection="1">
      <alignment/>
      <protection/>
    </xf>
    <xf numFmtId="0" fontId="7" fillId="0" borderId="0" xfId="52" applyFont="1" applyFill="1" applyBorder="1" applyAlignment="1" applyProtection="1">
      <alignment horizontal="center"/>
      <protection/>
    </xf>
    <xf numFmtId="4" fontId="7" fillId="0" borderId="0" xfId="52" applyNumberFormat="1" applyFont="1" applyFill="1" applyBorder="1" applyAlignment="1" applyProtection="1">
      <alignment horizontal="left"/>
      <protection/>
    </xf>
    <xf numFmtId="0" fontId="7" fillId="0" borderId="0" xfId="52" applyFont="1" applyFill="1" applyBorder="1" applyAlignment="1" applyProtection="1">
      <alignment horizontal="right"/>
      <protection/>
    </xf>
    <xf numFmtId="4" fontId="7" fillId="0" borderId="0" xfId="52" applyNumberFormat="1" applyFont="1" applyFill="1" applyBorder="1" applyAlignment="1" applyProtection="1">
      <alignment horizontal="right"/>
      <protection locked="0"/>
    </xf>
    <xf numFmtId="0" fontId="11" fillId="0" borderId="19" xfId="52" applyFont="1" applyFill="1" applyBorder="1" applyAlignment="1" applyProtection="1">
      <alignment horizontal="right"/>
      <protection/>
    </xf>
    <xf numFmtId="4" fontId="11" fillId="0" borderId="19" xfId="52" applyNumberFormat="1" applyFont="1" applyFill="1" applyBorder="1" applyAlignment="1" applyProtection="1">
      <alignment horizontal="right"/>
      <protection locked="0"/>
    </xf>
    <xf numFmtId="4" fontId="5" fillId="0" borderId="19" xfId="52" applyNumberFormat="1" applyFont="1" applyFill="1" applyBorder="1" applyAlignment="1" applyProtection="1">
      <alignment horizontal="left"/>
      <protection/>
    </xf>
    <xf numFmtId="0" fontId="5" fillId="0" borderId="19" xfId="52" applyFont="1" applyFill="1" applyBorder="1" applyAlignment="1" applyProtection="1">
      <alignment horizontal="right"/>
      <protection/>
    </xf>
    <xf numFmtId="49" fontId="0" fillId="0" borderId="10" xfId="50" applyNumberFormat="1" applyFont="1" applyFill="1" applyBorder="1" applyAlignment="1">
      <alignment horizontal="right"/>
      <protection/>
    </xf>
    <xf numFmtId="0" fontId="8" fillId="0" borderId="10" xfId="54" applyFont="1" applyFill="1" applyBorder="1" applyAlignment="1">
      <alignment vertical="top" wrapText="1"/>
      <protection/>
    </xf>
    <xf numFmtId="9" fontId="0" fillId="0" borderId="12" xfId="0" applyNumberFormat="1" applyFont="1" applyFill="1" applyBorder="1" applyAlignment="1" applyProtection="1">
      <alignment horizontal="right"/>
      <protection/>
    </xf>
    <xf numFmtId="0" fontId="0" fillId="0" borderId="10" xfId="50" applyFont="1" applyFill="1" applyBorder="1">
      <alignment/>
      <protection/>
    </xf>
    <xf numFmtId="49" fontId="0" fillId="0" borderId="11" xfId="50" applyNumberFormat="1" applyFont="1" applyFill="1" applyBorder="1" applyAlignment="1">
      <alignment horizontal="left"/>
      <protection/>
    </xf>
    <xf numFmtId="49" fontId="0" fillId="0" borderId="12" xfId="50" applyNumberFormat="1" applyFont="1" applyFill="1" applyBorder="1" applyAlignment="1">
      <alignment horizontal="left"/>
      <protection/>
    </xf>
    <xf numFmtId="4" fontId="0" fillId="0" borderId="16" xfId="51" applyNumberFormat="1" applyFont="1" applyFill="1" applyBorder="1" applyProtection="1">
      <alignment/>
      <protection locked="0"/>
    </xf>
    <xf numFmtId="4" fontId="0" fillId="0" borderId="14" xfId="52" applyNumberFormat="1" applyFont="1" applyFill="1" applyBorder="1" applyAlignment="1" applyProtection="1">
      <alignment horizontal="right"/>
      <protection locked="0"/>
    </xf>
    <xf numFmtId="4" fontId="0" fillId="0" borderId="15" xfId="52" applyNumberFormat="1" applyFont="1" applyFill="1" applyBorder="1" applyAlignment="1" applyProtection="1">
      <alignment horizontal="right"/>
      <protection locked="0"/>
    </xf>
    <xf numFmtId="4" fontId="1" fillId="0" borderId="13" xfId="52" applyNumberFormat="1" applyFont="1" applyFill="1" applyBorder="1" applyAlignment="1" applyProtection="1">
      <alignment horizontal="right"/>
      <protection locked="0"/>
    </xf>
    <xf numFmtId="4" fontId="1" fillId="0" borderId="0" xfId="52" applyNumberFormat="1" applyFont="1" applyFill="1" applyBorder="1" applyAlignment="1" applyProtection="1">
      <alignment horizontal="right"/>
      <protection locked="0"/>
    </xf>
    <xf numFmtId="0" fontId="0" fillId="0" borderId="22" xfId="51" applyFont="1" applyFill="1" applyBorder="1" applyAlignment="1" applyProtection="1">
      <alignment horizontal="center"/>
      <protection/>
    </xf>
    <xf numFmtId="0" fontId="5" fillId="0" borderId="23" xfId="51" applyFont="1" applyFill="1" applyBorder="1" applyAlignment="1" applyProtection="1">
      <alignment wrapText="1"/>
      <protection/>
    </xf>
    <xf numFmtId="0" fontId="0" fillId="0" borderId="23" xfId="51" applyFont="1" applyFill="1" applyBorder="1" applyProtection="1">
      <alignment/>
      <protection/>
    </xf>
    <xf numFmtId="0" fontId="0" fillId="0" borderId="23" xfId="51" applyFont="1" applyFill="1" applyBorder="1" applyAlignment="1" applyProtection="1">
      <alignment horizontal="right"/>
      <protection/>
    </xf>
    <xf numFmtId="0" fontId="5" fillId="0" borderId="24" xfId="51" applyFont="1" applyFill="1" applyBorder="1" applyAlignment="1" applyProtection="1">
      <alignment wrapText="1"/>
      <protection/>
    </xf>
    <xf numFmtId="3" fontId="8" fillId="0" borderId="23" xfId="51" applyNumberFormat="1" applyFont="1" applyFill="1" applyBorder="1" applyAlignment="1" applyProtection="1">
      <alignment horizontal="right"/>
      <protection/>
    </xf>
    <xf numFmtId="0" fontId="5" fillId="0" borderId="0" xfId="51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 horizontal="right"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3" fontId="8" fillId="0" borderId="23" xfId="0" applyNumberFormat="1" applyFont="1" applyFill="1" applyBorder="1" applyAlignment="1" applyProtection="1">
      <alignment horizontal="right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horizontal="right"/>
      <protection/>
    </xf>
    <xf numFmtId="0" fontId="8" fillId="0" borderId="0" xfId="51" applyFont="1" applyFill="1" applyBorder="1" applyProtection="1">
      <alignment/>
      <protection/>
    </xf>
    <xf numFmtId="4" fontId="0" fillId="0" borderId="13" xfId="51" applyNumberFormat="1" applyFont="1" applyFill="1" applyBorder="1" applyAlignment="1" applyProtection="1">
      <alignment horizontal="left" wrapText="1"/>
      <protection/>
    </xf>
    <xf numFmtId="4" fontId="1" fillId="0" borderId="0" xfId="50" applyNumberFormat="1">
      <alignment/>
      <protection/>
    </xf>
    <xf numFmtId="4" fontId="4" fillId="0" borderId="10" xfId="50" applyNumberFormat="1" applyFont="1" applyFill="1" applyBorder="1" applyAlignment="1">
      <alignment horizontal="right"/>
      <protection/>
    </xf>
    <xf numFmtId="4" fontId="2" fillId="0" borderId="10" xfId="50" applyNumberFormat="1" applyFont="1" applyFill="1" applyBorder="1">
      <alignment/>
      <protection/>
    </xf>
    <xf numFmtId="4" fontId="0" fillId="0" borderId="10" xfId="50" applyNumberFormat="1" applyFont="1" applyFill="1" applyBorder="1">
      <alignment/>
      <protection/>
    </xf>
    <xf numFmtId="4" fontId="5" fillId="0" borderId="10" xfId="50" applyNumberFormat="1" applyFont="1" applyFill="1" applyBorder="1">
      <alignment/>
      <protection/>
    </xf>
    <xf numFmtId="4" fontId="0" fillId="0" borderId="11" xfId="50" applyNumberFormat="1" applyFont="1" applyFill="1" applyBorder="1" applyAlignment="1">
      <alignment horizontal="right"/>
      <protection/>
    </xf>
    <xf numFmtId="4" fontId="0" fillId="0" borderId="12" xfId="50" applyNumberFormat="1" applyFont="1" applyFill="1" applyBorder="1" applyAlignment="1">
      <alignment horizontal="right"/>
      <protection/>
    </xf>
    <xf numFmtId="4" fontId="0" fillId="0" borderId="0" xfId="0" applyNumberFormat="1" applyAlignment="1">
      <alignment/>
    </xf>
    <xf numFmtId="4" fontId="0" fillId="0" borderId="26" xfId="51" applyNumberFormat="1" applyFont="1" applyFill="1" applyBorder="1" applyAlignment="1" applyProtection="1">
      <alignment horizontal="right"/>
      <protection/>
    </xf>
    <xf numFmtId="4" fontId="0" fillId="0" borderId="20" xfId="51" applyNumberFormat="1" applyFont="1" applyFill="1" applyBorder="1" applyAlignment="1" applyProtection="1">
      <alignment horizontal="right"/>
      <protection/>
    </xf>
    <xf numFmtId="4" fontId="0" fillId="0" borderId="25" xfId="51" applyNumberFormat="1" applyFont="1" applyFill="1" applyBorder="1" applyAlignment="1" applyProtection="1">
      <alignment horizontal="right"/>
      <protection/>
    </xf>
    <xf numFmtId="4" fontId="0" fillId="0" borderId="10" xfId="51" applyNumberFormat="1" applyFont="1" applyFill="1" applyBorder="1" applyProtection="1">
      <alignment/>
      <protection locked="0"/>
    </xf>
    <xf numFmtId="0" fontId="5" fillId="0" borderId="27" xfId="51" applyFont="1" applyFill="1" applyBorder="1" applyAlignment="1" applyProtection="1">
      <alignment horizontal="center"/>
      <protection/>
    </xf>
    <xf numFmtId="4" fontId="9" fillId="0" borderId="27" xfId="0" applyNumberFormat="1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center"/>
      <protection/>
    </xf>
    <xf numFmtId="4" fontId="9" fillId="0" borderId="27" xfId="51" applyNumberFormat="1" applyFont="1" applyFill="1" applyBorder="1" applyAlignment="1" applyProtection="1">
      <alignment horizontal="center"/>
      <protection/>
    </xf>
    <xf numFmtId="0" fontId="8" fillId="0" borderId="10" xfId="51" applyFont="1" applyFill="1" applyBorder="1" applyProtection="1">
      <alignment/>
      <protection/>
    </xf>
    <xf numFmtId="0" fontId="8" fillId="0" borderId="10" xfId="51" applyFont="1" applyFill="1" applyBorder="1" applyAlignment="1" applyProtection="1">
      <alignment horizontal="center"/>
      <protection/>
    </xf>
    <xf numFmtId="0" fontId="0" fillId="0" borderId="10" xfId="51" applyFont="1" applyFill="1" applyBorder="1" applyAlignment="1" applyProtection="1">
      <alignment horizontal="center"/>
      <protection/>
    </xf>
    <xf numFmtId="0" fontId="5" fillId="0" borderId="10" xfId="51" applyFont="1" applyFill="1" applyBorder="1" applyAlignment="1" applyProtection="1">
      <alignment wrapText="1"/>
      <protection/>
    </xf>
    <xf numFmtId="0" fontId="0" fillId="0" borderId="10" xfId="51" applyFont="1" applyFill="1" applyBorder="1" applyProtection="1">
      <alignment/>
      <protection/>
    </xf>
    <xf numFmtId="0" fontId="0" fillId="0" borderId="10" xfId="51" applyFont="1" applyFill="1" applyBorder="1" applyAlignment="1" applyProtection="1">
      <alignment horizontal="right"/>
      <protection/>
    </xf>
    <xf numFmtId="3" fontId="8" fillId="0" borderId="10" xfId="51" applyNumberFormat="1" applyFont="1" applyFill="1" applyBorder="1" applyAlignment="1" applyProtection="1">
      <alignment horizontal="right"/>
      <protection/>
    </xf>
    <xf numFmtId="4" fontId="0" fillId="0" borderId="28" xfId="51" applyNumberFormat="1" applyFont="1" applyFill="1" applyBorder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 applyProtection="1">
      <alignment horizontal="right"/>
      <protection/>
    </xf>
    <xf numFmtId="0" fontId="5" fillId="0" borderId="29" xfId="51" applyFont="1" applyFill="1" applyBorder="1" applyProtection="1">
      <alignment/>
      <protection/>
    </xf>
    <xf numFmtId="4" fontId="0" fillId="0" borderId="19" xfId="51" applyNumberFormat="1" applyFont="1" applyFill="1" applyBorder="1" applyProtection="1">
      <alignment/>
      <protection locked="0"/>
    </xf>
    <xf numFmtId="0" fontId="9" fillId="0" borderId="29" xfId="51" applyFont="1" applyFill="1" applyBorder="1" applyProtection="1">
      <alignment/>
      <protection/>
    </xf>
    <xf numFmtId="0" fontId="9" fillId="0" borderId="19" xfId="51" applyFont="1" applyFill="1" applyBorder="1" applyProtection="1">
      <alignment/>
      <protection/>
    </xf>
    <xf numFmtId="3" fontId="9" fillId="0" borderId="19" xfId="51" applyNumberFormat="1" applyFont="1" applyFill="1" applyBorder="1" applyAlignment="1" applyProtection="1">
      <alignment horizontal="right"/>
      <protection/>
    </xf>
    <xf numFmtId="0" fontId="5" fillId="0" borderId="29" xfId="51" applyFont="1" applyFill="1" applyBorder="1" applyAlignment="1" applyProtection="1">
      <alignment horizontal="left"/>
      <protection/>
    </xf>
    <xf numFmtId="0" fontId="5" fillId="0" borderId="29" xfId="0" applyFont="1" applyFill="1" applyBorder="1" applyAlignment="1" applyProtection="1">
      <alignment horizontal="left"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30" xfId="51" applyFont="1" applyFill="1" applyBorder="1" applyAlignment="1" applyProtection="1">
      <alignment horizontal="center"/>
      <protection/>
    </xf>
    <xf numFmtId="0" fontId="5" fillId="0" borderId="30" xfId="51" applyFont="1" applyFill="1" applyBorder="1" applyProtection="1">
      <alignment/>
      <protection/>
    </xf>
    <xf numFmtId="0" fontId="0" fillId="0" borderId="30" xfId="51" applyFont="1" applyFill="1" applyBorder="1" applyProtection="1">
      <alignment/>
      <protection/>
    </xf>
    <xf numFmtId="0" fontId="0" fillId="0" borderId="30" xfId="51" applyFont="1" applyFill="1" applyBorder="1" applyAlignment="1" applyProtection="1">
      <alignment horizontal="right"/>
      <protection/>
    </xf>
    <xf numFmtId="4" fontId="0" fillId="0" borderId="30" xfId="51" applyNumberFormat="1" applyFont="1" applyFill="1" applyBorder="1" applyProtection="1">
      <alignment/>
      <protection locked="0"/>
    </xf>
    <xf numFmtId="0" fontId="9" fillId="0" borderId="30" xfId="51" applyFont="1" applyFill="1" applyBorder="1" applyAlignment="1" applyProtection="1">
      <alignment horizontal="center"/>
      <protection/>
    </xf>
    <xf numFmtId="0" fontId="9" fillId="0" borderId="30" xfId="51" applyFont="1" applyFill="1" applyBorder="1" applyProtection="1">
      <alignment/>
      <protection/>
    </xf>
    <xf numFmtId="3" fontId="9" fillId="0" borderId="30" xfId="51" applyNumberFormat="1" applyFont="1" applyFill="1" applyBorder="1" applyAlignment="1" applyProtection="1">
      <alignment horizontal="right"/>
      <protection/>
    </xf>
    <xf numFmtId="0" fontId="0" fillId="0" borderId="30" xfId="51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right"/>
      <protection/>
    </xf>
    <xf numFmtId="49" fontId="9" fillId="0" borderId="27" xfId="0" applyNumberFormat="1" applyFont="1" applyFill="1" applyBorder="1" applyAlignment="1" applyProtection="1">
      <alignment horizontal="center"/>
      <protection/>
    </xf>
    <xf numFmtId="9" fontId="8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/>
      <protection locked="0"/>
    </xf>
    <xf numFmtId="178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9" fontId="0" fillId="0" borderId="0" xfId="0" applyNumberForma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4" fontId="0" fillId="0" borderId="13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right"/>
      <protection/>
    </xf>
    <xf numFmtId="4" fontId="9" fillId="0" borderId="0" xfId="51" applyNumberFormat="1" applyFont="1" applyFill="1" applyBorder="1" applyAlignment="1" applyProtection="1">
      <alignment horizontal="right"/>
      <protection/>
    </xf>
    <xf numFmtId="4" fontId="9" fillId="0" borderId="19" xfId="51" applyNumberFormat="1" applyFont="1" applyFill="1" applyBorder="1" applyAlignment="1" applyProtection="1">
      <alignment horizontal="right"/>
      <protection/>
    </xf>
    <xf numFmtId="4" fontId="0" fillId="0" borderId="0" xfId="0" applyNumberFormat="1" applyFill="1" applyBorder="1" applyAlignment="1" applyProtection="1">
      <alignment/>
      <protection/>
    </xf>
    <xf numFmtId="178" fontId="0" fillId="0" borderId="0" xfId="0" applyNumberFormat="1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 horizontal="center"/>
      <protection/>
    </xf>
    <xf numFmtId="178" fontId="0" fillId="0" borderId="10" xfId="0" applyNumberFormat="1" applyFill="1" applyBorder="1" applyAlignment="1" applyProtection="1">
      <alignment horizontal="center"/>
      <protection/>
    </xf>
    <xf numFmtId="4" fontId="0" fillId="0" borderId="16" xfId="51" applyNumberFormat="1" applyFont="1" applyFill="1" applyBorder="1" applyProtection="1">
      <alignment/>
      <protection/>
    </xf>
    <xf numFmtId="178" fontId="0" fillId="0" borderId="16" xfId="51" applyNumberFormat="1" applyFont="1" applyFill="1" applyBorder="1" applyProtection="1">
      <alignment/>
      <protection/>
    </xf>
    <xf numFmtId="4" fontId="0" fillId="0" borderId="0" xfId="51" applyNumberFormat="1" applyFont="1" applyFill="1" applyBorder="1" applyProtection="1">
      <alignment/>
      <protection/>
    </xf>
    <xf numFmtId="178" fontId="0" fillId="0" borderId="0" xfId="51" applyNumberFormat="1" applyFont="1" applyFill="1" applyBorder="1" applyProtection="1">
      <alignment/>
      <protection/>
    </xf>
    <xf numFmtId="4" fontId="0" fillId="0" borderId="23" xfId="51" applyNumberFormat="1" applyFont="1" applyFill="1" applyBorder="1" applyProtection="1">
      <alignment/>
      <protection/>
    </xf>
    <xf numFmtId="178" fontId="0" fillId="0" borderId="31" xfId="51" applyNumberFormat="1" applyFont="1" applyFill="1" applyBorder="1" applyProtection="1">
      <alignment/>
      <protection/>
    </xf>
    <xf numFmtId="178" fontId="0" fillId="0" borderId="11" xfId="51" applyNumberFormat="1" applyFont="1" applyFill="1" applyBorder="1" applyProtection="1">
      <alignment/>
      <protection/>
    </xf>
    <xf numFmtId="178" fontId="0" fillId="0" borderId="13" xfId="51" applyNumberFormat="1" applyFont="1" applyFill="1" applyBorder="1" applyProtection="1">
      <alignment/>
      <protection/>
    </xf>
    <xf numFmtId="178" fontId="0" fillId="0" borderId="12" xfId="51" applyNumberFormat="1" applyFont="1" applyFill="1" applyBorder="1" applyProtection="1">
      <alignment/>
      <protection/>
    </xf>
    <xf numFmtId="178" fontId="0" fillId="0" borderId="32" xfId="51" applyNumberFormat="1" applyFont="1" applyFill="1" applyBorder="1" applyProtection="1">
      <alignment/>
      <protection/>
    </xf>
    <xf numFmtId="178" fontId="0" fillId="0" borderId="21" xfId="51" applyNumberFormat="1" applyFont="1" applyFill="1" applyBorder="1" applyProtection="1">
      <alignment/>
      <protection/>
    </xf>
    <xf numFmtId="178" fontId="0" fillId="0" borderId="33" xfId="51" applyNumberFormat="1" applyFont="1" applyFill="1" applyBorder="1" applyProtection="1">
      <alignment/>
      <protection/>
    </xf>
    <xf numFmtId="178" fontId="0" fillId="0" borderId="10" xfId="51" applyNumberFormat="1" applyFont="1" applyFill="1" applyBorder="1" applyProtection="1">
      <alignment/>
      <protection/>
    </xf>
    <xf numFmtId="178" fontId="5" fillId="0" borderId="34" xfId="51" applyNumberFormat="1" applyFont="1" applyFill="1" applyBorder="1" applyProtection="1">
      <alignment/>
      <protection/>
    </xf>
    <xf numFmtId="178" fontId="0" fillId="0" borderId="30" xfId="51" applyNumberFormat="1" applyFont="1" applyFill="1" applyBorder="1" applyProtection="1">
      <alignment/>
      <protection/>
    </xf>
    <xf numFmtId="178" fontId="0" fillId="0" borderId="35" xfId="51" applyNumberFormat="1" applyFont="1" applyFill="1" applyBorder="1" applyProtection="1">
      <alignment/>
      <protection/>
    </xf>
    <xf numFmtId="178" fontId="5" fillId="0" borderId="34" xfId="51" applyNumberFormat="1" applyFont="1" applyFill="1" applyBorder="1" applyProtection="1">
      <alignment/>
      <protection/>
    </xf>
    <xf numFmtId="178" fontId="5" fillId="0" borderId="30" xfId="51" applyNumberFormat="1" applyFont="1" applyFill="1" applyBorder="1" applyProtection="1">
      <alignment/>
      <protection/>
    </xf>
    <xf numFmtId="178" fontId="5" fillId="0" borderId="35" xfId="51" applyNumberFormat="1" applyFont="1" applyFill="1" applyBorder="1" applyProtection="1">
      <alignment/>
      <protection/>
    </xf>
    <xf numFmtId="178" fontId="5" fillId="0" borderId="0" xfId="51" applyNumberFormat="1" applyFont="1" applyFill="1" applyBorder="1" applyProtection="1">
      <alignment/>
      <protection/>
    </xf>
    <xf numFmtId="178" fontId="5" fillId="0" borderId="31" xfId="51" applyNumberFormat="1" applyFont="1" applyFill="1" applyBorder="1" applyProtection="1">
      <alignment/>
      <protection/>
    </xf>
    <xf numFmtId="178" fontId="5" fillId="0" borderId="13" xfId="51" applyNumberFormat="1" applyFont="1" applyFill="1" applyBorder="1" applyProtection="1">
      <alignment/>
      <protection/>
    </xf>
    <xf numFmtId="178" fontId="8" fillId="0" borderId="13" xfId="51" applyNumberFormat="1" applyFont="1" applyFill="1" applyBorder="1" applyProtection="1">
      <alignment/>
      <protection/>
    </xf>
    <xf numFmtId="178" fontId="9" fillId="0" borderId="13" xfId="51" applyNumberFormat="1" applyFont="1" applyFill="1" applyBorder="1" applyProtection="1">
      <alignment/>
      <protection/>
    </xf>
    <xf numFmtId="178" fontId="0" fillId="0" borderId="12" xfId="0" applyNumberFormat="1" applyFont="1" applyFill="1" applyBorder="1" applyAlignment="1" applyProtection="1">
      <alignment/>
      <protection/>
    </xf>
    <xf numFmtId="178" fontId="0" fillId="0" borderId="11" xfId="0" applyNumberFormat="1" applyFont="1" applyFill="1" applyBorder="1" applyAlignment="1" applyProtection="1">
      <alignment/>
      <protection/>
    </xf>
    <xf numFmtId="178" fontId="0" fillId="0" borderId="13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/>
      <protection/>
    </xf>
    <xf numFmtId="178" fontId="5" fillId="0" borderId="34" xfId="0" applyNumberFormat="1" applyFont="1" applyFill="1" applyBorder="1" applyAlignment="1" applyProtection="1">
      <alignment/>
      <protection/>
    </xf>
    <xf numFmtId="178" fontId="0" fillId="0" borderId="30" xfId="0" applyNumberFormat="1" applyFont="1" applyFill="1" applyBorder="1" applyAlignment="1" applyProtection="1">
      <alignment/>
      <protection/>
    </xf>
    <xf numFmtId="178" fontId="0" fillId="0" borderId="35" xfId="0" applyNumberFormat="1" applyFont="1" applyFill="1" applyBorder="1" applyAlignment="1" applyProtection="1">
      <alignment/>
      <protection/>
    </xf>
    <xf numFmtId="178" fontId="0" fillId="0" borderId="10" xfId="0" applyNumberFormat="1" applyFont="1" applyFill="1" applyBorder="1" applyAlignment="1" applyProtection="1">
      <alignment/>
      <protection/>
    </xf>
    <xf numFmtId="178" fontId="0" fillId="0" borderId="31" xfId="0" applyNumberFormat="1" applyFont="1" applyFill="1" applyBorder="1" applyAlignment="1" applyProtection="1">
      <alignment/>
      <protection/>
    </xf>
    <xf numFmtId="4" fontId="9" fillId="0" borderId="19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 horizontal="right"/>
      <protection locked="0"/>
    </xf>
    <xf numFmtId="176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4" fontId="1" fillId="0" borderId="24" xfId="52" applyNumberFormat="1" applyFill="1" applyBorder="1" applyAlignment="1" applyProtection="1">
      <alignment horizontal="right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0" fontId="0" fillId="0" borderId="0" xfId="52" applyFont="1" applyFill="1" applyBorder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52" applyFont="1" applyFill="1" applyBorder="1" applyAlignment="1" applyProtection="1">
      <alignment horizontal="center"/>
      <protection locked="0"/>
    </xf>
    <xf numFmtId="0" fontId="5" fillId="0" borderId="0" xfId="52" applyFont="1" applyFill="1" applyBorder="1" applyProtection="1">
      <alignment/>
      <protection locked="0"/>
    </xf>
    <xf numFmtId="0" fontId="0" fillId="0" borderId="0" xfId="52" applyFont="1" applyFill="1" applyBorder="1" applyAlignment="1" applyProtection="1">
      <alignment horizontal="right"/>
      <protection locked="0"/>
    </xf>
    <xf numFmtId="49" fontId="5" fillId="0" borderId="0" xfId="52" applyNumberFormat="1" applyFont="1" applyFill="1" applyBorder="1" applyAlignment="1" applyProtection="1">
      <alignment horizontal="left"/>
      <protection locked="0"/>
    </xf>
    <xf numFmtId="49" fontId="5" fillId="0" borderId="0" xfId="52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/>
      <protection locked="0"/>
    </xf>
    <xf numFmtId="4" fontId="0" fillId="0" borderId="15" xfId="0" applyNumberFormat="1" applyFont="1" applyFill="1" applyBorder="1" applyAlignment="1" applyProtection="1">
      <alignment/>
      <protection locked="0"/>
    </xf>
    <xf numFmtId="4" fontId="0" fillId="0" borderId="24" xfId="0" applyNumberFormat="1" applyFont="1" applyFill="1" applyBorder="1" applyAlignment="1" applyProtection="1">
      <alignment/>
      <protection locked="0"/>
    </xf>
    <xf numFmtId="4" fontId="0" fillId="0" borderId="12" xfId="0" applyNumberFormat="1" applyFill="1" applyBorder="1" applyAlignment="1" applyProtection="1">
      <alignment horizontal="right"/>
      <protection locked="0"/>
    </xf>
    <xf numFmtId="0" fontId="1" fillId="0" borderId="0" xfId="52" applyFill="1" applyBorder="1" applyAlignment="1" applyProtection="1">
      <alignment horizontal="center"/>
      <protection locked="0"/>
    </xf>
    <xf numFmtId="0" fontId="1" fillId="0" borderId="0" xfId="52" applyFill="1" applyBorder="1" applyProtection="1">
      <alignment/>
      <protection locked="0"/>
    </xf>
    <xf numFmtId="0" fontId="1" fillId="0" borderId="0" xfId="52" applyFill="1" applyBorder="1" applyAlignment="1" applyProtection="1">
      <alignment horizontal="right"/>
      <protection locked="0"/>
    </xf>
    <xf numFmtId="4" fontId="1" fillId="0" borderId="0" xfId="52" applyNumberFormat="1" applyFill="1" applyBorder="1" applyAlignment="1" applyProtection="1">
      <alignment horizontal="right"/>
      <protection locked="0"/>
    </xf>
    <xf numFmtId="1" fontId="0" fillId="0" borderId="0" xfId="52" applyNumberFormat="1" applyFont="1" applyFill="1" applyBorder="1" applyAlignment="1" applyProtection="1">
      <alignment horizontal="center"/>
      <protection locked="0"/>
    </xf>
    <xf numFmtId="4" fontId="0" fillId="0" borderId="0" xfId="52" applyNumberFormat="1" applyFont="1" applyFill="1" applyBorder="1" applyAlignment="1" applyProtection="1">
      <alignment horizontal="left"/>
      <protection locked="0"/>
    </xf>
    <xf numFmtId="176" fontId="1" fillId="0" borderId="0" xfId="52" applyNumberFormat="1" applyFill="1" applyBorder="1" applyAlignment="1" applyProtection="1">
      <alignment horizontal="right"/>
      <protection locked="0"/>
    </xf>
    <xf numFmtId="4" fontId="0" fillId="0" borderId="0" xfId="52" applyNumberFormat="1" applyFont="1" applyFill="1" applyBorder="1" applyProtection="1">
      <alignment/>
      <protection locked="0"/>
    </xf>
    <xf numFmtId="0" fontId="0" fillId="0" borderId="0" xfId="52" applyFont="1" applyFill="1" applyBorder="1" applyAlignment="1" applyProtection="1">
      <alignment horizontal="center"/>
      <protection locked="0"/>
    </xf>
    <xf numFmtId="2" fontId="0" fillId="0" borderId="0" xfId="52" applyNumberFormat="1" applyFont="1" applyFill="1" applyBorder="1" applyAlignment="1" applyProtection="1">
      <alignment horizontal="right"/>
      <protection locked="0"/>
    </xf>
    <xf numFmtId="4" fontId="8" fillId="0" borderId="0" xfId="52" applyNumberFormat="1" applyFont="1" applyFill="1" applyBorder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right"/>
      <protection locked="0"/>
    </xf>
    <xf numFmtId="4" fontId="0" fillId="0" borderId="0" xfId="52" applyNumberFormat="1" applyFont="1" applyFill="1" applyBorder="1" applyAlignment="1" applyProtection="1" quotePrefix="1">
      <alignment horizontal="left"/>
      <protection locked="0"/>
    </xf>
    <xf numFmtId="4" fontId="8" fillId="0" borderId="0" xfId="52" applyNumberFormat="1" applyFont="1" applyFill="1" applyBorder="1" applyAlignment="1" applyProtection="1">
      <alignment horizontal="center"/>
      <protection locked="0"/>
    </xf>
    <xf numFmtId="0" fontId="8" fillId="0" borderId="0" xfId="52" applyFont="1" applyFill="1" applyBorder="1" applyAlignment="1" applyProtection="1">
      <alignment horizontal="center"/>
      <protection locked="0"/>
    </xf>
    <xf numFmtId="0" fontId="8" fillId="0" borderId="0" xfId="52" applyFont="1" applyFill="1" applyBorder="1" applyProtection="1">
      <alignment/>
      <protection locked="0"/>
    </xf>
    <xf numFmtId="4" fontId="0" fillId="0" borderId="0" xfId="52" applyNumberFormat="1" applyFont="1" applyFill="1" applyBorder="1" applyProtection="1" quotePrefix="1">
      <alignment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25" xfId="52" applyFill="1" applyBorder="1" applyAlignment="1" applyProtection="1">
      <alignment horizontal="center"/>
      <protection/>
    </xf>
    <xf numFmtId="0" fontId="1" fillId="0" borderId="24" xfId="52" applyFill="1" applyBorder="1" applyAlignment="1" applyProtection="1">
      <alignment horizontal="right"/>
      <protection/>
    </xf>
    <xf numFmtId="4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horizontal="center"/>
      <protection/>
    </xf>
    <xf numFmtId="4" fontId="0" fillId="0" borderId="14" xfId="52" applyNumberFormat="1" applyFont="1" applyFill="1" applyBorder="1" applyAlignment="1" applyProtection="1">
      <alignment horizontal="right"/>
      <protection/>
    </xf>
    <xf numFmtId="176" fontId="0" fillId="0" borderId="14" xfId="52" applyNumberFormat="1" applyFont="1" applyFill="1" applyBorder="1" applyAlignment="1" applyProtection="1">
      <alignment horizontal="right"/>
      <protection/>
    </xf>
    <xf numFmtId="4" fontId="0" fillId="0" borderId="15" xfId="52" applyNumberFormat="1" applyFont="1" applyFill="1" applyBorder="1" applyAlignment="1" applyProtection="1">
      <alignment horizontal="right"/>
      <protection/>
    </xf>
    <xf numFmtId="176" fontId="0" fillId="0" borderId="15" xfId="52" applyNumberFormat="1" applyFont="1" applyFill="1" applyBorder="1" applyAlignment="1" applyProtection="1">
      <alignment horizontal="right"/>
      <protection/>
    </xf>
    <xf numFmtId="4" fontId="1" fillId="0" borderId="24" xfId="52" applyNumberFormat="1" applyFill="1" applyBorder="1" applyAlignment="1" applyProtection="1">
      <alignment horizontal="right"/>
      <protection/>
    </xf>
    <xf numFmtId="176" fontId="1" fillId="0" borderId="33" xfId="52" applyNumberFormat="1" applyFill="1" applyBorder="1" applyAlignment="1" applyProtection="1">
      <alignment horizontal="right"/>
      <protection/>
    </xf>
    <xf numFmtId="176" fontId="0" fillId="0" borderId="11" xfId="52" applyNumberFormat="1" applyFont="1" applyFill="1" applyBorder="1" applyAlignment="1" applyProtection="1">
      <alignment horizontal="right"/>
      <protection/>
    </xf>
    <xf numFmtId="176" fontId="0" fillId="0" borderId="13" xfId="52" applyNumberFormat="1" applyFont="1" applyFill="1" applyBorder="1" applyAlignment="1" applyProtection="1">
      <alignment horizontal="right"/>
      <protection/>
    </xf>
    <xf numFmtId="176" fontId="0" fillId="0" borderId="12" xfId="52" applyNumberFormat="1" applyFont="1" applyFill="1" applyBorder="1" applyAlignment="1" applyProtection="1">
      <alignment horizontal="right"/>
      <protection/>
    </xf>
    <xf numFmtId="176" fontId="0" fillId="0" borderId="0" xfId="52" applyNumberFormat="1" applyFont="1" applyFill="1" applyBorder="1" applyAlignment="1" applyProtection="1">
      <alignment horizontal="right"/>
      <protection/>
    </xf>
    <xf numFmtId="176" fontId="5" fillId="0" borderId="34" xfId="52" applyNumberFormat="1" applyFont="1" applyFill="1" applyBorder="1" applyAlignment="1" applyProtection="1">
      <alignment horizontal="right"/>
      <protection/>
    </xf>
    <xf numFmtId="176" fontId="0" fillId="0" borderId="33" xfId="52" applyNumberFormat="1" applyFont="1" applyFill="1" applyBorder="1" applyAlignment="1" applyProtection="1">
      <alignment horizontal="right"/>
      <protection/>
    </xf>
    <xf numFmtId="176" fontId="7" fillId="0" borderId="0" xfId="52" applyNumberFormat="1" applyFont="1" applyFill="1" applyBorder="1" applyAlignment="1" applyProtection="1">
      <alignment horizontal="right"/>
      <protection/>
    </xf>
    <xf numFmtId="176" fontId="11" fillId="0" borderId="34" xfId="52" applyNumberFormat="1" applyFont="1" applyFill="1" applyBorder="1" applyAlignment="1" applyProtection="1">
      <alignment horizontal="right"/>
      <protection/>
    </xf>
    <xf numFmtId="176" fontId="5" fillId="0" borderId="34" xfId="52" applyNumberFormat="1" applyFont="1" applyFill="1" applyBorder="1" applyAlignment="1" applyProtection="1">
      <alignment horizontal="right"/>
      <protection/>
    </xf>
    <xf numFmtId="176" fontId="1" fillId="0" borderId="15" xfId="52" applyNumberFormat="1" applyFill="1" applyBorder="1" applyAlignment="1" applyProtection="1">
      <alignment horizontal="right"/>
      <protection/>
    </xf>
    <xf numFmtId="4" fontId="0" fillId="0" borderId="19" xfId="0" applyNumberForma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4" fontId="0" fillId="0" borderId="10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4" fontId="0" fillId="0" borderId="11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5" fillId="0" borderId="23" xfId="0" applyFont="1" applyBorder="1" applyAlignment="1" applyProtection="1">
      <alignment wrapText="1"/>
      <protection/>
    </xf>
    <xf numFmtId="0" fontId="5" fillId="0" borderId="23" xfId="0" applyFont="1" applyBorder="1" applyAlignment="1" applyProtection="1">
      <alignment/>
      <protection/>
    </xf>
    <xf numFmtId="176" fontId="0" fillId="0" borderId="10" xfId="52" applyNumberFormat="1" applyFont="1" applyFill="1" applyBorder="1" applyAlignment="1" applyProtection="1">
      <alignment horizontal="right"/>
      <protection/>
    </xf>
    <xf numFmtId="176" fontId="5" fillId="0" borderId="31" xfId="52" applyNumberFormat="1" applyFont="1" applyFill="1" applyBorder="1" applyAlignment="1" applyProtection="1">
      <alignment horizontal="right"/>
      <protection/>
    </xf>
    <xf numFmtId="4" fontId="3" fillId="0" borderId="0" xfId="50" applyNumberFormat="1" applyFont="1" applyFill="1" applyAlignment="1" applyProtection="1">
      <alignment horizontal="center"/>
      <protection/>
    </xf>
    <xf numFmtId="0" fontId="4" fillId="0" borderId="22" xfId="50" applyFont="1" applyFill="1" applyBorder="1" applyAlignment="1">
      <alignment horizontal="left" wrapText="1"/>
      <protection/>
    </xf>
    <xf numFmtId="0" fontId="4" fillId="0" borderId="31" xfId="50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avadno_List1" xfId="50"/>
    <cellStyle name="Navadno_List2" xfId="51"/>
    <cellStyle name="Navadno_List3" xfId="52"/>
    <cellStyle name="Neutral" xfId="53"/>
    <cellStyle name="Normal_kanal S1" xfId="54"/>
    <cellStyle name="Note" xfId="55"/>
    <cellStyle name="Percent" xfId="56"/>
    <cellStyle name="Output" xfId="57"/>
    <cellStyle name="Title" xfId="58"/>
    <cellStyle name="Total" xfId="59"/>
    <cellStyle name="Currency" xfId="60"/>
    <cellStyle name="Currency [0]" xfId="61"/>
    <cellStyle name="Comma" xfId="62"/>
    <cellStyle name="Comma [0]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Zeros="0"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6.125" style="0" customWidth="1"/>
    <col min="3" max="3" width="55.625" style="0" customWidth="1"/>
    <col min="4" max="4" width="17.625" style="357" customWidth="1"/>
  </cols>
  <sheetData>
    <row r="1" spans="1:7" ht="18">
      <c r="A1" s="538" t="s">
        <v>0</v>
      </c>
      <c r="B1" s="538"/>
      <c r="C1" s="538"/>
      <c r="D1" s="538"/>
      <c r="F1" s="2"/>
      <c r="G1" s="3"/>
    </row>
    <row r="2" spans="1:7" ht="12.75">
      <c r="A2" s="4"/>
      <c r="B2" s="4"/>
      <c r="C2" s="4"/>
      <c r="D2" s="350"/>
      <c r="E2" s="4"/>
      <c r="F2" s="4"/>
      <c r="G2" s="4"/>
    </row>
    <row r="3" spans="1:7" ht="15">
      <c r="A3" s="23" t="s">
        <v>454</v>
      </c>
      <c r="B3" s="24" t="s">
        <v>156</v>
      </c>
      <c r="C3" s="25"/>
      <c r="D3" s="351" t="s">
        <v>175</v>
      </c>
      <c r="E3" s="2"/>
      <c r="F3" s="2"/>
      <c r="G3" s="5"/>
    </row>
    <row r="4" spans="1:7" ht="15">
      <c r="A4" s="23"/>
      <c r="B4" s="24"/>
      <c r="C4" s="25"/>
      <c r="D4" s="352"/>
      <c r="E4" s="2"/>
      <c r="F4" s="2"/>
      <c r="G4" s="5"/>
    </row>
    <row r="5" spans="1:7" ht="12.75">
      <c r="A5" s="26"/>
      <c r="B5" s="90" t="s">
        <v>1</v>
      </c>
      <c r="C5" s="327" t="s">
        <v>116</v>
      </c>
      <c r="D5" s="353">
        <f>'odpadni kanali (S)'!F135</f>
        <v>0</v>
      </c>
      <c r="E5" s="3"/>
      <c r="F5" s="3"/>
      <c r="G5" s="7"/>
    </row>
    <row r="6" spans="1:7" ht="12.75">
      <c r="A6" s="26"/>
      <c r="B6" s="90" t="s">
        <v>177</v>
      </c>
      <c r="C6" s="28" t="s">
        <v>117</v>
      </c>
      <c r="D6" s="353">
        <f>'odpadni kanali (S)'!F202</f>
        <v>0</v>
      </c>
      <c r="E6" s="3"/>
      <c r="F6" s="3"/>
      <c r="G6" s="7"/>
    </row>
    <row r="7" spans="1:7" ht="12.75">
      <c r="A7" s="26"/>
      <c r="B7" s="90" t="s">
        <v>2</v>
      </c>
      <c r="C7" s="327" t="s">
        <v>118</v>
      </c>
      <c r="D7" s="353">
        <f>'odpadni kanali (S)'!F333</f>
        <v>0</v>
      </c>
      <c r="E7" s="3"/>
      <c r="F7" s="3"/>
      <c r="G7" s="7"/>
    </row>
    <row r="8" spans="1:7" ht="12.75">
      <c r="A8" s="26"/>
      <c r="B8" s="90" t="s">
        <v>181</v>
      </c>
      <c r="C8" s="28" t="s">
        <v>119</v>
      </c>
      <c r="D8" s="353">
        <f>'odpadni kanali (S)'!F401</f>
        <v>0</v>
      </c>
      <c r="E8" s="3"/>
      <c r="F8" s="3"/>
      <c r="G8" s="7"/>
    </row>
    <row r="9" spans="1:7" ht="12.75">
      <c r="A9" s="26"/>
      <c r="B9" s="90" t="s">
        <v>3</v>
      </c>
      <c r="C9" s="327" t="s">
        <v>120</v>
      </c>
      <c r="D9" s="353">
        <f>'odpadni kanali (S)'!F527</f>
        <v>0</v>
      </c>
      <c r="E9" s="3"/>
      <c r="F9" s="3"/>
      <c r="G9" s="7"/>
    </row>
    <row r="10" spans="1:7" ht="12.75">
      <c r="A10" s="26"/>
      <c r="B10" s="90" t="s">
        <v>198</v>
      </c>
      <c r="C10" s="28" t="s">
        <v>121</v>
      </c>
      <c r="D10" s="353">
        <f>'odpadni kanali (S)'!F585</f>
        <v>0</v>
      </c>
      <c r="E10" s="3"/>
      <c r="F10" s="3"/>
      <c r="G10" s="7"/>
    </row>
    <row r="11" spans="1:7" ht="12.75">
      <c r="A11" s="26"/>
      <c r="B11" s="90" t="s">
        <v>24</v>
      </c>
      <c r="C11" s="327" t="s">
        <v>360</v>
      </c>
      <c r="D11" s="353">
        <f>'odpadni kanali (S)'!F717</f>
        <v>0</v>
      </c>
      <c r="E11" s="3"/>
      <c r="F11" s="3"/>
      <c r="G11" s="7"/>
    </row>
    <row r="12" spans="1:7" ht="12.75">
      <c r="A12" s="26"/>
      <c r="B12" s="90" t="s">
        <v>199</v>
      </c>
      <c r="C12" s="28" t="s">
        <v>357</v>
      </c>
      <c r="D12" s="353">
        <f>'odpadni kanali (S)'!F783</f>
        <v>0</v>
      </c>
      <c r="E12" s="3"/>
      <c r="F12" s="3"/>
      <c r="G12" s="7"/>
    </row>
    <row r="13" spans="1:7" ht="12.75">
      <c r="A13" s="26"/>
      <c r="B13" s="90" t="s">
        <v>318</v>
      </c>
      <c r="C13" s="327" t="s">
        <v>122</v>
      </c>
      <c r="D13" s="353">
        <f>'odpadni kanali (S)'!F904</f>
        <v>0</v>
      </c>
      <c r="E13" s="3"/>
      <c r="F13" s="3"/>
      <c r="G13" s="7"/>
    </row>
    <row r="14" spans="1:7" ht="12.75">
      <c r="A14" s="26"/>
      <c r="B14" s="90" t="s">
        <v>320</v>
      </c>
      <c r="C14" s="28" t="s">
        <v>123</v>
      </c>
      <c r="D14" s="353">
        <f>'odpadni kanali (S)'!F962</f>
        <v>0</v>
      </c>
      <c r="E14" s="3"/>
      <c r="F14" s="3"/>
      <c r="G14" s="7"/>
    </row>
    <row r="15" spans="1:7" ht="12.75">
      <c r="A15" s="26"/>
      <c r="B15" s="90" t="s">
        <v>358</v>
      </c>
      <c r="C15" s="327" t="s">
        <v>354</v>
      </c>
      <c r="D15" s="353">
        <f>'odpadni kanali (S)'!F1094</f>
        <v>0</v>
      </c>
      <c r="E15" s="3"/>
      <c r="F15" s="3"/>
      <c r="G15" s="7"/>
    </row>
    <row r="16" spans="1:7" ht="12.75">
      <c r="A16" s="26"/>
      <c r="B16" s="90" t="s">
        <v>361</v>
      </c>
      <c r="C16" s="28" t="s">
        <v>355</v>
      </c>
      <c r="D16" s="353">
        <f>'odpadni kanali (S)'!F1158</f>
        <v>0</v>
      </c>
      <c r="E16" s="3"/>
      <c r="F16" s="3"/>
      <c r="G16" s="7"/>
    </row>
    <row r="17" spans="1:7" ht="15">
      <c r="A17" s="29"/>
      <c r="B17" s="87"/>
      <c r="C17" s="28" t="s">
        <v>4</v>
      </c>
      <c r="D17" s="353">
        <f>SUM(D5:D16)</f>
        <v>0</v>
      </c>
      <c r="E17" s="3"/>
      <c r="F17" s="2"/>
      <c r="G17" s="8"/>
    </row>
    <row r="18" spans="1:7" ht="14.25">
      <c r="A18" s="29"/>
      <c r="B18" s="87"/>
      <c r="C18" s="28" t="s">
        <v>157</v>
      </c>
      <c r="D18" s="353">
        <f>D17*20%</f>
        <v>0</v>
      </c>
      <c r="E18" s="3"/>
      <c r="F18" s="3"/>
      <c r="G18" s="7"/>
    </row>
    <row r="19" spans="1:7" s="12" customFormat="1" ht="15">
      <c r="A19" s="30"/>
      <c r="B19" s="88"/>
      <c r="C19" s="32" t="s">
        <v>158</v>
      </c>
      <c r="D19" s="354">
        <f>SUM(D17:D18)</f>
        <v>0</v>
      </c>
      <c r="E19" s="11"/>
      <c r="F19" s="11"/>
      <c r="G19" s="10"/>
    </row>
    <row r="20" spans="1:7" ht="14.25">
      <c r="A20" s="1"/>
      <c r="B20" s="89"/>
      <c r="C20" s="3"/>
      <c r="D20" s="7"/>
      <c r="E20" s="3"/>
      <c r="F20" s="3"/>
      <c r="G20" s="7"/>
    </row>
    <row r="21" spans="1:7" ht="30" customHeight="1">
      <c r="A21" s="23" t="s">
        <v>455</v>
      </c>
      <c r="B21" s="539" t="s">
        <v>353</v>
      </c>
      <c r="C21" s="540"/>
      <c r="D21" s="351" t="s">
        <v>175</v>
      </c>
      <c r="E21" s="2"/>
      <c r="F21" s="2"/>
      <c r="G21" s="5"/>
    </row>
    <row r="22" spans="1:7" ht="14.25">
      <c r="A22" s="29"/>
      <c r="B22" s="87"/>
      <c r="C22" s="28"/>
      <c r="D22" s="353"/>
      <c r="E22" s="3"/>
      <c r="F22" s="3"/>
      <c r="G22" s="7"/>
    </row>
    <row r="23" spans="1:7" ht="12.75">
      <c r="A23" s="34"/>
      <c r="B23" s="91" t="s">
        <v>1</v>
      </c>
      <c r="C23" s="328" t="s">
        <v>150</v>
      </c>
      <c r="D23" s="355"/>
      <c r="E23" s="9"/>
      <c r="F23" s="3"/>
      <c r="G23" s="7"/>
    </row>
    <row r="24" spans="1:7" ht="12.75">
      <c r="A24" s="35"/>
      <c r="B24" s="92"/>
      <c r="C24" s="329" t="s">
        <v>151</v>
      </c>
      <c r="D24" s="356">
        <f>'odvodnjavanje (M kanal)'!F97</f>
        <v>0</v>
      </c>
      <c r="E24" s="9"/>
      <c r="F24" s="3"/>
      <c r="G24" s="7"/>
    </row>
    <row r="25" spans="1:7" ht="12.75">
      <c r="A25" s="34"/>
      <c r="B25" s="91" t="s">
        <v>2</v>
      </c>
      <c r="C25" s="328" t="s">
        <v>148</v>
      </c>
      <c r="D25" s="355"/>
      <c r="E25" s="9"/>
      <c r="F25" s="3"/>
      <c r="G25" s="7"/>
    </row>
    <row r="26" spans="1:7" ht="12.75">
      <c r="A26" s="35"/>
      <c r="B26" s="92"/>
      <c r="C26" s="329" t="s">
        <v>149</v>
      </c>
      <c r="D26" s="356">
        <f>'odvodnjavanje (M kanal)'!F185</f>
        <v>0</v>
      </c>
      <c r="E26" s="9"/>
      <c r="F26" s="3"/>
      <c r="G26" s="7"/>
    </row>
    <row r="27" spans="1:7" ht="12.75">
      <c r="A27" s="34"/>
      <c r="B27" s="91" t="s">
        <v>3</v>
      </c>
      <c r="C27" s="328" t="s">
        <v>152</v>
      </c>
      <c r="D27" s="355"/>
      <c r="E27" s="9"/>
      <c r="F27" s="3"/>
      <c r="G27" s="7"/>
    </row>
    <row r="28" spans="1:7" ht="12.75">
      <c r="A28" s="35"/>
      <c r="B28" s="92"/>
      <c r="C28" s="329" t="s">
        <v>153</v>
      </c>
      <c r="D28" s="356">
        <f>'odvodnjavanje (M kanal)'!F284</f>
        <v>0</v>
      </c>
      <c r="E28" s="9"/>
      <c r="F28" s="3"/>
      <c r="G28" s="7"/>
    </row>
    <row r="29" spans="1:7" ht="12.75">
      <c r="A29" s="34"/>
      <c r="B29" s="91" t="s">
        <v>24</v>
      </c>
      <c r="C29" s="328" t="s">
        <v>154</v>
      </c>
      <c r="D29" s="355"/>
      <c r="E29" s="9"/>
      <c r="F29" s="3"/>
      <c r="G29" s="7"/>
    </row>
    <row r="30" spans="1:7" ht="12.75">
      <c r="A30" s="35"/>
      <c r="B30" s="36"/>
      <c r="C30" s="329" t="s">
        <v>155</v>
      </c>
      <c r="D30" s="356">
        <f>'odvodnjavanje (M kanal)'!F377</f>
        <v>0</v>
      </c>
      <c r="E30" s="9"/>
      <c r="F30" s="3"/>
      <c r="G30" s="7"/>
    </row>
    <row r="31" spans="1:7" ht="12.75">
      <c r="A31" s="34"/>
      <c r="B31" s="91" t="s">
        <v>318</v>
      </c>
      <c r="C31" s="328" t="s">
        <v>148</v>
      </c>
      <c r="D31" s="355"/>
      <c r="E31" s="9"/>
      <c r="F31" s="3"/>
      <c r="G31" s="7"/>
    </row>
    <row r="32" spans="1:7" ht="12.75">
      <c r="A32" s="35"/>
      <c r="B32" s="36"/>
      <c r="C32" s="329" t="s">
        <v>401</v>
      </c>
      <c r="D32" s="356">
        <f>'odvodnjavanje (M kanal)'!F471</f>
        <v>0</v>
      </c>
      <c r="E32" s="9"/>
      <c r="F32" s="3"/>
      <c r="G32" s="7"/>
    </row>
    <row r="33" spans="1:7" ht="15">
      <c r="A33" s="29"/>
      <c r="B33" s="27"/>
      <c r="C33" s="28" t="s">
        <v>4</v>
      </c>
      <c r="D33" s="353">
        <f>SUM(D23:D32)</f>
        <v>0</v>
      </c>
      <c r="E33" s="3"/>
      <c r="F33" s="2"/>
      <c r="G33" s="8"/>
    </row>
    <row r="34" spans="1:7" ht="14.25">
      <c r="A34" s="29"/>
      <c r="B34" s="27"/>
      <c r="C34" s="33" t="s">
        <v>157</v>
      </c>
      <c r="D34" s="353">
        <f>D33*20%</f>
        <v>0</v>
      </c>
      <c r="E34" s="3"/>
      <c r="F34" s="3"/>
      <c r="G34" s="7"/>
    </row>
    <row r="35" spans="1:7" s="12" customFormat="1" ht="15">
      <c r="A35" s="30"/>
      <c r="B35" s="31"/>
      <c r="C35" s="32" t="s">
        <v>158</v>
      </c>
      <c r="D35" s="354">
        <f>SUM(D33:D34)</f>
        <v>0</v>
      </c>
      <c r="E35" s="11"/>
      <c r="F35" s="11"/>
      <c r="G35" s="10"/>
    </row>
    <row r="36" spans="1:7" ht="14.25">
      <c r="A36" s="1"/>
      <c r="B36" s="6"/>
      <c r="C36" s="3"/>
      <c r="D36" s="7"/>
      <c r="E36" s="3"/>
      <c r="F36" s="3"/>
      <c r="G36" s="7"/>
    </row>
    <row r="37" spans="1:4" ht="15">
      <c r="A37" s="23" t="s">
        <v>456</v>
      </c>
      <c r="B37" s="539" t="s">
        <v>407</v>
      </c>
      <c r="C37" s="540"/>
      <c r="D37" s="351" t="s">
        <v>175</v>
      </c>
    </row>
    <row r="38" spans="1:4" ht="14.25">
      <c r="A38" s="29"/>
      <c r="B38" s="87"/>
      <c r="C38" s="28"/>
      <c r="D38" s="353"/>
    </row>
    <row r="39" spans="1:4" ht="25.5">
      <c r="A39" s="35"/>
      <c r="B39" s="324" t="s">
        <v>1</v>
      </c>
      <c r="C39" s="325" t="s">
        <v>408</v>
      </c>
      <c r="D39" s="356">
        <f>'druga dela'!F5</f>
        <v>0</v>
      </c>
    </row>
    <row r="40" spans="1:4" ht="25.5">
      <c r="A40" s="35"/>
      <c r="B40" s="324" t="s">
        <v>2</v>
      </c>
      <c r="C40" s="325" t="s">
        <v>409</v>
      </c>
      <c r="D40" s="356">
        <f>'druga dela'!F6</f>
        <v>0</v>
      </c>
    </row>
    <row r="41" spans="1:4" ht="14.25">
      <c r="A41" s="29"/>
      <c r="B41" s="27"/>
      <c r="C41" s="28" t="s">
        <v>4</v>
      </c>
      <c r="D41" s="353">
        <f>SUM(D39:D40)</f>
        <v>0</v>
      </c>
    </row>
    <row r="42" spans="1:4" ht="14.25">
      <c r="A42" s="29"/>
      <c r="B42" s="27"/>
      <c r="C42" s="33" t="s">
        <v>157</v>
      </c>
      <c r="D42" s="353">
        <f>D41*20%</f>
        <v>0</v>
      </c>
    </row>
    <row r="43" spans="1:4" ht="15">
      <c r="A43" s="30"/>
      <c r="B43" s="31"/>
      <c r="C43" s="32" t="s">
        <v>158</v>
      </c>
      <c r="D43" s="354">
        <f>SUM(D41:D42)</f>
        <v>0</v>
      </c>
    </row>
  </sheetData>
  <sheetProtection password="CCBE" sheet="1"/>
  <mergeCells count="3">
    <mergeCell ref="A1:D1"/>
    <mergeCell ref="B21:C21"/>
    <mergeCell ref="B37:C37"/>
  </mergeCells>
  <printOptions/>
  <pageMargins left="0.984251968503937" right="0.75" top="0.984251968503937" bottom="0.98425196850393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8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6.875" style="404" customWidth="1"/>
    <col min="2" max="2" width="50.25390625" style="404" customWidth="1"/>
    <col min="3" max="3" width="8.00390625" style="404" customWidth="1"/>
    <col min="4" max="4" width="8.00390625" style="405" customWidth="1"/>
    <col min="5" max="5" width="12.625" style="406" customWidth="1"/>
    <col min="6" max="6" width="13.25390625" style="407" customWidth="1"/>
    <col min="7" max="16384" width="9.125" style="408" customWidth="1"/>
  </cols>
  <sheetData>
    <row r="1" spans="1:6" ht="12.75">
      <c r="A1" s="97" t="s">
        <v>457</v>
      </c>
      <c r="B1" s="418"/>
      <c r="C1" s="418"/>
      <c r="D1" s="419"/>
      <c r="E1" s="424"/>
      <c r="F1" s="425"/>
    </row>
    <row r="2" spans="1:6" ht="12.75">
      <c r="A2" s="418"/>
      <c r="B2" s="418"/>
      <c r="C2" s="418"/>
      <c r="D2" s="419"/>
      <c r="E2" s="424"/>
      <c r="F2" s="425"/>
    </row>
    <row r="3" spans="1:6" ht="12.75">
      <c r="A3" s="418"/>
      <c r="B3" s="418"/>
      <c r="C3" s="420" t="s">
        <v>159</v>
      </c>
      <c r="D3" s="421" t="s">
        <v>160</v>
      </c>
      <c r="E3" s="426" t="s">
        <v>161</v>
      </c>
      <c r="F3" s="427" t="s">
        <v>162</v>
      </c>
    </row>
    <row r="4" spans="1:6" ht="13.5" thickBot="1">
      <c r="A4" s="418"/>
      <c r="B4" s="418"/>
      <c r="C4" s="418"/>
      <c r="D4" s="419"/>
      <c r="E4" s="424"/>
      <c r="F4" s="425"/>
    </row>
    <row r="5" spans="1:6" ht="14.25" thickBot="1" thickTop="1">
      <c r="A5" s="177" t="s">
        <v>1</v>
      </c>
      <c r="B5" s="178" t="s">
        <v>124</v>
      </c>
      <c r="C5" s="179"/>
      <c r="D5" s="180"/>
      <c r="E5" s="428"/>
      <c r="F5" s="429"/>
    </row>
    <row r="6" spans="1:6" ht="13.5" thickTop="1">
      <c r="A6" s="181"/>
      <c r="B6" s="182"/>
      <c r="C6" s="182"/>
      <c r="D6" s="183"/>
      <c r="E6" s="430"/>
      <c r="F6" s="431"/>
    </row>
    <row r="7" spans="1:6" ht="66.75" customHeight="1">
      <c r="A7" s="335"/>
      <c r="B7" s="336" t="s">
        <v>412</v>
      </c>
      <c r="C7" s="337"/>
      <c r="D7" s="338"/>
      <c r="E7" s="432"/>
      <c r="F7" s="433"/>
    </row>
    <row r="8" spans="1:6" ht="12.75">
      <c r="A8" s="184" t="s">
        <v>177</v>
      </c>
      <c r="B8" s="185" t="s">
        <v>5</v>
      </c>
      <c r="C8" s="186"/>
      <c r="D8" s="187"/>
      <c r="E8" s="186"/>
      <c r="F8" s="434"/>
    </row>
    <row r="9" spans="1:6" ht="12.75">
      <c r="A9" s="189"/>
      <c r="B9" s="190" t="s">
        <v>6</v>
      </c>
      <c r="C9" s="191"/>
      <c r="D9" s="192"/>
      <c r="E9" s="191"/>
      <c r="F9" s="435"/>
    </row>
    <row r="10" spans="1:6" ht="12.75">
      <c r="A10" s="189"/>
      <c r="B10" s="190" t="s">
        <v>7</v>
      </c>
      <c r="C10" s="191"/>
      <c r="D10" s="192"/>
      <c r="E10" s="191"/>
      <c r="F10" s="435"/>
    </row>
    <row r="11" spans="1:6" ht="12.75">
      <c r="A11" s="194"/>
      <c r="B11" s="195"/>
      <c r="C11" s="176" t="s">
        <v>8</v>
      </c>
      <c r="D11" s="196">
        <v>404.54</v>
      </c>
      <c r="E11" s="193"/>
      <c r="F11" s="436">
        <f>D11*E11</f>
        <v>0</v>
      </c>
    </row>
    <row r="12" spans="1:6" ht="12.75">
      <c r="A12" s="184" t="s">
        <v>178</v>
      </c>
      <c r="B12" s="185" t="s">
        <v>9</v>
      </c>
      <c r="C12" s="198"/>
      <c r="D12" s="358"/>
      <c r="E12" s="188"/>
      <c r="F12" s="437"/>
    </row>
    <row r="13" spans="1:6" ht="12.75">
      <c r="A13" s="189"/>
      <c r="B13" s="190" t="s">
        <v>10</v>
      </c>
      <c r="C13" s="199"/>
      <c r="D13" s="359"/>
      <c r="E13" s="193"/>
      <c r="F13" s="438"/>
    </row>
    <row r="14" spans="1:6" ht="12.75">
      <c r="A14" s="189"/>
      <c r="B14" s="190" t="s">
        <v>11</v>
      </c>
      <c r="C14" s="199"/>
      <c r="D14" s="359"/>
      <c r="E14" s="193"/>
      <c r="F14" s="438"/>
    </row>
    <row r="15" spans="1:6" ht="12.75">
      <c r="A15" s="189"/>
      <c r="B15" s="190" t="s">
        <v>12</v>
      </c>
      <c r="C15" s="199"/>
      <c r="D15" s="359"/>
      <c r="E15" s="193"/>
      <c r="F15" s="438"/>
    </row>
    <row r="16" spans="1:6" ht="12.75">
      <c r="A16" s="194"/>
      <c r="B16" s="200"/>
      <c r="C16" s="195" t="s">
        <v>13</v>
      </c>
      <c r="D16" s="360">
        <v>7</v>
      </c>
      <c r="E16" s="197"/>
      <c r="F16" s="439">
        <f>D16*E16</f>
        <v>0</v>
      </c>
    </row>
    <row r="17" spans="1:6" ht="12.75">
      <c r="A17" s="184" t="s">
        <v>179</v>
      </c>
      <c r="B17" s="185" t="s">
        <v>14</v>
      </c>
      <c r="C17" s="198"/>
      <c r="D17" s="187"/>
      <c r="E17" s="188"/>
      <c r="F17" s="434"/>
    </row>
    <row r="18" spans="1:6" ht="12.75">
      <c r="A18" s="189"/>
      <c r="B18" s="190" t="s">
        <v>15</v>
      </c>
      <c r="C18" s="199"/>
      <c r="D18" s="192"/>
      <c r="E18" s="193"/>
      <c r="F18" s="435"/>
    </row>
    <row r="19" spans="1:6" ht="12.75">
      <c r="A19" s="189"/>
      <c r="B19" s="190" t="s">
        <v>16</v>
      </c>
      <c r="C19" s="199"/>
      <c r="D19" s="192"/>
      <c r="E19" s="193"/>
      <c r="F19" s="435"/>
    </row>
    <row r="20" spans="1:9" ht="12.75">
      <c r="A20" s="189"/>
      <c r="B20" s="190" t="s">
        <v>17</v>
      </c>
      <c r="C20" s="199"/>
      <c r="D20" s="192"/>
      <c r="E20" s="193"/>
      <c r="F20" s="435"/>
      <c r="I20" s="409"/>
    </row>
    <row r="21" spans="1:6" ht="12.75">
      <c r="A21" s="189"/>
      <c r="B21" s="190" t="s">
        <v>18</v>
      </c>
      <c r="C21" s="199"/>
      <c r="D21" s="192"/>
      <c r="E21" s="193"/>
      <c r="F21" s="435"/>
    </row>
    <row r="22" spans="1:6" ht="12.75">
      <c r="A22" s="189"/>
      <c r="B22" s="190" t="s">
        <v>19</v>
      </c>
      <c r="C22" s="199"/>
      <c r="D22" s="192"/>
      <c r="E22" s="193"/>
      <c r="F22" s="435"/>
    </row>
    <row r="23" spans="1:6" ht="12.75">
      <c r="A23" s="189"/>
      <c r="B23" s="190" t="s">
        <v>20</v>
      </c>
      <c r="C23" s="199"/>
      <c r="D23" s="192"/>
      <c r="E23" s="193"/>
      <c r="F23" s="435"/>
    </row>
    <row r="24" spans="1:6" ht="12.75">
      <c r="A24" s="189"/>
      <c r="B24" s="190" t="s">
        <v>21</v>
      </c>
      <c r="C24" s="199"/>
      <c r="D24" s="192"/>
      <c r="E24" s="193"/>
      <c r="F24" s="435"/>
    </row>
    <row r="25" spans="1:6" ht="12.75">
      <c r="A25" s="189"/>
      <c r="B25" s="191" t="s">
        <v>22</v>
      </c>
      <c r="C25" s="199"/>
      <c r="D25" s="192"/>
      <c r="E25" s="193"/>
      <c r="F25" s="435"/>
    </row>
    <row r="26" spans="1:6" ht="12.75">
      <c r="A26" s="194"/>
      <c r="B26" s="195"/>
      <c r="C26" s="200" t="s">
        <v>13</v>
      </c>
      <c r="D26" s="196">
        <v>1</v>
      </c>
      <c r="E26" s="197"/>
      <c r="F26" s="436">
        <f>D26*E26</f>
        <v>0</v>
      </c>
    </row>
    <row r="27" spans="1:6" ht="12.75">
      <c r="A27" s="184" t="s">
        <v>180</v>
      </c>
      <c r="B27" s="185" t="s">
        <v>25</v>
      </c>
      <c r="C27" s="198"/>
      <c r="D27" s="187"/>
      <c r="E27" s="188"/>
      <c r="F27" s="434"/>
    </row>
    <row r="28" spans="1:6" ht="12.75">
      <c r="A28" s="189"/>
      <c r="B28" s="190" t="s">
        <v>26</v>
      </c>
      <c r="C28" s="199"/>
      <c r="D28" s="192"/>
      <c r="E28" s="193"/>
      <c r="F28" s="435"/>
    </row>
    <row r="29" spans="1:6" ht="12.75">
      <c r="A29" s="189"/>
      <c r="B29" s="190" t="s">
        <v>27</v>
      </c>
      <c r="C29" s="199"/>
      <c r="D29" s="192"/>
      <c r="E29" s="193"/>
      <c r="F29" s="435"/>
    </row>
    <row r="30" spans="1:6" ht="12.75">
      <c r="A30" s="189"/>
      <c r="B30" s="190" t="s">
        <v>28</v>
      </c>
      <c r="C30" s="199"/>
      <c r="D30" s="192"/>
      <c r="E30" s="193"/>
      <c r="F30" s="435"/>
    </row>
    <row r="31" spans="1:6" ht="12.75">
      <c r="A31" s="189"/>
      <c r="B31" s="190" t="s">
        <v>29</v>
      </c>
      <c r="C31" s="199"/>
      <c r="D31" s="192"/>
      <c r="E31" s="197"/>
      <c r="F31" s="435"/>
    </row>
    <row r="32" spans="1:6" ht="12.75">
      <c r="A32" s="189"/>
      <c r="B32" s="186" t="s">
        <v>30</v>
      </c>
      <c r="C32" s="201" t="s">
        <v>13</v>
      </c>
      <c r="D32" s="187">
        <v>1</v>
      </c>
      <c r="E32" s="197"/>
      <c r="F32" s="434">
        <f>D32*E32</f>
        <v>0</v>
      </c>
    </row>
    <row r="33" spans="1:6" ht="12.75">
      <c r="A33" s="194"/>
      <c r="B33" s="202" t="s">
        <v>31</v>
      </c>
      <c r="C33" s="203" t="s">
        <v>13</v>
      </c>
      <c r="D33" s="204">
        <v>1</v>
      </c>
      <c r="E33" s="197"/>
      <c r="F33" s="440">
        <f>D33*E33</f>
        <v>0</v>
      </c>
    </row>
    <row r="34" spans="1:6" ht="12.75">
      <c r="A34" s="184" t="s">
        <v>200</v>
      </c>
      <c r="B34" s="185" t="s">
        <v>32</v>
      </c>
      <c r="C34" s="198"/>
      <c r="D34" s="187"/>
      <c r="E34" s="188"/>
      <c r="F34" s="434"/>
    </row>
    <row r="35" spans="1:6" ht="12.75">
      <c r="A35" s="189"/>
      <c r="B35" s="191" t="s">
        <v>22</v>
      </c>
      <c r="C35" s="199"/>
      <c r="D35" s="192"/>
      <c r="E35" s="193"/>
      <c r="F35" s="435"/>
    </row>
    <row r="36" spans="1:6" ht="12.75">
      <c r="A36" s="194"/>
      <c r="B36" s="195"/>
      <c r="C36" s="200" t="s">
        <v>13</v>
      </c>
      <c r="D36" s="196">
        <v>1</v>
      </c>
      <c r="E36" s="197"/>
      <c r="F36" s="436">
        <f>D36*E36</f>
        <v>0</v>
      </c>
    </row>
    <row r="37" spans="1:6" ht="12.75">
      <c r="A37" s="184" t="s">
        <v>201</v>
      </c>
      <c r="B37" s="185" t="s">
        <v>414</v>
      </c>
      <c r="C37" s="205"/>
      <c r="D37" s="206"/>
      <c r="E37" s="188"/>
      <c r="F37" s="434"/>
    </row>
    <row r="38" spans="1:6" ht="12.75">
      <c r="A38" s="189"/>
      <c r="B38" s="190" t="s">
        <v>426</v>
      </c>
      <c r="C38" s="207"/>
      <c r="D38" s="208"/>
      <c r="E38" s="193"/>
      <c r="F38" s="435"/>
    </row>
    <row r="39" spans="1:6" ht="12.75">
      <c r="A39" s="189"/>
      <c r="B39" s="190" t="s">
        <v>425</v>
      </c>
      <c r="C39" s="207"/>
      <c r="D39" s="208"/>
      <c r="E39" s="193"/>
      <c r="F39" s="435"/>
    </row>
    <row r="40" spans="1:6" ht="12.75">
      <c r="A40" s="194"/>
      <c r="B40" s="176" t="s">
        <v>416</v>
      </c>
      <c r="C40" s="176" t="s">
        <v>33</v>
      </c>
      <c r="D40" s="196">
        <v>740</v>
      </c>
      <c r="E40" s="197"/>
      <c r="F40" s="436">
        <f>D40*E40</f>
        <v>0</v>
      </c>
    </row>
    <row r="41" spans="1:6" ht="12.75">
      <c r="A41" s="184" t="s">
        <v>202</v>
      </c>
      <c r="B41" s="186" t="s">
        <v>113</v>
      </c>
      <c r="C41" s="186"/>
      <c r="D41" s="187"/>
      <c r="E41" s="188"/>
      <c r="F41" s="434"/>
    </row>
    <row r="42" spans="1:6" ht="12.75">
      <c r="A42" s="189"/>
      <c r="B42" s="191" t="s">
        <v>439</v>
      </c>
      <c r="C42" s="191"/>
      <c r="D42" s="192"/>
      <c r="E42" s="193"/>
      <c r="F42" s="435"/>
    </row>
    <row r="43" spans="1:6" ht="12.75">
      <c r="A43" s="209"/>
      <c r="B43" s="176" t="s">
        <v>438</v>
      </c>
      <c r="C43" s="176" t="s">
        <v>8</v>
      </c>
      <c r="D43" s="196">
        <v>17</v>
      </c>
      <c r="E43" s="197"/>
      <c r="F43" s="436">
        <f>D43*E43</f>
        <v>0</v>
      </c>
    </row>
    <row r="44" spans="1:6" ht="12.75">
      <c r="A44" s="184" t="s">
        <v>203</v>
      </c>
      <c r="B44" s="185" t="s">
        <v>83</v>
      </c>
      <c r="C44" s="198"/>
      <c r="D44" s="187"/>
      <c r="E44" s="188"/>
      <c r="F44" s="434"/>
    </row>
    <row r="45" spans="1:6" ht="12.75">
      <c r="A45" s="210"/>
      <c r="B45" s="190" t="s">
        <v>427</v>
      </c>
      <c r="C45" s="199"/>
      <c r="D45" s="192"/>
      <c r="E45" s="193"/>
      <c r="F45" s="435"/>
    </row>
    <row r="46" spans="1:6" ht="12.75">
      <c r="A46" s="210"/>
      <c r="B46" s="190" t="s">
        <v>413</v>
      </c>
      <c r="C46" s="199"/>
      <c r="D46" s="192"/>
      <c r="E46" s="193"/>
      <c r="F46" s="435"/>
    </row>
    <row r="47" spans="1:6" ht="12.75">
      <c r="A47" s="210"/>
      <c r="B47" s="190" t="s">
        <v>84</v>
      </c>
      <c r="C47" s="199"/>
      <c r="D47" s="192"/>
      <c r="E47" s="193"/>
      <c r="F47" s="435"/>
    </row>
    <row r="48" spans="1:6" ht="12.75">
      <c r="A48" s="211"/>
      <c r="B48" s="176"/>
      <c r="C48" s="176" t="s">
        <v>35</v>
      </c>
      <c r="D48" s="212">
        <v>828.45</v>
      </c>
      <c r="E48" s="197"/>
      <c r="F48" s="436">
        <f>D48*E48</f>
        <v>0</v>
      </c>
    </row>
    <row r="49" spans="1:6" ht="12.75">
      <c r="A49" s="184" t="s">
        <v>204</v>
      </c>
      <c r="B49" s="185" t="s">
        <v>83</v>
      </c>
      <c r="C49" s="198"/>
      <c r="D49" s="187"/>
      <c r="E49" s="188"/>
      <c r="F49" s="434"/>
    </row>
    <row r="50" spans="1:6" ht="12.75">
      <c r="A50" s="210"/>
      <c r="B50" s="190" t="s">
        <v>428</v>
      </c>
      <c r="C50" s="199"/>
      <c r="D50" s="192"/>
      <c r="E50" s="193"/>
      <c r="F50" s="435"/>
    </row>
    <row r="51" spans="1:6" ht="12.75">
      <c r="A51" s="210"/>
      <c r="B51" s="190" t="s">
        <v>413</v>
      </c>
      <c r="C51" s="199"/>
      <c r="D51" s="192"/>
      <c r="E51" s="193"/>
      <c r="F51" s="435"/>
    </row>
    <row r="52" spans="1:6" ht="12.75">
      <c r="A52" s="210"/>
      <c r="B52" s="190" t="s">
        <v>84</v>
      </c>
      <c r="C52" s="199"/>
      <c r="D52" s="192"/>
      <c r="E52" s="193"/>
      <c r="F52" s="435"/>
    </row>
    <row r="53" spans="1:6" ht="12.75">
      <c r="A53" s="211"/>
      <c r="B53" s="176"/>
      <c r="C53" s="176" t="s">
        <v>35</v>
      </c>
      <c r="D53" s="212">
        <v>154.29</v>
      </c>
      <c r="E53" s="197"/>
      <c r="F53" s="436">
        <f>D53*E53</f>
        <v>0</v>
      </c>
    </row>
    <row r="54" spans="1:6" ht="12.75">
      <c r="A54" s="184" t="s">
        <v>205</v>
      </c>
      <c r="B54" s="186" t="s">
        <v>429</v>
      </c>
      <c r="C54" s="198"/>
      <c r="D54" s="187"/>
      <c r="E54" s="188"/>
      <c r="F54" s="434"/>
    </row>
    <row r="55" spans="1:6" ht="12.75">
      <c r="A55" s="210"/>
      <c r="B55" s="190" t="s">
        <v>417</v>
      </c>
      <c r="C55" s="199"/>
      <c r="D55" s="192"/>
      <c r="E55" s="193"/>
      <c r="F55" s="435"/>
    </row>
    <row r="56" spans="1:6" ht="12.75">
      <c r="A56" s="194"/>
      <c r="B56" s="176" t="s">
        <v>416</v>
      </c>
      <c r="C56" s="176" t="s">
        <v>35</v>
      </c>
      <c r="D56" s="196">
        <v>177.15</v>
      </c>
      <c r="E56" s="197"/>
      <c r="F56" s="436">
        <f>D56*E56</f>
        <v>0</v>
      </c>
    </row>
    <row r="57" spans="1:6" ht="12.75">
      <c r="A57" s="184" t="s">
        <v>206</v>
      </c>
      <c r="B57" s="185" t="s">
        <v>90</v>
      </c>
      <c r="C57" s="198"/>
      <c r="D57" s="187"/>
      <c r="E57" s="188"/>
      <c r="F57" s="434"/>
    </row>
    <row r="58" spans="1:6" ht="12.75">
      <c r="A58" s="189"/>
      <c r="B58" s="190" t="s">
        <v>77</v>
      </c>
      <c r="C58" s="199"/>
      <c r="D58" s="192"/>
      <c r="E58" s="193"/>
      <c r="F58" s="435"/>
    </row>
    <row r="59" spans="1:6" ht="12.75">
      <c r="A59" s="189"/>
      <c r="B59" s="190" t="s">
        <v>42</v>
      </c>
      <c r="C59" s="199"/>
      <c r="D59" s="192"/>
      <c r="E59" s="193"/>
      <c r="F59" s="435"/>
    </row>
    <row r="60" spans="1:6" ht="12.75">
      <c r="A60" s="189"/>
      <c r="B60" s="190" t="s">
        <v>440</v>
      </c>
      <c r="C60" s="199"/>
      <c r="D60" s="218"/>
      <c r="E60" s="193"/>
      <c r="F60" s="435"/>
    </row>
    <row r="61" spans="1:6" ht="12.75">
      <c r="A61" s="189"/>
      <c r="B61" s="190" t="s">
        <v>436</v>
      </c>
      <c r="C61" s="199"/>
      <c r="D61" s="218"/>
      <c r="E61" s="193"/>
      <c r="F61" s="435"/>
    </row>
    <row r="62" spans="1:6" ht="12.75">
      <c r="A62" s="189"/>
      <c r="B62" s="190" t="s">
        <v>37</v>
      </c>
      <c r="C62" s="199"/>
      <c r="D62" s="218">
        <v>982.75</v>
      </c>
      <c r="E62" s="193"/>
      <c r="F62" s="435"/>
    </row>
    <row r="63" spans="1:6" ht="12.75">
      <c r="A63" s="189"/>
      <c r="B63" s="190" t="s">
        <v>38</v>
      </c>
      <c r="C63" s="191"/>
      <c r="D63" s="192"/>
      <c r="E63" s="193"/>
      <c r="F63" s="435"/>
    </row>
    <row r="64" spans="1:6" ht="12.75">
      <c r="A64" s="189"/>
      <c r="B64" s="219" t="s">
        <v>114</v>
      </c>
      <c r="C64" s="220">
        <v>28.595247571872335</v>
      </c>
      <c r="D64" s="192"/>
      <c r="E64" s="193"/>
      <c r="F64" s="435"/>
    </row>
    <row r="65" spans="1:6" ht="12.75">
      <c r="A65" s="189"/>
      <c r="B65" s="190" t="s">
        <v>39</v>
      </c>
      <c r="C65" s="191">
        <v>16</v>
      </c>
      <c r="D65" s="192"/>
      <c r="E65" s="193"/>
      <c r="F65" s="435"/>
    </row>
    <row r="66" spans="1:6" ht="12.75">
      <c r="A66" s="189"/>
      <c r="B66" s="190" t="s">
        <v>40</v>
      </c>
      <c r="C66" s="191">
        <f>15.34*1.1</f>
        <v>16.874000000000002</v>
      </c>
      <c r="D66" s="192"/>
      <c r="E66" s="193"/>
      <c r="F66" s="435"/>
    </row>
    <row r="67" spans="1:6" ht="12.75">
      <c r="A67" s="189"/>
      <c r="B67" s="190" t="s">
        <v>41</v>
      </c>
      <c r="C67" s="191">
        <f>101.11*1.1</f>
        <v>111.221</v>
      </c>
      <c r="D67" s="192">
        <v>161.04524757187232</v>
      </c>
      <c r="E67" s="193"/>
      <c r="F67" s="435"/>
    </row>
    <row r="68" spans="1:6" ht="12.75">
      <c r="A68" s="210"/>
      <c r="B68" s="190"/>
      <c r="C68" s="191"/>
      <c r="D68" s="192"/>
      <c r="E68" s="193"/>
      <c r="F68" s="435"/>
    </row>
    <row r="69" spans="1:6" ht="12.75">
      <c r="A69" s="211"/>
      <c r="B69" s="195"/>
      <c r="C69" s="176" t="s">
        <v>35</v>
      </c>
      <c r="D69" s="196">
        <v>821.7047524281277</v>
      </c>
      <c r="E69" s="197"/>
      <c r="F69" s="436">
        <f>D69*E69</f>
        <v>0</v>
      </c>
    </row>
    <row r="70" spans="1:6" ht="12.75">
      <c r="A70" s="184" t="s">
        <v>207</v>
      </c>
      <c r="B70" s="185" t="s">
        <v>43</v>
      </c>
      <c r="C70" s="198"/>
      <c r="D70" s="187"/>
      <c r="E70" s="188"/>
      <c r="F70" s="434"/>
    </row>
    <row r="71" spans="1:6" ht="12.75">
      <c r="A71" s="210"/>
      <c r="B71" s="190" t="s">
        <v>44</v>
      </c>
      <c r="C71" s="199"/>
      <c r="D71" s="192"/>
      <c r="E71" s="193"/>
      <c r="F71" s="435"/>
    </row>
    <row r="72" spans="1:6" ht="12.75">
      <c r="A72" s="211"/>
      <c r="B72" s="196"/>
      <c r="C72" s="195" t="s">
        <v>33</v>
      </c>
      <c r="D72" s="196">
        <v>313.5185</v>
      </c>
      <c r="E72" s="197"/>
      <c r="F72" s="436">
        <f>D72*E72</f>
        <v>0</v>
      </c>
    </row>
    <row r="73" spans="1:6" ht="12.75">
      <c r="A73" s="184" t="s">
        <v>208</v>
      </c>
      <c r="B73" s="185" t="s">
        <v>111</v>
      </c>
      <c r="C73" s="198"/>
      <c r="D73" s="187"/>
      <c r="E73" s="188"/>
      <c r="F73" s="434"/>
    </row>
    <row r="74" spans="1:6" ht="12.75">
      <c r="A74" s="210"/>
      <c r="B74" s="190" t="s">
        <v>45</v>
      </c>
      <c r="C74" s="199"/>
      <c r="D74" s="192"/>
      <c r="E74" s="193"/>
      <c r="F74" s="435"/>
    </row>
    <row r="75" spans="1:6" ht="12.75">
      <c r="A75" s="210"/>
      <c r="B75" s="190" t="s">
        <v>46</v>
      </c>
      <c r="C75" s="199"/>
      <c r="D75" s="192"/>
      <c r="E75" s="193"/>
      <c r="F75" s="435"/>
    </row>
    <row r="76" spans="1:6" ht="12.75">
      <c r="A76" s="210"/>
      <c r="B76" s="190" t="s">
        <v>47</v>
      </c>
      <c r="C76" s="199"/>
      <c r="D76" s="192"/>
      <c r="E76" s="193"/>
      <c r="F76" s="435"/>
    </row>
    <row r="77" spans="1:6" ht="12.75">
      <c r="A77" s="210"/>
      <c r="B77" s="190" t="s">
        <v>48</v>
      </c>
      <c r="C77" s="199"/>
      <c r="D77" s="192"/>
      <c r="E77" s="193"/>
      <c r="F77" s="435"/>
    </row>
    <row r="78" spans="1:6" ht="12.75">
      <c r="A78" s="211"/>
      <c r="B78" s="176"/>
      <c r="C78" s="176" t="s">
        <v>35</v>
      </c>
      <c r="D78" s="196">
        <v>16.874000000000002</v>
      </c>
      <c r="E78" s="197"/>
      <c r="F78" s="436">
        <f>D78*E78</f>
        <v>0</v>
      </c>
    </row>
    <row r="79" spans="1:6" ht="12.75">
      <c r="A79" s="184" t="s">
        <v>209</v>
      </c>
      <c r="B79" s="185" t="s">
        <v>112</v>
      </c>
      <c r="C79" s="198"/>
      <c r="D79" s="187"/>
      <c r="E79" s="188"/>
      <c r="F79" s="434"/>
    </row>
    <row r="80" spans="1:6" ht="12.75">
      <c r="A80" s="210"/>
      <c r="B80" s="190" t="s">
        <v>49</v>
      </c>
      <c r="C80" s="199"/>
      <c r="D80" s="192"/>
      <c r="E80" s="193"/>
      <c r="F80" s="435"/>
    </row>
    <row r="81" spans="1:6" ht="12.75">
      <c r="A81" s="189"/>
      <c r="B81" s="190" t="s">
        <v>50</v>
      </c>
      <c r="C81" s="199"/>
      <c r="D81" s="192"/>
      <c r="E81" s="193"/>
      <c r="F81" s="435"/>
    </row>
    <row r="82" spans="1:6" ht="12.75">
      <c r="A82" s="189"/>
      <c r="B82" s="190" t="s">
        <v>51</v>
      </c>
      <c r="C82" s="199"/>
      <c r="D82" s="192"/>
      <c r="E82" s="193"/>
      <c r="F82" s="435"/>
    </row>
    <row r="83" spans="1:6" ht="12.75">
      <c r="A83" s="210"/>
      <c r="B83" s="190" t="s">
        <v>52</v>
      </c>
      <c r="C83" s="199"/>
      <c r="D83" s="192"/>
      <c r="E83" s="193"/>
      <c r="F83" s="435"/>
    </row>
    <row r="84" spans="1:6" ht="12.75">
      <c r="A84" s="189"/>
      <c r="B84" s="190" t="s">
        <v>53</v>
      </c>
      <c r="C84" s="199"/>
      <c r="D84" s="192"/>
      <c r="E84" s="193"/>
      <c r="F84" s="435"/>
    </row>
    <row r="85" spans="1:6" ht="12.75">
      <c r="A85" s="189"/>
      <c r="B85" s="190" t="s">
        <v>54</v>
      </c>
      <c r="C85" s="199"/>
      <c r="D85" s="192"/>
      <c r="E85" s="193"/>
      <c r="F85" s="435"/>
    </row>
    <row r="86" spans="1:6" ht="12.75">
      <c r="A86" s="189"/>
      <c r="B86" s="190" t="s">
        <v>55</v>
      </c>
      <c r="C86" s="199"/>
      <c r="D86" s="192"/>
      <c r="E86" s="193"/>
      <c r="F86" s="435"/>
    </row>
    <row r="87" spans="1:6" ht="12.75">
      <c r="A87" s="210"/>
      <c r="B87" s="190" t="s">
        <v>56</v>
      </c>
      <c r="C87" s="199"/>
      <c r="D87" s="192"/>
      <c r="E87" s="193"/>
      <c r="F87" s="435"/>
    </row>
    <row r="88" spans="1:6" ht="12.75">
      <c r="A88" s="210"/>
      <c r="B88" s="190" t="s">
        <v>36</v>
      </c>
      <c r="C88" s="199"/>
      <c r="D88" s="192"/>
      <c r="E88" s="193"/>
      <c r="F88" s="435"/>
    </row>
    <row r="89" spans="1:6" ht="12.75">
      <c r="A89" s="194"/>
      <c r="B89" s="195"/>
      <c r="C89" s="176" t="s">
        <v>35</v>
      </c>
      <c r="D89" s="196">
        <v>111.221</v>
      </c>
      <c r="E89" s="197"/>
      <c r="F89" s="436">
        <f>D89*E89</f>
        <v>0</v>
      </c>
    </row>
    <row r="90" spans="1:6" ht="12.75">
      <c r="A90" s="221" t="s">
        <v>210</v>
      </c>
      <c r="B90" s="185" t="s">
        <v>86</v>
      </c>
      <c r="C90" s="186"/>
      <c r="D90" s="187"/>
      <c r="E90" s="188"/>
      <c r="F90" s="434"/>
    </row>
    <row r="91" spans="1:6" ht="12.75">
      <c r="A91" s="210"/>
      <c r="B91" s="190" t="s">
        <v>85</v>
      </c>
      <c r="C91" s="191"/>
      <c r="D91" s="192"/>
      <c r="E91" s="193"/>
      <c r="F91" s="435"/>
    </row>
    <row r="92" spans="1:6" ht="12.75">
      <c r="A92" s="211"/>
      <c r="B92" s="195" t="s">
        <v>87</v>
      </c>
      <c r="C92" s="195" t="s">
        <v>8</v>
      </c>
      <c r="D92" s="196">
        <v>404.54</v>
      </c>
      <c r="E92" s="197"/>
      <c r="F92" s="436">
        <f>D92*E92</f>
        <v>0</v>
      </c>
    </row>
    <row r="93" spans="1:6" ht="12.75">
      <c r="A93" s="221" t="s">
        <v>211</v>
      </c>
      <c r="B93" s="186" t="s">
        <v>57</v>
      </c>
      <c r="C93" s="198"/>
      <c r="D93" s="222"/>
      <c r="E93" s="188"/>
      <c r="F93" s="434"/>
    </row>
    <row r="94" spans="1:6" ht="12.75">
      <c r="A94" s="210"/>
      <c r="B94" s="191" t="s">
        <v>79</v>
      </c>
      <c r="C94" s="199"/>
      <c r="D94" s="218"/>
      <c r="E94" s="193"/>
      <c r="F94" s="435"/>
    </row>
    <row r="95" spans="1:6" ht="12.75">
      <c r="A95" s="223"/>
      <c r="B95" s="191" t="s">
        <v>89</v>
      </c>
      <c r="C95" s="199"/>
      <c r="D95" s="218"/>
      <c r="E95" s="193"/>
      <c r="F95" s="435"/>
    </row>
    <row r="96" spans="1:6" ht="12.75">
      <c r="A96" s="223"/>
      <c r="B96" s="190" t="s">
        <v>80</v>
      </c>
      <c r="C96" s="199"/>
      <c r="D96" s="218"/>
      <c r="E96" s="193"/>
      <c r="F96" s="435"/>
    </row>
    <row r="97" spans="1:6" ht="12.75">
      <c r="A97" s="223"/>
      <c r="B97" s="191" t="s">
        <v>58</v>
      </c>
      <c r="C97" s="199"/>
      <c r="D97" s="218"/>
      <c r="E97" s="193"/>
      <c r="F97" s="435"/>
    </row>
    <row r="98" spans="1:6" ht="12.75">
      <c r="A98" s="224"/>
      <c r="B98" s="176"/>
      <c r="C98" s="176" t="s">
        <v>13</v>
      </c>
      <c r="D98" s="196">
        <v>2</v>
      </c>
      <c r="E98" s="197"/>
      <c r="F98" s="436">
        <f>D98*E98</f>
        <v>0</v>
      </c>
    </row>
    <row r="99" spans="1:6" ht="12.75">
      <c r="A99" s="221" t="s">
        <v>212</v>
      </c>
      <c r="B99" s="186" t="s">
        <v>57</v>
      </c>
      <c r="C99" s="198"/>
      <c r="D99" s="222"/>
      <c r="E99" s="188"/>
      <c r="F99" s="434"/>
    </row>
    <row r="100" spans="1:6" ht="12.75">
      <c r="A100" s="189"/>
      <c r="B100" s="191" t="s">
        <v>81</v>
      </c>
      <c r="C100" s="199"/>
      <c r="D100" s="218"/>
      <c r="E100" s="193"/>
      <c r="F100" s="435"/>
    </row>
    <row r="101" spans="1:6" ht="12.75">
      <c r="A101" s="189"/>
      <c r="B101" s="191" t="s">
        <v>88</v>
      </c>
      <c r="C101" s="199"/>
      <c r="D101" s="218"/>
      <c r="E101" s="193"/>
      <c r="F101" s="435"/>
    </row>
    <row r="102" spans="1:6" ht="12.75">
      <c r="A102" s="189"/>
      <c r="B102" s="190" t="s">
        <v>80</v>
      </c>
      <c r="C102" s="199"/>
      <c r="D102" s="218"/>
      <c r="E102" s="193"/>
      <c r="F102" s="435"/>
    </row>
    <row r="103" spans="1:6" ht="12.75">
      <c r="A103" s="189"/>
      <c r="B103" s="191" t="s">
        <v>58</v>
      </c>
      <c r="C103" s="199"/>
      <c r="D103" s="218"/>
      <c r="E103" s="193"/>
      <c r="F103" s="435"/>
    </row>
    <row r="104" spans="1:6" ht="12.75">
      <c r="A104" s="211"/>
      <c r="B104" s="176"/>
      <c r="C104" s="176" t="s">
        <v>13</v>
      </c>
      <c r="D104" s="196">
        <v>1</v>
      </c>
      <c r="E104" s="197"/>
      <c r="F104" s="436">
        <f>D104*E104</f>
        <v>0</v>
      </c>
    </row>
    <row r="105" spans="1:6" ht="12.75">
      <c r="A105" s="221" t="s">
        <v>213</v>
      </c>
      <c r="B105" s="186" t="s">
        <v>57</v>
      </c>
      <c r="C105" s="198"/>
      <c r="D105" s="222"/>
      <c r="E105" s="188"/>
      <c r="F105" s="434"/>
    </row>
    <row r="106" spans="1:6" ht="12.75">
      <c r="A106" s="210"/>
      <c r="B106" s="191" t="s">
        <v>82</v>
      </c>
      <c r="C106" s="199"/>
      <c r="D106" s="218"/>
      <c r="E106" s="193"/>
      <c r="F106" s="435"/>
    </row>
    <row r="107" spans="1:6" ht="12.75">
      <c r="A107" s="223"/>
      <c r="B107" s="191" t="s">
        <v>89</v>
      </c>
      <c r="C107" s="199"/>
      <c r="D107" s="218"/>
      <c r="E107" s="193"/>
      <c r="F107" s="435"/>
    </row>
    <row r="108" spans="1:6" ht="12.75">
      <c r="A108" s="223"/>
      <c r="B108" s="190" t="s">
        <v>80</v>
      </c>
      <c r="C108" s="199"/>
      <c r="D108" s="218"/>
      <c r="E108" s="193"/>
      <c r="F108" s="435"/>
    </row>
    <row r="109" spans="1:6" ht="12.75">
      <c r="A109" s="223"/>
      <c r="B109" s="191" t="s">
        <v>58</v>
      </c>
      <c r="C109" s="199"/>
      <c r="D109" s="218"/>
      <c r="E109" s="193"/>
      <c r="F109" s="435"/>
    </row>
    <row r="110" spans="1:6" ht="12.75">
      <c r="A110" s="224"/>
      <c r="B110" s="176"/>
      <c r="C110" s="176" t="s">
        <v>13</v>
      </c>
      <c r="D110" s="196">
        <v>3</v>
      </c>
      <c r="E110" s="197"/>
      <c r="F110" s="436">
        <f>D110*E110</f>
        <v>0</v>
      </c>
    </row>
    <row r="111" spans="1:6" ht="12.75">
      <c r="A111" s="221" t="s">
        <v>214</v>
      </c>
      <c r="B111" s="185" t="s">
        <v>59</v>
      </c>
      <c r="C111" s="186"/>
      <c r="D111" s="187"/>
      <c r="E111" s="188"/>
      <c r="F111" s="434"/>
    </row>
    <row r="112" spans="1:6" ht="12.75">
      <c r="A112" s="223"/>
      <c r="B112" s="190" t="s">
        <v>60</v>
      </c>
      <c r="C112" s="191"/>
      <c r="D112" s="192"/>
      <c r="E112" s="193"/>
      <c r="F112" s="435"/>
    </row>
    <row r="113" spans="1:6" ht="12.75">
      <c r="A113" s="224"/>
      <c r="B113" s="200"/>
      <c r="C113" s="195" t="s">
        <v>8</v>
      </c>
      <c r="D113" s="196">
        <v>404.54</v>
      </c>
      <c r="E113" s="197"/>
      <c r="F113" s="436">
        <f>D113*E113</f>
        <v>0</v>
      </c>
    </row>
    <row r="114" spans="1:6" ht="12.75">
      <c r="A114" s="225" t="s">
        <v>215</v>
      </c>
      <c r="B114" s="185" t="s">
        <v>61</v>
      </c>
      <c r="C114" s="198"/>
      <c r="D114" s="222"/>
      <c r="E114" s="188"/>
      <c r="F114" s="434"/>
    </row>
    <row r="115" spans="1:6" ht="12.75">
      <c r="A115" s="223"/>
      <c r="B115" s="190" t="s">
        <v>62</v>
      </c>
      <c r="C115" s="199"/>
      <c r="D115" s="218"/>
      <c r="E115" s="193"/>
      <c r="F115" s="435"/>
    </row>
    <row r="116" spans="1:6" ht="12.75">
      <c r="A116" s="223"/>
      <c r="B116" s="190" t="s">
        <v>63</v>
      </c>
      <c r="C116" s="199"/>
      <c r="D116" s="218"/>
      <c r="E116" s="193"/>
      <c r="F116" s="435"/>
    </row>
    <row r="117" spans="1:6" ht="12.75">
      <c r="A117" s="224"/>
      <c r="B117" s="195"/>
      <c r="C117" s="195" t="s">
        <v>8</v>
      </c>
      <c r="D117" s="196">
        <v>404.54</v>
      </c>
      <c r="E117" s="197"/>
      <c r="F117" s="436">
        <f>D117*E117</f>
        <v>0</v>
      </c>
    </row>
    <row r="118" spans="1:6" ht="12.75">
      <c r="A118" s="221" t="s">
        <v>216</v>
      </c>
      <c r="B118" s="186" t="s">
        <v>64</v>
      </c>
      <c r="C118" s="198"/>
      <c r="D118" s="187"/>
      <c r="E118" s="188"/>
      <c r="F118" s="434"/>
    </row>
    <row r="119" spans="1:6" ht="12.75">
      <c r="A119" s="223"/>
      <c r="B119" s="191" t="s">
        <v>65</v>
      </c>
      <c r="C119" s="199"/>
      <c r="D119" s="192"/>
      <c r="E119" s="193"/>
      <c r="F119" s="435"/>
    </row>
    <row r="120" spans="1:6" ht="12.75">
      <c r="A120" s="223"/>
      <c r="B120" s="191" t="s">
        <v>66</v>
      </c>
      <c r="C120" s="199"/>
      <c r="D120" s="192"/>
      <c r="E120" s="193"/>
      <c r="F120" s="435"/>
    </row>
    <row r="121" spans="1:6" ht="12.75">
      <c r="A121" s="224"/>
      <c r="B121" s="226"/>
      <c r="C121" s="176" t="s">
        <v>13</v>
      </c>
      <c r="D121" s="196">
        <v>10</v>
      </c>
      <c r="E121" s="197"/>
      <c r="F121" s="436">
        <f>D121*E121</f>
        <v>0</v>
      </c>
    </row>
    <row r="122" spans="1:6" ht="12.75">
      <c r="A122" s="221" t="s">
        <v>217</v>
      </c>
      <c r="B122" s="186" t="s">
        <v>67</v>
      </c>
      <c r="C122" s="186"/>
      <c r="D122" s="187"/>
      <c r="E122" s="188"/>
      <c r="F122" s="434"/>
    </row>
    <row r="123" spans="1:6" ht="12.75">
      <c r="A123" s="223"/>
      <c r="B123" s="191" t="s">
        <v>68</v>
      </c>
      <c r="C123" s="191"/>
      <c r="D123" s="192"/>
      <c r="E123" s="193"/>
      <c r="F123" s="435"/>
    </row>
    <row r="124" spans="1:6" ht="12.75">
      <c r="A124" s="223"/>
      <c r="B124" s="191" t="s">
        <v>22</v>
      </c>
      <c r="C124" s="191"/>
      <c r="D124" s="192"/>
      <c r="E124" s="193"/>
      <c r="F124" s="435"/>
    </row>
    <row r="125" spans="1:6" ht="12.75">
      <c r="A125" s="224"/>
      <c r="B125" s="195"/>
      <c r="C125" s="176" t="s">
        <v>13</v>
      </c>
      <c r="D125" s="196">
        <v>1</v>
      </c>
      <c r="E125" s="197"/>
      <c r="F125" s="436">
        <f>D125*E125</f>
        <v>0</v>
      </c>
    </row>
    <row r="126" spans="1:6" ht="12.75">
      <c r="A126" s="221" t="s">
        <v>218</v>
      </c>
      <c r="B126" s="185" t="s">
        <v>69</v>
      </c>
      <c r="C126" s="198"/>
      <c r="D126" s="187"/>
      <c r="E126" s="188"/>
      <c r="F126" s="434"/>
    </row>
    <row r="127" spans="1:6" ht="12.75">
      <c r="A127" s="223"/>
      <c r="B127" s="190" t="s">
        <v>70</v>
      </c>
      <c r="C127" s="199"/>
      <c r="D127" s="192"/>
      <c r="E127" s="193"/>
      <c r="F127" s="435"/>
    </row>
    <row r="128" spans="1:6" ht="12.75">
      <c r="A128" s="224"/>
      <c r="B128" s="176"/>
      <c r="C128" s="176" t="s">
        <v>33</v>
      </c>
      <c r="D128" s="196">
        <v>1011.35</v>
      </c>
      <c r="E128" s="197"/>
      <c r="F128" s="436">
        <f>D128*E128</f>
        <v>0</v>
      </c>
    </row>
    <row r="129" spans="1:6" ht="12.75">
      <c r="A129" s="221" t="s">
        <v>219</v>
      </c>
      <c r="B129" s="185" t="s">
        <v>71</v>
      </c>
      <c r="C129" s="198"/>
      <c r="D129" s="187"/>
      <c r="E129" s="188"/>
      <c r="F129" s="434"/>
    </row>
    <row r="130" spans="1:6" ht="12.75">
      <c r="A130" s="223"/>
      <c r="B130" s="190" t="s">
        <v>72</v>
      </c>
      <c r="C130" s="199"/>
      <c r="D130" s="192"/>
      <c r="E130" s="193"/>
      <c r="F130" s="435"/>
    </row>
    <row r="131" spans="1:6" ht="12.75">
      <c r="A131" s="223"/>
      <c r="B131" s="190" t="s">
        <v>73</v>
      </c>
      <c r="C131" s="199"/>
      <c r="D131" s="218"/>
      <c r="E131" s="193"/>
      <c r="F131" s="435"/>
    </row>
    <row r="132" spans="1:6" ht="12.75">
      <c r="A132" s="223"/>
      <c r="B132" s="190" t="s">
        <v>74</v>
      </c>
      <c r="C132" s="199"/>
      <c r="D132" s="192"/>
      <c r="E132" s="193"/>
      <c r="F132" s="435"/>
    </row>
    <row r="133" spans="1:6" ht="12.75">
      <c r="A133" s="224"/>
      <c r="B133" s="195" t="s">
        <v>405</v>
      </c>
      <c r="C133" s="227"/>
      <c r="D133" s="228">
        <v>0.05</v>
      </c>
      <c r="E133" s="197"/>
      <c r="F133" s="436">
        <f>SUM(F11:F128)*5%</f>
        <v>0</v>
      </c>
    </row>
    <row r="134" spans="1:6" ht="13.5" thickBot="1">
      <c r="A134" s="229"/>
      <c r="B134" s="230"/>
      <c r="C134" s="182"/>
      <c r="D134" s="183"/>
      <c r="E134" s="193"/>
      <c r="F134" s="431"/>
    </row>
    <row r="135" spans="1:6" s="410" customFormat="1" ht="13.5" thickBot="1">
      <c r="A135" s="292"/>
      <c r="B135" s="381" t="s">
        <v>165</v>
      </c>
      <c r="C135" s="295"/>
      <c r="D135" s="296"/>
      <c r="E135" s="382"/>
      <c r="F135" s="441">
        <f>SUM(F11:F133)</f>
        <v>0</v>
      </c>
    </row>
    <row r="136" spans="1:6" ht="13.5" thickBot="1">
      <c r="A136" s="389"/>
      <c r="B136" s="390"/>
      <c r="C136" s="391"/>
      <c r="D136" s="392"/>
      <c r="E136" s="393"/>
      <c r="F136" s="442"/>
    </row>
    <row r="137" spans="1:6" ht="14.25" thickBot="1" thickTop="1">
      <c r="A137" s="365" t="s">
        <v>177</v>
      </c>
      <c r="B137" s="232" t="s">
        <v>117</v>
      </c>
      <c r="C137" s="232"/>
      <c r="D137" s="233"/>
      <c r="E137" s="330"/>
      <c r="F137" s="443"/>
    </row>
    <row r="138" spans="1:6" ht="13.5" thickTop="1">
      <c r="A138" s="284"/>
      <c r="B138" s="263"/>
      <c r="C138" s="263"/>
      <c r="D138" s="264"/>
      <c r="E138" s="197"/>
      <c r="F138" s="431"/>
    </row>
    <row r="139" spans="1:6" ht="66.75" customHeight="1">
      <c r="A139" s="367"/>
      <c r="B139" s="336" t="s">
        <v>412</v>
      </c>
      <c r="C139" s="366"/>
      <c r="D139" s="340"/>
      <c r="E139" s="361"/>
      <c r="F139" s="433"/>
    </row>
    <row r="140" spans="1:6" ht="12.75">
      <c r="A140" s="236" t="s">
        <v>185</v>
      </c>
      <c r="B140" s="213" t="s">
        <v>5</v>
      </c>
      <c r="C140" s="237"/>
      <c r="D140" s="238"/>
      <c r="E140" s="188"/>
      <c r="F140" s="434"/>
    </row>
    <row r="141" spans="1:6" ht="12.75">
      <c r="A141" s="239"/>
      <c r="B141" s="215" t="s">
        <v>6</v>
      </c>
      <c r="C141" s="240"/>
      <c r="D141" s="241"/>
      <c r="E141" s="193"/>
      <c r="F141" s="435"/>
    </row>
    <row r="142" spans="1:6" ht="12.75">
      <c r="A142" s="239"/>
      <c r="B142" s="215" t="s">
        <v>7</v>
      </c>
      <c r="C142" s="240"/>
      <c r="D142" s="241"/>
      <c r="E142" s="193"/>
      <c r="F142" s="435"/>
    </row>
    <row r="143" spans="1:6" ht="12.75">
      <c r="A143" s="242"/>
      <c r="B143" s="217"/>
      <c r="C143" s="243" t="s">
        <v>8</v>
      </c>
      <c r="D143" s="244">
        <v>47</v>
      </c>
      <c r="E143" s="197"/>
      <c r="F143" s="436">
        <f>D143*E143</f>
        <v>0</v>
      </c>
    </row>
    <row r="144" spans="1:6" ht="12.75">
      <c r="A144" s="236" t="s">
        <v>186</v>
      </c>
      <c r="B144" s="213" t="s">
        <v>9</v>
      </c>
      <c r="C144" s="237"/>
      <c r="D144" s="214"/>
      <c r="E144" s="188"/>
      <c r="F144" s="434"/>
    </row>
    <row r="145" spans="1:6" ht="12.75">
      <c r="A145" s="236"/>
      <c r="B145" s="215" t="s">
        <v>10</v>
      </c>
      <c r="C145" s="240"/>
      <c r="D145" s="216"/>
      <c r="E145" s="193"/>
      <c r="F145" s="435"/>
    </row>
    <row r="146" spans="1:6" ht="12.75">
      <c r="A146" s="239"/>
      <c r="B146" s="215" t="s">
        <v>11</v>
      </c>
      <c r="C146" s="240"/>
      <c r="D146" s="216"/>
      <c r="E146" s="193"/>
      <c r="F146" s="435"/>
    </row>
    <row r="147" spans="1:6" ht="12.75">
      <c r="A147" s="239"/>
      <c r="B147" s="215" t="s">
        <v>12</v>
      </c>
      <c r="C147" s="240"/>
      <c r="D147" s="216"/>
      <c r="E147" s="193"/>
      <c r="F147" s="435"/>
    </row>
    <row r="148" spans="1:6" ht="12.75">
      <c r="A148" s="242"/>
      <c r="B148" s="245"/>
      <c r="C148" s="217" t="s">
        <v>13</v>
      </c>
      <c r="D148" s="244">
        <v>26</v>
      </c>
      <c r="E148" s="197"/>
      <c r="F148" s="436">
        <f>D148*E148</f>
        <v>0</v>
      </c>
    </row>
    <row r="149" spans="1:6" ht="12.75">
      <c r="A149" s="236" t="s">
        <v>187</v>
      </c>
      <c r="B149" s="213" t="s">
        <v>91</v>
      </c>
      <c r="C149" s="213"/>
      <c r="D149" s="246"/>
      <c r="E149" s="188"/>
      <c r="F149" s="434"/>
    </row>
    <row r="150" spans="1:6" ht="12.75">
      <c r="A150" s="239"/>
      <c r="B150" s="215" t="s">
        <v>110</v>
      </c>
      <c r="C150" s="215"/>
      <c r="D150" s="247"/>
      <c r="E150" s="193"/>
      <c r="F150" s="435"/>
    </row>
    <row r="151" spans="1:6" ht="12.75">
      <c r="A151" s="242"/>
      <c r="B151" s="217"/>
      <c r="C151" s="217" t="s">
        <v>92</v>
      </c>
      <c r="D151" s="244">
        <v>7</v>
      </c>
      <c r="E151" s="197"/>
      <c r="F151" s="436">
        <f>D151*E151</f>
        <v>0</v>
      </c>
    </row>
    <row r="152" spans="1:6" ht="12.75">
      <c r="A152" s="248" t="s">
        <v>188</v>
      </c>
      <c r="B152" s="249" t="s">
        <v>93</v>
      </c>
      <c r="C152" s="237"/>
      <c r="D152" s="214"/>
      <c r="E152" s="188"/>
      <c r="F152" s="434"/>
    </row>
    <row r="153" spans="1:6" ht="12.75">
      <c r="A153" s="250"/>
      <c r="B153" s="251" t="s">
        <v>94</v>
      </c>
      <c r="C153" s="240"/>
      <c r="D153" s="216"/>
      <c r="E153" s="193"/>
      <c r="F153" s="435"/>
    </row>
    <row r="154" spans="1:6" ht="12.75">
      <c r="A154" s="252"/>
      <c r="B154" s="245"/>
      <c r="C154" s="243" t="s">
        <v>33</v>
      </c>
      <c r="D154" s="244">
        <v>35.75</v>
      </c>
      <c r="E154" s="197"/>
      <c r="F154" s="436">
        <f>D154*E154</f>
        <v>0</v>
      </c>
    </row>
    <row r="155" spans="1:6" ht="12.75">
      <c r="A155" s="248" t="s">
        <v>189</v>
      </c>
      <c r="B155" s="249" t="s">
        <v>432</v>
      </c>
      <c r="C155" s="237"/>
      <c r="D155" s="214"/>
      <c r="E155" s="188"/>
      <c r="F155" s="434"/>
    </row>
    <row r="156" spans="1:6" ht="12.75">
      <c r="A156" s="250"/>
      <c r="B156" s="251" t="s">
        <v>95</v>
      </c>
      <c r="C156" s="240"/>
      <c r="D156" s="216"/>
      <c r="E156" s="193"/>
      <c r="F156" s="435"/>
    </row>
    <row r="157" spans="1:6" ht="12.75">
      <c r="A157" s="250"/>
      <c r="B157" s="251" t="s">
        <v>96</v>
      </c>
      <c r="C157" s="240"/>
      <c r="D157" s="216"/>
      <c r="E157" s="193"/>
      <c r="F157" s="435"/>
    </row>
    <row r="158" spans="1:6" ht="12.75">
      <c r="A158" s="252"/>
      <c r="B158" s="245"/>
      <c r="C158" s="243" t="s">
        <v>33</v>
      </c>
      <c r="D158" s="244">
        <v>35.75</v>
      </c>
      <c r="E158" s="197"/>
      <c r="F158" s="436">
        <f>D158*E158</f>
        <v>0</v>
      </c>
    </row>
    <row r="159" spans="1:6" ht="12.75">
      <c r="A159" s="248" t="s">
        <v>190</v>
      </c>
      <c r="B159" s="213" t="s">
        <v>97</v>
      </c>
      <c r="C159" s="237"/>
      <c r="D159" s="214"/>
      <c r="E159" s="188"/>
      <c r="F159" s="434"/>
    </row>
    <row r="160" spans="1:6" ht="12.75">
      <c r="A160" s="250"/>
      <c r="B160" s="215" t="s">
        <v>430</v>
      </c>
      <c r="C160" s="240"/>
      <c r="D160" s="216"/>
      <c r="E160" s="193"/>
      <c r="F160" s="435"/>
    </row>
    <row r="161" spans="1:6" ht="12.75">
      <c r="A161" s="250"/>
      <c r="B161" s="215" t="s">
        <v>413</v>
      </c>
      <c r="C161" s="240"/>
      <c r="D161" s="216"/>
      <c r="E161" s="193"/>
      <c r="F161" s="435"/>
    </row>
    <row r="162" spans="1:6" ht="12.75">
      <c r="A162" s="252"/>
      <c r="B162" s="217"/>
      <c r="C162" s="217" t="s">
        <v>35</v>
      </c>
      <c r="D162" s="244">
        <v>98.23</v>
      </c>
      <c r="E162" s="197"/>
      <c r="F162" s="436">
        <f>D162*E162</f>
        <v>0</v>
      </c>
    </row>
    <row r="163" spans="1:6" ht="12.75">
      <c r="A163" s="248" t="s">
        <v>191</v>
      </c>
      <c r="B163" s="185" t="s">
        <v>90</v>
      </c>
      <c r="C163" s="249"/>
      <c r="D163" s="253"/>
      <c r="E163" s="188"/>
      <c r="F163" s="434"/>
    </row>
    <row r="164" spans="1:6" ht="12.75">
      <c r="A164" s="250"/>
      <c r="B164" s="190" t="s">
        <v>77</v>
      </c>
      <c r="C164" s="251"/>
      <c r="D164" s="254"/>
      <c r="E164" s="193"/>
      <c r="F164" s="435"/>
    </row>
    <row r="165" spans="1:6" ht="12.75">
      <c r="A165" s="250"/>
      <c r="B165" s="190" t="s">
        <v>42</v>
      </c>
      <c r="C165" s="251"/>
      <c r="D165" s="254"/>
      <c r="E165" s="193"/>
      <c r="F165" s="435"/>
    </row>
    <row r="166" spans="1:6" ht="12.75">
      <c r="A166" s="250"/>
      <c r="B166" s="190" t="s">
        <v>435</v>
      </c>
      <c r="C166" s="251"/>
      <c r="D166" s="254"/>
      <c r="E166" s="193"/>
      <c r="F166" s="435"/>
    </row>
    <row r="167" spans="1:6" ht="12.75">
      <c r="A167" s="250"/>
      <c r="B167" s="190" t="s">
        <v>436</v>
      </c>
      <c r="C167" s="251"/>
      <c r="D167" s="254"/>
      <c r="E167" s="193"/>
      <c r="F167" s="435"/>
    </row>
    <row r="168" spans="1:6" ht="12.75">
      <c r="A168" s="250"/>
      <c r="B168" s="215" t="s">
        <v>37</v>
      </c>
      <c r="C168" s="216">
        <f>89.3*1.1</f>
        <v>98.23</v>
      </c>
      <c r="D168" s="241"/>
      <c r="E168" s="193"/>
      <c r="F168" s="435"/>
    </row>
    <row r="169" spans="1:6" ht="12.75">
      <c r="A169" s="250"/>
      <c r="B169" s="215" t="s">
        <v>38</v>
      </c>
      <c r="C169" s="216"/>
      <c r="D169" s="216"/>
      <c r="E169" s="193"/>
      <c r="F169" s="435"/>
    </row>
    <row r="170" spans="1:6" ht="12.75">
      <c r="A170" s="250"/>
      <c r="B170" s="255" t="s">
        <v>98</v>
      </c>
      <c r="C170" s="216">
        <v>1.645</v>
      </c>
      <c r="D170" s="216"/>
      <c r="E170" s="193"/>
      <c r="F170" s="435"/>
    </row>
    <row r="171" spans="1:6" ht="12.75">
      <c r="A171" s="250"/>
      <c r="B171" s="255" t="s">
        <v>99</v>
      </c>
      <c r="C171" s="216">
        <v>9.4</v>
      </c>
      <c r="D171" s="216"/>
      <c r="E171" s="193"/>
      <c r="F171" s="435"/>
    </row>
    <row r="172" spans="1:6" ht="12.75">
      <c r="A172" s="250"/>
      <c r="B172" s="215" t="s">
        <v>100</v>
      </c>
      <c r="C172" s="216">
        <v>11.045</v>
      </c>
      <c r="D172" s="216"/>
      <c r="E172" s="193"/>
      <c r="F172" s="435"/>
    </row>
    <row r="173" spans="1:10" ht="12.75">
      <c r="A173" s="252"/>
      <c r="B173" s="245"/>
      <c r="C173" s="243" t="s">
        <v>35</v>
      </c>
      <c r="D173" s="244">
        <v>76.14</v>
      </c>
      <c r="E173" s="197"/>
      <c r="F173" s="436">
        <f>D173*E173</f>
        <v>0</v>
      </c>
      <c r="J173" s="411"/>
    </row>
    <row r="174" spans="1:10" ht="12.75">
      <c r="A174" s="250" t="s">
        <v>192</v>
      </c>
      <c r="B174" s="251" t="s">
        <v>441</v>
      </c>
      <c r="C174" s="240"/>
      <c r="D174" s="216"/>
      <c r="E174" s="188"/>
      <c r="F174" s="435"/>
      <c r="J174" s="411"/>
    </row>
    <row r="175" spans="1:10" ht="12.75">
      <c r="A175" s="250"/>
      <c r="B175" s="251" t="s">
        <v>415</v>
      </c>
      <c r="C175" s="240"/>
      <c r="D175" s="216"/>
      <c r="E175" s="193"/>
      <c r="F175" s="435"/>
      <c r="J175" s="411"/>
    </row>
    <row r="176" spans="1:10" ht="12.75">
      <c r="A176" s="250"/>
      <c r="B176" s="251" t="s">
        <v>416</v>
      </c>
      <c r="C176" s="240" t="s">
        <v>35</v>
      </c>
      <c r="D176" s="216">
        <v>12</v>
      </c>
      <c r="E176" s="197"/>
      <c r="F176" s="435">
        <f>D176*E176</f>
        <v>0</v>
      </c>
      <c r="J176" s="411"/>
    </row>
    <row r="177" spans="1:6" ht="12.75">
      <c r="A177" s="248" t="s">
        <v>193</v>
      </c>
      <c r="B177" s="213" t="s">
        <v>43</v>
      </c>
      <c r="C177" s="237"/>
      <c r="D177" s="214"/>
      <c r="E177" s="188"/>
      <c r="F177" s="434"/>
    </row>
    <row r="178" spans="1:6" ht="12.75">
      <c r="A178" s="250"/>
      <c r="B178" s="215" t="s">
        <v>44</v>
      </c>
      <c r="C178" s="240"/>
      <c r="D178" s="216"/>
      <c r="E178" s="193"/>
      <c r="F178" s="435"/>
    </row>
    <row r="179" spans="1:6" ht="12.75">
      <c r="A179" s="252"/>
      <c r="B179" s="244"/>
      <c r="C179" s="217" t="s">
        <v>33</v>
      </c>
      <c r="D179" s="244">
        <v>32.9</v>
      </c>
      <c r="E179" s="197"/>
      <c r="F179" s="436">
        <f>D179*E179</f>
        <v>0</v>
      </c>
    </row>
    <row r="180" spans="1:6" ht="12.75">
      <c r="A180" s="248" t="s">
        <v>194</v>
      </c>
      <c r="B180" s="213" t="s">
        <v>108</v>
      </c>
      <c r="C180" s="237"/>
      <c r="D180" s="214"/>
      <c r="E180" s="188"/>
      <c r="F180" s="434"/>
    </row>
    <row r="181" spans="1:6" ht="12.75">
      <c r="A181" s="250"/>
      <c r="B181" s="215" t="s">
        <v>109</v>
      </c>
      <c r="C181" s="240"/>
      <c r="D181" s="216"/>
      <c r="E181" s="193"/>
      <c r="F181" s="435"/>
    </row>
    <row r="182" spans="1:6" ht="12.75">
      <c r="A182" s="256"/>
      <c r="B182" s="245"/>
      <c r="C182" s="217" t="s">
        <v>8</v>
      </c>
      <c r="D182" s="244">
        <v>47</v>
      </c>
      <c r="E182" s="197"/>
      <c r="F182" s="436">
        <f>D182*E182</f>
        <v>0</v>
      </c>
    </row>
    <row r="183" spans="1:6" ht="12.75">
      <c r="A183" s="257" t="s">
        <v>195</v>
      </c>
      <c r="B183" s="237" t="s">
        <v>101</v>
      </c>
      <c r="C183" s="249"/>
      <c r="D183" s="214"/>
      <c r="E183" s="188"/>
      <c r="F183" s="434"/>
    </row>
    <row r="184" spans="1:6" ht="12.75">
      <c r="A184" s="258"/>
      <c r="B184" s="240" t="s">
        <v>102</v>
      </c>
      <c r="C184" s="251"/>
      <c r="D184" s="216"/>
      <c r="E184" s="193"/>
      <c r="F184" s="435"/>
    </row>
    <row r="185" spans="1:6" ht="12.75">
      <c r="A185" s="258"/>
      <c r="B185" s="240" t="s">
        <v>103</v>
      </c>
      <c r="C185" s="251"/>
      <c r="D185" s="216"/>
      <c r="E185" s="193"/>
      <c r="F185" s="435"/>
    </row>
    <row r="186" spans="1:6" ht="12.75">
      <c r="A186" s="258"/>
      <c r="B186" s="240" t="s">
        <v>104</v>
      </c>
      <c r="C186" s="251"/>
      <c r="D186" s="216"/>
      <c r="E186" s="193"/>
      <c r="F186" s="435"/>
    </row>
    <row r="187" spans="1:6" ht="12.75">
      <c r="A187" s="258"/>
      <c r="B187" s="240" t="s">
        <v>105</v>
      </c>
      <c r="C187" s="251"/>
      <c r="D187" s="216"/>
      <c r="E187" s="193"/>
      <c r="F187" s="435"/>
    </row>
    <row r="188" spans="1:6" ht="12.75">
      <c r="A188" s="258"/>
      <c r="B188" s="240" t="s">
        <v>106</v>
      </c>
      <c r="C188" s="251"/>
      <c r="D188" s="216"/>
      <c r="E188" s="193"/>
      <c r="F188" s="435"/>
    </row>
    <row r="189" spans="1:6" ht="12.75">
      <c r="A189" s="256"/>
      <c r="B189" s="245"/>
      <c r="C189" s="217" t="s">
        <v>13</v>
      </c>
      <c r="D189" s="244">
        <v>13</v>
      </c>
      <c r="E189" s="197"/>
      <c r="F189" s="436">
        <f>D189*E189</f>
        <v>0</v>
      </c>
    </row>
    <row r="190" spans="1:6" ht="12.75">
      <c r="A190" s="257" t="s">
        <v>196</v>
      </c>
      <c r="B190" s="213" t="s">
        <v>107</v>
      </c>
      <c r="C190" s="237"/>
      <c r="D190" s="214"/>
      <c r="E190" s="188"/>
      <c r="F190" s="434"/>
    </row>
    <row r="191" spans="1:6" ht="12.75">
      <c r="A191" s="250"/>
      <c r="B191" s="215" t="s">
        <v>60</v>
      </c>
      <c r="C191" s="240"/>
      <c r="D191" s="216"/>
      <c r="E191" s="193"/>
      <c r="F191" s="435"/>
    </row>
    <row r="192" spans="1:6" ht="12.75">
      <c r="A192" s="252"/>
      <c r="B192" s="245"/>
      <c r="C192" s="217" t="s">
        <v>8</v>
      </c>
      <c r="D192" s="244">
        <v>47</v>
      </c>
      <c r="E192" s="197"/>
      <c r="F192" s="436">
        <f>D192*E192</f>
        <v>0</v>
      </c>
    </row>
    <row r="193" spans="1:6" ht="12.75">
      <c r="A193" s="257" t="s">
        <v>197</v>
      </c>
      <c r="B193" s="213" t="s">
        <v>75</v>
      </c>
      <c r="C193" s="237"/>
      <c r="D193" s="214"/>
      <c r="E193" s="188"/>
      <c r="F193" s="434"/>
    </row>
    <row r="194" spans="1:6" ht="12.75">
      <c r="A194" s="256"/>
      <c r="B194" s="245"/>
      <c r="C194" s="217" t="s">
        <v>33</v>
      </c>
      <c r="D194" s="244">
        <v>164.5</v>
      </c>
      <c r="E194" s="197"/>
      <c r="F194" s="436">
        <f>D194*E194</f>
        <v>0</v>
      </c>
    </row>
    <row r="195" spans="1:6" ht="12.75">
      <c r="A195" s="257" t="s">
        <v>418</v>
      </c>
      <c r="B195" s="213" t="s">
        <v>71</v>
      </c>
      <c r="C195" s="237"/>
      <c r="D195" s="238"/>
      <c r="E195" s="188"/>
      <c r="F195" s="434"/>
    </row>
    <row r="196" spans="1:6" ht="12.75">
      <c r="A196" s="258"/>
      <c r="B196" s="215" t="s">
        <v>72</v>
      </c>
      <c r="C196" s="240"/>
      <c r="D196" s="241"/>
      <c r="E196" s="193"/>
      <c r="F196" s="435"/>
    </row>
    <row r="197" spans="1:6" ht="12.75">
      <c r="A197" s="258"/>
      <c r="B197" s="215" t="s">
        <v>73</v>
      </c>
      <c r="C197" s="240"/>
      <c r="D197" s="241"/>
      <c r="E197" s="193"/>
      <c r="F197" s="435"/>
    </row>
    <row r="198" spans="1:6" ht="12.75">
      <c r="A198" s="258"/>
      <c r="B198" s="215" t="s">
        <v>74</v>
      </c>
      <c r="C198" s="240"/>
      <c r="D198" s="241"/>
      <c r="E198" s="193"/>
      <c r="F198" s="435"/>
    </row>
    <row r="199" spans="1:6" ht="12.75">
      <c r="A199" s="258"/>
      <c r="B199" s="215" t="s">
        <v>406</v>
      </c>
      <c r="C199" s="240"/>
      <c r="D199" s="241"/>
      <c r="E199" s="193"/>
      <c r="F199" s="435"/>
    </row>
    <row r="200" spans="1:6" ht="12.75">
      <c r="A200" s="256"/>
      <c r="B200" s="217"/>
      <c r="C200" s="243"/>
      <c r="D200" s="259" t="s">
        <v>176</v>
      </c>
      <c r="E200" s="197"/>
      <c r="F200" s="436">
        <f>SUM(F141:F195)*5%</f>
        <v>0</v>
      </c>
    </row>
    <row r="201" spans="1:6" ht="13.5" thickBot="1">
      <c r="A201" s="234"/>
      <c r="B201" s="260"/>
      <c r="C201" s="261"/>
      <c r="D201" s="235"/>
      <c r="E201" s="193"/>
      <c r="F201" s="431"/>
    </row>
    <row r="202" spans="1:6" s="410" customFormat="1" ht="13.5" thickBot="1">
      <c r="A202" s="293"/>
      <c r="B202" s="383" t="s">
        <v>164</v>
      </c>
      <c r="C202" s="384"/>
      <c r="D202" s="385"/>
      <c r="E202" s="382"/>
      <c r="F202" s="444">
        <f>SUM(F143:F200)</f>
        <v>0</v>
      </c>
    </row>
    <row r="203" spans="1:6" ht="13.5" thickBot="1">
      <c r="A203" s="394"/>
      <c r="B203" s="395"/>
      <c r="C203" s="395"/>
      <c r="D203" s="396"/>
      <c r="E203" s="393"/>
      <c r="F203" s="442"/>
    </row>
    <row r="204" spans="1:6" ht="14.25" thickBot="1" thickTop="1">
      <c r="A204" s="362" t="s">
        <v>2</v>
      </c>
      <c r="B204" s="178" t="s">
        <v>125</v>
      </c>
      <c r="C204" s="179"/>
      <c r="D204" s="180"/>
      <c r="E204" s="330"/>
      <c r="F204" s="443"/>
    </row>
    <row r="205" spans="1:6" ht="13.5" thickTop="1">
      <c r="A205" s="231"/>
      <c r="B205" s="341"/>
      <c r="C205" s="182"/>
      <c r="D205" s="183"/>
      <c r="E205" s="197"/>
      <c r="F205" s="431"/>
    </row>
    <row r="206" spans="1:6" ht="63.75">
      <c r="A206" s="368"/>
      <c r="B206" s="369" t="s">
        <v>412</v>
      </c>
      <c r="C206" s="370"/>
      <c r="D206" s="371"/>
      <c r="E206" s="197"/>
      <c r="F206" s="433"/>
    </row>
    <row r="207" spans="1:6" ht="12.75">
      <c r="A207" s="184" t="s">
        <v>181</v>
      </c>
      <c r="B207" s="185" t="s">
        <v>5</v>
      </c>
      <c r="C207" s="186"/>
      <c r="D207" s="187"/>
      <c r="E207" s="188"/>
      <c r="F207" s="434"/>
    </row>
    <row r="208" spans="1:6" ht="12.75">
      <c r="A208" s="189"/>
      <c r="B208" s="190" t="s">
        <v>6</v>
      </c>
      <c r="C208" s="191"/>
      <c r="D208" s="192"/>
      <c r="E208" s="193"/>
      <c r="F208" s="435"/>
    </row>
    <row r="209" spans="1:6" ht="12.75">
      <c r="A209" s="189"/>
      <c r="B209" s="190" t="s">
        <v>7</v>
      </c>
      <c r="C209" s="191"/>
      <c r="D209" s="192"/>
      <c r="E209" s="193"/>
      <c r="F209" s="435"/>
    </row>
    <row r="210" spans="1:6" ht="12.75">
      <c r="A210" s="194"/>
      <c r="B210" s="195"/>
      <c r="C210" s="176" t="s">
        <v>8</v>
      </c>
      <c r="D210" s="196">
        <v>165.31</v>
      </c>
      <c r="E210" s="197"/>
      <c r="F210" s="436">
        <f>D210*E210</f>
        <v>0</v>
      </c>
    </row>
    <row r="211" spans="1:6" ht="12.75">
      <c r="A211" s="184" t="s">
        <v>182</v>
      </c>
      <c r="B211" s="185" t="s">
        <v>9</v>
      </c>
      <c r="C211" s="198"/>
      <c r="D211" s="187"/>
      <c r="E211" s="188"/>
      <c r="F211" s="434"/>
    </row>
    <row r="212" spans="1:6" ht="12.75">
      <c r="A212" s="189"/>
      <c r="B212" s="190" t="s">
        <v>10</v>
      </c>
      <c r="C212" s="199"/>
      <c r="D212" s="192"/>
      <c r="E212" s="193"/>
      <c r="F212" s="435"/>
    </row>
    <row r="213" spans="1:6" ht="12.75">
      <c r="A213" s="189"/>
      <c r="B213" s="190" t="s">
        <v>11</v>
      </c>
      <c r="C213" s="199"/>
      <c r="D213" s="192"/>
      <c r="E213" s="193"/>
      <c r="F213" s="435"/>
    </row>
    <row r="214" spans="1:6" ht="12.75">
      <c r="A214" s="189"/>
      <c r="B214" s="190" t="s">
        <v>12</v>
      </c>
      <c r="C214" s="199"/>
      <c r="D214" s="192"/>
      <c r="E214" s="193"/>
      <c r="F214" s="435"/>
    </row>
    <row r="215" spans="1:6" ht="12.75">
      <c r="A215" s="194"/>
      <c r="B215" s="200"/>
      <c r="C215" s="195" t="s">
        <v>13</v>
      </c>
      <c r="D215" s="196">
        <v>6</v>
      </c>
      <c r="E215" s="197"/>
      <c r="F215" s="436">
        <f>D215*E215</f>
        <v>0</v>
      </c>
    </row>
    <row r="216" spans="1:6" ht="12.75">
      <c r="A216" s="184" t="s">
        <v>183</v>
      </c>
      <c r="B216" s="185" t="s">
        <v>14</v>
      </c>
      <c r="C216" s="198"/>
      <c r="D216" s="187"/>
      <c r="E216" s="188"/>
      <c r="F216" s="434"/>
    </row>
    <row r="217" spans="1:6" ht="12.75">
      <c r="A217" s="189"/>
      <c r="B217" s="190" t="s">
        <v>15</v>
      </c>
      <c r="C217" s="199"/>
      <c r="D217" s="192"/>
      <c r="E217" s="193"/>
      <c r="F217" s="435"/>
    </row>
    <row r="218" spans="1:6" ht="12.75">
      <c r="A218" s="189"/>
      <c r="B218" s="190" t="s">
        <v>16</v>
      </c>
      <c r="C218" s="199"/>
      <c r="D218" s="192"/>
      <c r="E218" s="193"/>
      <c r="F218" s="435"/>
    </row>
    <row r="219" spans="1:6" ht="12.75">
      <c r="A219" s="189"/>
      <c r="B219" s="190" t="s">
        <v>17</v>
      </c>
      <c r="C219" s="199"/>
      <c r="D219" s="192"/>
      <c r="E219" s="193"/>
      <c r="F219" s="435"/>
    </row>
    <row r="220" spans="1:6" ht="12.75">
      <c r="A220" s="189"/>
      <c r="B220" s="190" t="s">
        <v>18</v>
      </c>
      <c r="C220" s="199"/>
      <c r="D220" s="192"/>
      <c r="E220" s="193"/>
      <c r="F220" s="435"/>
    </row>
    <row r="221" spans="1:6" ht="12.75">
      <c r="A221" s="189"/>
      <c r="B221" s="190" t="s">
        <v>19</v>
      </c>
      <c r="C221" s="199"/>
      <c r="D221" s="192"/>
      <c r="E221" s="193"/>
      <c r="F221" s="435"/>
    </row>
    <row r="222" spans="1:6" ht="12.75">
      <c r="A222" s="189"/>
      <c r="B222" s="190" t="s">
        <v>20</v>
      </c>
      <c r="C222" s="199"/>
      <c r="D222" s="192"/>
      <c r="E222" s="193"/>
      <c r="F222" s="435"/>
    </row>
    <row r="223" spans="1:6" ht="12.75">
      <c r="A223" s="189"/>
      <c r="B223" s="190" t="s">
        <v>21</v>
      </c>
      <c r="C223" s="199"/>
      <c r="D223" s="192"/>
      <c r="E223" s="193"/>
      <c r="F223" s="435"/>
    </row>
    <row r="224" spans="1:6" ht="12.75">
      <c r="A224" s="189"/>
      <c r="B224" s="191" t="s">
        <v>22</v>
      </c>
      <c r="C224" s="199"/>
      <c r="D224" s="192"/>
      <c r="E224" s="193"/>
      <c r="F224" s="435"/>
    </row>
    <row r="225" spans="1:6" ht="12.75">
      <c r="A225" s="194"/>
      <c r="B225" s="195" t="s">
        <v>23</v>
      </c>
      <c r="C225" s="200" t="s">
        <v>13</v>
      </c>
      <c r="D225" s="196">
        <v>1</v>
      </c>
      <c r="E225" s="197"/>
      <c r="F225" s="436">
        <f>D225*E225</f>
        <v>0</v>
      </c>
    </row>
    <row r="226" spans="1:6" ht="12.75">
      <c r="A226" s="184" t="s">
        <v>184</v>
      </c>
      <c r="B226" s="185" t="s">
        <v>25</v>
      </c>
      <c r="C226" s="198"/>
      <c r="D226" s="187"/>
      <c r="E226" s="188"/>
      <c r="F226" s="434"/>
    </row>
    <row r="227" spans="1:6" ht="12.75">
      <c r="A227" s="189"/>
      <c r="B227" s="190" t="s">
        <v>26</v>
      </c>
      <c r="C227" s="199"/>
      <c r="D227" s="192"/>
      <c r="E227" s="193"/>
      <c r="F227" s="435"/>
    </row>
    <row r="228" spans="1:6" ht="12.75">
      <c r="A228" s="189"/>
      <c r="B228" s="190" t="s">
        <v>27</v>
      </c>
      <c r="C228" s="199"/>
      <c r="D228" s="192"/>
      <c r="E228" s="193"/>
      <c r="F228" s="435"/>
    </row>
    <row r="229" spans="1:6" ht="12.75">
      <c r="A229" s="189"/>
      <c r="B229" s="190" t="s">
        <v>28</v>
      </c>
      <c r="C229" s="199"/>
      <c r="D229" s="192"/>
      <c r="E229" s="193"/>
      <c r="F229" s="435"/>
    </row>
    <row r="230" spans="1:6" ht="12.75">
      <c r="A230" s="189"/>
      <c r="B230" s="190" t="s">
        <v>29</v>
      </c>
      <c r="C230" s="199"/>
      <c r="D230" s="192"/>
      <c r="E230" s="197"/>
      <c r="F230" s="435"/>
    </row>
    <row r="231" spans="1:6" ht="12.75">
      <c r="A231" s="189"/>
      <c r="B231" s="202" t="s">
        <v>30</v>
      </c>
      <c r="C231" s="203" t="s">
        <v>13</v>
      </c>
      <c r="D231" s="204">
        <v>1</v>
      </c>
      <c r="E231" s="197"/>
      <c r="F231" s="440">
        <f>D231*E231</f>
        <v>0</v>
      </c>
    </row>
    <row r="232" spans="1:6" ht="12.75">
      <c r="A232" s="194"/>
      <c r="B232" s="176" t="s">
        <v>31</v>
      </c>
      <c r="C232" s="227" t="s">
        <v>13</v>
      </c>
      <c r="D232" s="196">
        <v>1</v>
      </c>
      <c r="E232" s="197"/>
      <c r="F232" s="436">
        <f>D232*E232</f>
        <v>0</v>
      </c>
    </row>
    <row r="233" spans="1:6" ht="12.75">
      <c r="A233" s="184" t="s">
        <v>220</v>
      </c>
      <c r="B233" s="185" t="s">
        <v>32</v>
      </c>
      <c r="C233" s="198"/>
      <c r="D233" s="187"/>
      <c r="E233" s="188"/>
      <c r="F233" s="434"/>
    </row>
    <row r="234" spans="1:6" ht="12.75">
      <c r="A234" s="189"/>
      <c r="B234" s="191" t="s">
        <v>22</v>
      </c>
      <c r="C234" s="199"/>
      <c r="D234" s="192"/>
      <c r="E234" s="193"/>
      <c r="F234" s="435"/>
    </row>
    <row r="235" spans="1:6" ht="12.75">
      <c r="A235" s="194"/>
      <c r="B235" s="195"/>
      <c r="C235" s="200" t="s">
        <v>13</v>
      </c>
      <c r="D235" s="196">
        <v>1</v>
      </c>
      <c r="E235" s="197"/>
      <c r="F235" s="436">
        <f>D235*E235</f>
        <v>0</v>
      </c>
    </row>
    <row r="236" spans="1:6" s="412" customFormat="1" ht="12.75">
      <c r="A236" s="184" t="s">
        <v>221</v>
      </c>
      <c r="B236" s="185" t="s">
        <v>414</v>
      </c>
      <c r="C236" s="205"/>
      <c r="D236" s="206"/>
      <c r="E236" s="188"/>
      <c r="F236" s="434"/>
    </row>
    <row r="237" spans="1:6" s="412" customFormat="1" ht="12.75">
      <c r="A237" s="189"/>
      <c r="B237" s="190" t="s">
        <v>443</v>
      </c>
      <c r="C237" s="207"/>
      <c r="D237" s="208"/>
      <c r="E237" s="193"/>
      <c r="F237" s="435"/>
    </row>
    <row r="238" spans="1:6" s="412" customFormat="1" ht="12.75">
      <c r="A238" s="189"/>
      <c r="B238" s="190" t="s">
        <v>442</v>
      </c>
      <c r="C238" s="207"/>
      <c r="D238" s="208"/>
      <c r="E238" s="193"/>
      <c r="F238" s="435"/>
    </row>
    <row r="239" spans="1:6" s="412" customFormat="1" ht="12.75">
      <c r="A239" s="194"/>
      <c r="B239" s="176" t="s">
        <v>416</v>
      </c>
      <c r="C239" s="176" t="s">
        <v>33</v>
      </c>
      <c r="D239" s="196">
        <v>720</v>
      </c>
      <c r="E239" s="197"/>
      <c r="F239" s="436">
        <f>D239*E239</f>
        <v>0</v>
      </c>
    </row>
    <row r="240" spans="1:6" ht="12.75">
      <c r="A240" s="184" t="s">
        <v>222</v>
      </c>
      <c r="B240" s="186" t="s">
        <v>113</v>
      </c>
      <c r="C240" s="186"/>
      <c r="D240" s="187"/>
      <c r="E240" s="188"/>
      <c r="F240" s="434"/>
    </row>
    <row r="241" spans="1:6" ht="12.75">
      <c r="A241" s="189"/>
      <c r="B241" s="191" t="s">
        <v>439</v>
      </c>
      <c r="C241" s="191"/>
      <c r="D241" s="192"/>
      <c r="E241" s="193"/>
      <c r="F241" s="435"/>
    </row>
    <row r="242" spans="1:6" ht="12.75">
      <c r="A242" s="209"/>
      <c r="B242" s="176" t="s">
        <v>438</v>
      </c>
      <c r="C242" s="176" t="s">
        <v>8</v>
      </c>
      <c r="D242" s="196">
        <v>12</v>
      </c>
      <c r="E242" s="197"/>
      <c r="F242" s="436">
        <f>D242*E242</f>
        <v>0</v>
      </c>
    </row>
    <row r="243" spans="1:6" ht="12.75">
      <c r="A243" s="184" t="s">
        <v>223</v>
      </c>
      <c r="B243" s="185" t="s">
        <v>34</v>
      </c>
      <c r="C243" s="198"/>
      <c r="D243" s="187"/>
      <c r="E243" s="188"/>
      <c r="F243" s="434"/>
    </row>
    <row r="244" spans="1:6" ht="12.75">
      <c r="A244" s="210"/>
      <c r="B244" s="190" t="s">
        <v>427</v>
      </c>
      <c r="C244" s="199"/>
      <c r="D244" s="192"/>
      <c r="E244" s="193"/>
      <c r="F244" s="435"/>
    </row>
    <row r="245" spans="1:6" ht="12.75">
      <c r="A245" s="210"/>
      <c r="B245" s="190" t="s">
        <v>413</v>
      </c>
      <c r="C245" s="199"/>
      <c r="D245" s="192"/>
      <c r="E245" s="193"/>
      <c r="F245" s="435"/>
    </row>
    <row r="246" spans="1:6" ht="12.75">
      <c r="A246" s="210"/>
      <c r="B246" s="190" t="s">
        <v>76</v>
      </c>
      <c r="C246" s="199"/>
      <c r="D246" s="192"/>
      <c r="E246" s="193"/>
      <c r="F246" s="435"/>
    </row>
    <row r="247" spans="1:6" ht="12.75">
      <c r="A247" s="211"/>
      <c r="B247" s="176"/>
      <c r="C247" s="176" t="s">
        <v>35</v>
      </c>
      <c r="D247" s="196">
        <v>803.0000000000001</v>
      </c>
      <c r="E247" s="197"/>
      <c r="F247" s="436">
        <f>D247*E247</f>
        <v>0</v>
      </c>
    </row>
    <row r="248" spans="1:6" ht="12.75">
      <c r="A248" s="184" t="s">
        <v>224</v>
      </c>
      <c r="B248" s="185" t="s">
        <v>34</v>
      </c>
      <c r="C248" s="198"/>
      <c r="D248" s="187"/>
      <c r="E248" s="188"/>
      <c r="F248" s="434"/>
    </row>
    <row r="249" spans="1:6" ht="12.75">
      <c r="A249" s="210"/>
      <c r="B249" s="190" t="s">
        <v>431</v>
      </c>
      <c r="C249" s="199"/>
      <c r="D249" s="192"/>
      <c r="E249" s="193"/>
      <c r="F249" s="435"/>
    </row>
    <row r="250" spans="1:6" ht="12.75">
      <c r="A250" s="210"/>
      <c r="B250" s="190" t="s">
        <v>413</v>
      </c>
      <c r="C250" s="199"/>
      <c r="D250" s="192"/>
      <c r="E250" s="193"/>
      <c r="F250" s="435"/>
    </row>
    <row r="251" spans="1:6" ht="12.75">
      <c r="A251" s="210"/>
      <c r="B251" s="190" t="s">
        <v>76</v>
      </c>
      <c r="C251" s="199"/>
      <c r="D251" s="192"/>
      <c r="E251" s="193"/>
      <c r="F251" s="435"/>
    </row>
    <row r="252" spans="1:6" ht="12.75">
      <c r="A252" s="211"/>
      <c r="B252" s="176"/>
      <c r="C252" s="176" t="s">
        <v>35</v>
      </c>
      <c r="D252" s="196">
        <v>76.417</v>
      </c>
      <c r="E252" s="197"/>
      <c r="F252" s="436">
        <f>D252*E252</f>
        <v>0</v>
      </c>
    </row>
    <row r="253" spans="1:6" s="412" customFormat="1" ht="12.75">
      <c r="A253" s="184" t="s">
        <v>225</v>
      </c>
      <c r="B253" s="186" t="s">
        <v>429</v>
      </c>
      <c r="C253" s="198"/>
      <c r="D253" s="187"/>
      <c r="E253" s="188"/>
      <c r="F253" s="434"/>
    </row>
    <row r="254" spans="1:6" s="412" customFormat="1" ht="12.75">
      <c r="A254" s="210"/>
      <c r="B254" s="190" t="s">
        <v>417</v>
      </c>
      <c r="C254" s="199"/>
      <c r="D254" s="192"/>
      <c r="E254" s="193"/>
      <c r="F254" s="435"/>
    </row>
    <row r="255" spans="1:6" s="412" customFormat="1" ht="12.75">
      <c r="A255" s="194"/>
      <c r="B255" s="176" t="s">
        <v>416</v>
      </c>
      <c r="C255" s="176" t="s">
        <v>35</v>
      </c>
      <c r="D255" s="196">
        <v>138.6600992143972</v>
      </c>
      <c r="E255" s="197"/>
      <c r="F255" s="436">
        <f>D255*E255</f>
        <v>0</v>
      </c>
    </row>
    <row r="256" spans="1:6" ht="12.75">
      <c r="A256" s="184" t="s">
        <v>226</v>
      </c>
      <c r="B256" s="185" t="s">
        <v>90</v>
      </c>
      <c r="C256" s="198"/>
      <c r="D256" s="187"/>
      <c r="E256" s="188"/>
      <c r="F256" s="434"/>
    </row>
    <row r="257" spans="1:6" ht="12.75">
      <c r="A257" s="189"/>
      <c r="B257" s="190" t="s">
        <v>77</v>
      </c>
      <c r="C257" s="199"/>
      <c r="D257" s="192"/>
      <c r="E257" s="193"/>
      <c r="F257" s="435"/>
    </row>
    <row r="258" spans="1:6" ht="12.75">
      <c r="A258" s="189"/>
      <c r="B258" s="190" t="s">
        <v>42</v>
      </c>
      <c r="C258" s="199"/>
      <c r="D258" s="192"/>
      <c r="E258" s="193"/>
      <c r="F258" s="435"/>
    </row>
    <row r="259" spans="1:6" ht="25.5">
      <c r="A259" s="189"/>
      <c r="B259" s="349" t="s">
        <v>437</v>
      </c>
      <c r="C259" s="199"/>
      <c r="D259" s="218"/>
      <c r="E259" s="193"/>
      <c r="F259" s="435"/>
    </row>
    <row r="260" spans="1:6" ht="12.75">
      <c r="A260" s="189"/>
      <c r="B260" s="190" t="s">
        <v>37</v>
      </c>
      <c r="C260" s="199"/>
      <c r="D260" s="218">
        <v>879.4170000000001</v>
      </c>
      <c r="E260" s="193"/>
      <c r="F260" s="435"/>
    </row>
    <row r="261" spans="1:6" ht="12.75">
      <c r="A261" s="189"/>
      <c r="B261" s="190" t="s">
        <v>38</v>
      </c>
      <c r="C261" s="191"/>
      <c r="D261" s="192"/>
      <c r="E261" s="193"/>
      <c r="F261" s="435"/>
    </row>
    <row r="262" spans="1:6" ht="12.75">
      <c r="A262" s="189"/>
      <c r="B262" s="219" t="s">
        <v>114</v>
      </c>
      <c r="C262" s="220">
        <v>8.11463564945201</v>
      </c>
      <c r="D262" s="192"/>
      <c r="E262" s="193"/>
      <c r="F262" s="435"/>
    </row>
    <row r="263" spans="1:6" ht="12.75">
      <c r="A263" s="189"/>
      <c r="B263" s="190" t="s">
        <v>39</v>
      </c>
      <c r="C263" s="191">
        <v>10.5</v>
      </c>
      <c r="D263" s="192"/>
      <c r="E263" s="193"/>
      <c r="F263" s="435"/>
    </row>
    <row r="264" spans="1:6" ht="12.75">
      <c r="A264" s="189"/>
      <c r="B264" s="190" t="s">
        <v>40</v>
      </c>
      <c r="C264" s="191">
        <v>12.67</v>
      </c>
      <c r="D264" s="192"/>
      <c r="E264" s="193"/>
      <c r="F264" s="435"/>
    </row>
    <row r="265" spans="1:6" ht="12.75">
      <c r="A265" s="189"/>
      <c r="B265" s="190" t="s">
        <v>41</v>
      </c>
      <c r="C265" s="191">
        <v>94.77</v>
      </c>
      <c r="D265" s="192">
        <v>126.05463564945201</v>
      </c>
      <c r="E265" s="193"/>
      <c r="F265" s="435"/>
    </row>
    <row r="266" spans="1:6" ht="12.75">
      <c r="A266" s="210"/>
      <c r="B266" s="190"/>
      <c r="C266" s="191"/>
      <c r="D266" s="192"/>
      <c r="E266" s="193"/>
      <c r="F266" s="435"/>
    </row>
    <row r="267" spans="1:8" ht="12.75">
      <c r="A267" s="211"/>
      <c r="B267" s="195"/>
      <c r="C267" s="176" t="s">
        <v>35</v>
      </c>
      <c r="D267" s="196">
        <v>753.3623643505481</v>
      </c>
      <c r="E267" s="197"/>
      <c r="F267" s="436">
        <f>D267*E267</f>
        <v>0</v>
      </c>
      <c r="H267" s="411"/>
    </row>
    <row r="268" spans="1:6" ht="12.75">
      <c r="A268" s="184" t="s">
        <v>227</v>
      </c>
      <c r="B268" s="185" t="s">
        <v>43</v>
      </c>
      <c r="C268" s="198"/>
      <c r="D268" s="187"/>
      <c r="E268" s="193"/>
      <c r="F268" s="434"/>
    </row>
    <row r="269" spans="1:6" ht="12.75">
      <c r="A269" s="210"/>
      <c r="B269" s="190" t="s">
        <v>44</v>
      </c>
      <c r="C269" s="199"/>
      <c r="D269" s="192"/>
      <c r="E269" s="193"/>
      <c r="F269" s="435"/>
    </row>
    <row r="270" spans="1:6" ht="12.75">
      <c r="A270" s="211"/>
      <c r="B270" s="196"/>
      <c r="C270" s="195" t="s">
        <v>33</v>
      </c>
      <c r="D270" s="196">
        <v>128.11525</v>
      </c>
      <c r="E270" s="197"/>
      <c r="F270" s="436">
        <f>D270*E270</f>
        <v>0</v>
      </c>
    </row>
    <row r="271" spans="1:6" ht="12.75">
      <c r="A271" s="184" t="s">
        <v>228</v>
      </c>
      <c r="B271" s="185" t="s">
        <v>111</v>
      </c>
      <c r="C271" s="198"/>
      <c r="D271" s="187"/>
      <c r="E271" s="188"/>
      <c r="F271" s="434"/>
    </row>
    <row r="272" spans="1:6" ht="12.75">
      <c r="A272" s="210"/>
      <c r="B272" s="190" t="s">
        <v>45</v>
      </c>
      <c r="C272" s="199"/>
      <c r="D272" s="192"/>
      <c r="E272" s="193"/>
      <c r="F272" s="435"/>
    </row>
    <row r="273" spans="1:6" ht="12.75">
      <c r="A273" s="210"/>
      <c r="B273" s="190" t="s">
        <v>46</v>
      </c>
      <c r="C273" s="199"/>
      <c r="D273" s="192"/>
      <c r="E273" s="193"/>
      <c r="F273" s="435"/>
    </row>
    <row r="274" spans="1:6" ht="12.75">
      <c r="A274" s="210"/>
      <c r="B274" s="190" t="s">
        <v>47</v>
      </c>
      <c r="C274" s="199"/>
      <c r="D274" s="192"/>
      <c r="E274" s="193"/>
      <c r="F274" s="435"/>
    </row>
    <row r="275" spans="1:6" ht="12.75">
      <c r="A275" s="210"/>
      <c r="B275" s="190" t="s">
        <v>48</v>
      </c>
      <c r="C275" s="199"/>
      <c r="D275" s="192"/>
      <c r="E275" s="193"/>
      <c r="F275" s="435"/>
    </row>
    <row r="276" spans="1:6" ht="12.75">
      <c r="A276" s="211"/>
      <c r="B276" s="176"/>
      <c r="C276" s="176" t="s">
        <v>35</v>
      </c>
      <c r="D276" s="196">
        <v>12.67</v>
      </c>
      <c r="E276" s="197"/>
      <c r="F276" s="436">
        <f>D276*E276</f>
        <v>0</v>
      </c>
    </row>
    <row r="277" spans="1:6" ht="12.75">
      <c r="A277" s="184" t="s">
        <v>229</v>
      </c>
      <c r="B277" s="185" t="s">
        <v>112</v>
      </c>
      <c r="C277" s="198"/>
      <c r="D277" s="187"/>
      <c r="E277" s="188"/>
      <c r="F277" s="434"/>
    </row>
    <row r="278" spans="1:6" ht="12.75">
      <c r="A278" s="210"/>
      <c r="B278" s="190" t="s">
        <v>49</v>
      </c>
      <c r="C278" s="199"/>
      <c r="D278" s="192"/>
      <c r="E278" s="193"/>
      <c r="F278" s="435"/>
    </row>
    <row r="279" spans="1:6" ht="12.75">
      <c r="A279" s="189"/>
      <c r="B279" s="190" t="s">
        <v>50</v>
      </c>
      <c r="C279" s="199"/>
      <c r="D279" s="192"/>
      <c r="E279" s="193"/>
      <c r="F279" s="435"/>
    </row>
    <row r="280" spans="1:6" ht="12.75">
      <c r="A280" s="189"/>
      <c r="B280" s="190" t="s">
        <v>51</v>
      </c>
      <c r="C280" s="199"/>
      <c r="D280" s="192"/>
      <c r="E280" s="193"/>
      <c r="F280" s="435"/>
    </row>
    <row r="281" spans="1:6" ht="12.75">
      <c r="A281" s="210"/>
      <c r="B281" s="190" t="s">
        <v>52</v>
      </c>
      <c r="C281" s="199"/>
      <c r="D281" s="192"/>
      <c r="E281" s="193"/>
      <c r="F281" s="435"/>
    </row>
    <row r="282" spans="1:6" ht="12.75">
      <c r="A282" s="189"/>
      <c r="B282" s="190" t="s">
        <v>53</v>
      </c>
      <c r="C282" s="199"/>
      <c r="D282" s="192"/>
      <c r="E282" s="193"/>
      <c r="F282" s="435"/>
    </row>
    <row r="283" spans="1:6" ht="12.75">
      <c r="A283" s="189"/>
      <c r="B283" s="190" t="s">
        <v>54</v>
      </c>
      <c r="C283" s="199"/>
      <c r="D283" s="192"/>
      <c r="E283" s="193"/>
      <c r="F283" s="435"/>
    </row>
    <row r="284" spans="1:6" ht="12.75">
      <c r="A284" s="189"/>
      <c r="B284" s="190" t="s">
        <v>55</v>
      </c>
      <c r="C284" s="199"/>
      <c r="D284" s="192"/>
      <c r="E284" s="193"/>
      <c r="F284" s="435"/>
    </row>
    <row r="285" spans="1:6" ht="12.75">
      <c r="A285" s="210"/>
      <c r="B285" s="190" t="s">
        <v>56</v>
      </c>
      <c r="C285" s="199"/>
      <c r="D285" s="192"/>
      <c r="E285" s="193"/>
      <c r="F285" s="435"/>
    </row>
    <row r="286" spans="1:6" ht="12.75">
      <c r="A286" s="210"/>
      <c r="B286" s="190" t="s">
        <v>36</v>
      </c>
      <c r="C286" s="199"/>
      <c r="D286" s="192"/>
      <c r="E286" s="193"/>
      <c r="F286" s="435"/>
    </row>
    <row r="287" spans="1:6" ht="12.75">
      <c r="A287" s="194"/>
      <c r="B287" s="195"/>
      <c r="C287" s="176" t="s">
        <v>35</v>
      </c>
      <c r="D287" s="196">
        <v>94.77</v>
      </c>
      <c r="E287" s="197"/>
      <c r="F287" s="436">
        <f>D287*E287</f>
        <v>0</v>
      </c>
    </row>
    <row r="288" spans="1:6" ht="12.75">
      <c r="A288" s="221" t="s">
        <v>230</v>
      </c>
      <c r="B288" s="185" t="s">
        <v>86</v>
      </c>
      <c r="C288" s="186"/>
      <c r="D288" s="187"/>
      <c r="E288" s="188"/>
      <c r="F288" s="434"/>
    </row>
    <row r="289" spans="1:6" ht="12.75">
      <c r="A289" s="210"/>
      <c r="B289" s="190" t="s">
        <v>85</v>
      </c>
      <c r="C289" s="191"/>
      <c r="D289" s="192"/>
      <c r="E289" s="193"/>
      <c r="F289" s="435"/>
    </row>
    <row r="290" spans="1:6" ht="12.75">
      <c r="A290" s="211"/>
      <c r="B290" s="195" t="s">
        <v>87</v>
      </c>
      <c r="C290" s="195" t="s">
        <v>8</v>
      </c>
      <c r="D290" s="196">
        <v>165.31</v>
      </c>
      <c r="E290" s="197"/>
      <c r="F290" s="436">
        <f>D290*E290</f>
        <v>0</v>
      </c>
    </row>
    <row r="291" spans="1:6" ht="12.75">
      <c r="A291" s="221" t="s">
        <v>231</v>
      </c>
      <c r="B291" s="186" t="s">
        <v>57</v>
      </c>
      <c r="C291" s="198"/>
      <c r="D291" s="222"/>
      <c r="E291" s="188"/>
      <c r="F291" s="434"/>
    </row>
    <row r="292" spans="1:6" ht="12.75">
      <c r="A292" s="210"/>
      <c r="B292" s="191" t="s">
        <v>79</v>
      </c>
      <c r="C292" s="199"/>
      <c r="D292" s="218"/>
      <c r="E292" s="193"/>
      <c r="F292" s="435"/>
    </row>
    <row r="293" spans="1:6" ht="12.75">
      <c r="A293" s="223"/>
      <c r="B293" s="191" t="s">
        <v>89</v>
      </c>
      <c r="C293" s="199"/>
      <c r="D293" s="218"/>
      <c r="E293" s="193"/>
      <c r="F293" s="435"/>
    </row>
    <row r="294" spans="1:6" ht="12.75">
      <c r="A294" s="223"/>
      <c r="B294" s="190" t="s">
        <v>80</v>
      </c>
      <c r="C294" s="199"/>
      <c r="D294" s="218"/>
      <c r="E294" s="193"/>
      <c r="F294" s="435"/>
    </row>
    <row r="295" spans="1:6" ht="12.75">
      <c r="A295" s="223"/>
      <c r="B295" s="191" t="s">
        <v>58</v>
      </c>
      <c r="C295" s="199"/>
      <c r="D295" s="218"/>
      <c r="E295" s="193"/>
      <c r="F295" s="435"/>
    </row>
    <row r="296" spans="1:6" ht="12.75">
      <c r="A296" s="224"/>
      <c r="B296" s="176"/>
      <c r="C296" s="176" t="s">
        <v>13</v>
      </c>
      <c r="D296" s="196">
        <v>2</v>
      </c>
      <c r="E296" s="197"/>
      <c r="F296" s="436">
        <f>D296*E296</f>
        <v>0</v>
      </c>
    </row>
    <row r="297" spans="1:6" ht="12.75">
      <c r="A297" s="221" t="s">
        <v>232</v>
      </c>
      <c r="B297" s="186" t="s">
        <v>57</v>
      </c>
      <c r="C297" s="198"/>
      <c r="D297" s="222"/>
      <c r="E297" s="188"/>
      <c r="F297" s="434"/>
    </row>
    <row r="298" spans="1:6" ht="12.75">
      <c r="A298" s="189"/>
      <c r="B298" s="191" t="s">
        <v>81</v>
      </c>
      <c r="C298" s="199"/>
      <c r="D298" s="218"/>
      <c r="E298" s="193"/>
      <c r="F298" s="435"/>
    </row>
    <row r="299" spans="1:6" ht="12.75">
      <c r="A299" s="189"/>
      <c r="B299" s="191" t="s">
        <v>88</v>
      </c>
      <c r="C299" s="199"/>
      <c r="D299" s="218"/>
      <c r="E299" s="193"/>
      <c r="F299" s="435"/>
    </row>
    <row r="300" spans="1:6" ht="12.75">
      <c r="A300" s="189"/>
      <c r="B300" s="190" t="s">
        <v>80</v>
      </c>
      <c r="C300" s="199"/>
      <c r="D300" s="218"/>
      <c r="E300" s="193"/>
      <c r="F300" s="435"/>
    </row>
    <row r="301" spans="1:6" ht="12.75">
      <c r="A301" s="189"/>
      <c r="B301" s="191" t="s">
        <v>58</v>
      </c>
      <c r="C301" s="199"/>
      <c r="D301" s="218"/>
      <c r="E301" s="193"/>
      <c r="F301" s="435"/>
    </row>
    <row r="302" spans="1:6" ht="12.75">
      <c r="A302" s="211"/>
      <c r="B302" s="176"/>
      <c r="C302" s="176" t="s">
        <v>13</v>
      </c>
      <c r="D302" s="196">
        <v>2</v>
      </c>
      <c r="E302" s="197"/>
      <c r="F302" s="436">
        <f>D302*E302</f>
        <v>0</v>
      </c>
    </row>
    <row r="303" spans="1:6" ht="12.75">
      <c r="A303" s="221" t="s">
        <v>233</v>
      </c>
      <c r="B303" s="186" t="s">
        <v>57</v>
      </c>
      <c r="C303" s="198"/>
      <c r="D303" s="222"/>
      <c r="E303" s="188"/>
      <c r="F303" s="434"/>
    </row>
    <row r="304" spans="1:6" ht="12.75">
      <c r="A304" s="210"/>
      <c r="B304" s="191" t="s">
        <v>82</v>
      </c>
      <c r="C304" s="199"/>
      <c r="D304" s="218"/>
      <c r="E304" s="193"/>
      <c r="F304" s="435"/>
    </row>
    <row r="305" spans="1:6" ht="12.75">
      <c r="A305" s="223"/>
      <c r="B305" s="191" t="s">
        <v>89</v>
      </c>
      <c r="C305" s="199"/>
      <c r="D305" s="218"/>
      <c r="E305" s="193"/>
      <c r="F305" s="435"/>
    </row>
    <row r="306" spans="1:6" ht="12.75">
      <c r="A306" s="223"/>
      <c r="B306" s="190" t="s">
        <v>80</v>
      </c>
      <c r="C306" s="199"/>
      <c r="D306" s="218"/>
      <c r="E306" s="193"/>
      <c r="F306" s="435"/>
    </row>
    <row r="307" spans="1:6" ht="12.75">
      <c r="A307" s="223"/>
      <c r="B307" s="191" t="s">
        <v>58</v>
      </c>
      <c r="C307" s="199"/>
      <c r="D307" s="218"/>
      <c r="E307" s="193"/>
      <c r="F307" s="435"/>
    </row>
    <row r="308" spans="1:6" ht="12.75">
      <c r="A308" s="224"/>
      <c r="B308" s="176"/>
      <c r="C308" s="176" t="s">
        <v>13</v>
      </c>
      <c r="D308" s="196">
        <v>1</v>
      </c>
      <c r="E308" s="197"/>
      <c r="F308" s="436">
        <f>D308*E308</f>
        <v>0</v>
      </c>
    </row>
    <row r="309" spans="1:6" ht="12.75">
      <c r="A309" s="221" t="s">
        <v>234</v>
      </c>
      <c r="B309" s="185" t="s">
        <v>59</v>
      </c>
      <c r="C309" s="186"/>
      <c r="D309" s="187"/>
      <c r="E309" s="188"/>
      <c r="F309" s="434"/>
    </row>
    <row r="310" spans="1:6" ht="12.75">
      <c r="A310" s="223"/>
      <c r="B310" s="190" t="s">
        <v>60</v>
      </c>
      <c r="C310" s="191"/>
      <c r="D310" s="192"/>
      <c r="E310" s="193"/>
      <c r="F310" s="435"/>
    </row>
    <row r="311" spans="1:6" ht="12.75">
      <c r="A311" s="224"/>
      <c r="B311" s="200"/>
      <c r="C311" s="195" t="s">
        <v>8</v>
      </c>
      <c r="D311" s="196">
        <v>165.31</v>
      </c>
      <c r="E311" s="197"/>
      <c r="F311" s="436">
        <f>D311*E311</f>
        <v>0</v>
      </c>
    </row>
    <row r="312" spans="1:6" ht="12.75">
      <c r="A312" s="221" t="s">
        <v>235</v>
      </c>
      <c r="B312" s="185" t="s">
        <v>61</v>
      </c>
      <c r="C312" s="198"/>
      <c r="D312" s="222"/>
      <c r="E312" s="188"/>
      <c r="F312" s="434"/>
    </row>
    <row r="313" spans="1:6" ht="12.75">
      <c r="A313" s="223"/>
      <c r="B313" s="190" t="s">
        <v>62</v>
      </c>
      <c r="C313" s="199"/>
      <c r="D313" s="218"/>
      <c r="E313" s="193"/>
      <c r="F313" s="435"/>
    </row>
    <row r="314" spans="1:6" ht="12.75">
      <c r="A314" s="223"/>
      <c r="B314" s="190" t="s">
        <v>63</v>
      </c>
      <c r="C314" s="199"/>
      <c r="D314" s="218"/>
      <c r="E314" s="193"/>
      <c r="F314" s="435"/>
    </row>
    <row r="315" spans="1:6" ht="12.75">
      <c r="A315" s="224"/>
      <c r="B315" s="195"/>
      <c r="C315" s="195" t="s">
        <v>8</v>
      </c>
      <c r="D315" s="196">
        <v>165.31</v>
      </c>
      <c r="E315" s="197"/>
      <c r="F315" s="436">
        <f>D315*E315</f>
        <v>0</v>
      </c>
    </row>
    <row r="316" spans="1:6" ht="12.75">
      <c r="A316" s="221" t="s">
        <v>236</v>
      </c>
      <c r="B316" s="186" t="s">
        <v>64</v>
      </c>
      <c r="C316" s="198"/>
      <c r="D316" s="187"/>
      <c r="E316" s="188"/>
      <c r="F316" s="434"/>
    </row>
    <row r="317" spans="1:6" ht="12.75">
      <c r="A317" s="223"/>
      <c r="B317" s="191" t="s">
        <v>65</v>
      </c>
      <c r="C317" s="199"/>
      <c r="D317" s="192"/>
      <c r="E317" s="193"/>
      <c r="F317" s="435"/>
    </row>
    <row r="318" spans="1:6" ht="12.75">
      <c r="A318" s="223"/>
      <c r="B318" s="191" t="s">
        <v>66</v>
      </c>
      <c r="C318" s="199"/>
      <c r="D318" s="192"/>
      <c r="E318" s="193"/>
      <c r="F318" s="435"/>
    </row>
    <row r="319" spans="1:6" ht="12.75">
      <c r="A319" s="224"/>
      <c r="B319" s="226"/>
      <c r="C319" s="176" t="s">
        <v>13</v>
      </c>
      <c r="D319" s="196">
        <v>12</v>
      </c>
      <c r="E319" s="197"/>
      <c r="F319" s="436">
        <f>D319*E319</f>
        <v>0</v>
      </c>
    </row>
    <row r="320" spans="1:6" ht="12.75">
      <c r="A320" s="221" t="s">
        <v>237</v>
      </c>
      <c r="B320" s="186" t="s">
        <v>67</v>
      </c>
      <c r="C320" s="186"/>
      <c r="D320" s="187"/>
      <c r="E320" s="188"/>
      <c r="F320" s="434"/>
    </row>
    <row r="321" spans="1:6" ht="12.75">
      <c r="A321" s="223"/>
      <c r="B321" s="191" t="s">
        <v>68</v>
      </c>
      <c r="C321" s="191"/>
      <c r="D321" s="192"/>
      <c r="E321" s="193"/>
      <c r="F321" s="435"/>
    </row>
    <row r="322" spans="1:6" ht="12.75">
      <c r="A322" s="223"/>
      <c r="B322" s="191" t="s">
        <v>22</v>
      </c>
      <c r="C322" s="191"/>
      <c r="D322" s="192"/>
      <c r="E322" s="193"/>
      <c r="F322" s="435"/>
    </row>
    <row r="323" spans="1:6" ht="12.75">
      <c r="A323" s="224"/>
      <c r="B323" s="195"/>
      <c r="C323" s="176" t="s">
        <v>13</v>
      </c>
      <c r="D323" s="196">
        <v>1</v>
      </c>
      <c r="E323" s="197"/>
      <c r="F323" s="436">
        <f>D323*E323</f>
        <v>0</v>
      </c>
    </row>
    <row r="324" spans="1:6" ht="12.75">
      <c r="A324" s="221" t="s">
        <v>238</v>
      </c>
      <c r="B324" s="185" t="s">
        <v>69</v>
      </c>
      <c r="C324" s="198"/>
      <c r="D324" s="187"/>
      <c r="E324" s="188"/>
      <c r="F324" s="434"/>
    </row>
    <row r="325" spans="1:6" ht="12.75">
      <c r="A325" s="223"/>
      <c r="B325" s="190" t="s">
        <v>70</v>
      </c>
      <c r="C325" s="199"/>
      <c r="D325" s="192"/>
      <c r="E325" s="193"/>
      <c r="F325" s="435"/>
    </row>
    <row r="326" spans="1:6" ht="12.75">
      <c r="A326" s="224"/>
      <c r="B326" s="176"/>
      <c r="C326" s="176" t="s">
        <v>33</v>
      </c>
      <c r="D326" s="196">
        <v>413.275</v>
      </c>
      <c r="E326" s="197"/>
      <c r="F326" s="436">
        <f>D326*E326</f>
        <v>0</v>
      </c>
    </row>
    <row r="327" spans="1:6" ht="12.75">
      <c r="A327" s="221" t="s">
        <v>239</v>
      </c>
      <c r="B327" s="185" t="s">
        <v>71</v>
      </c>
      <c r="C327" s="198"/>
      <c r="D327" s="187"/>
      <c r="E327" s="188"/>
      <c r="F327" s="434"/>
    </row>
    <row r="328" spans="1:6" ht="12.75">
      <c r="A328" s="223"/>
      <c r="B328" s="190" t="s">
        <v>72</v>
      </c>
      <c r="C328" s="199"/>
      <c r="D328" s="192"/>
      <c r="E328" s="193"/>
      <c r="F328" s="435"/>
    </row>
    <row r="329" spans="1:6" ht="12.75">
      <c r="A329" s="223"/>
      <c r="B329" s="190" t="s">
        <v>73</v>
      </c>
      <c r="C329" s="199"/>
      <c r="D329" s="218"/>
      <c r="E329" s="193"/>
      <c r="F329" s="435"/>
    </row>
    <row r="330" spans="1:6" ht="12.75">
      <c r="A330" s="223"/>
      <c r="B330" s="190" t="s">
        <v>74</v>
      </c>
      <c r="C330" s="199"/>
      <c r="D330" s="192"/>
      <c r="E330" s="193"/>
      <c r="F330" s="435"/>
    </row>
    <row r="331" spans="1:6" ht="12.75">
      <c r="A331" s="224"/>
      <c r="B331" s="195" t="s">
        <v>405</v>
      </c>
      <c r="C331" s="200"/>
      <c r="D331" s="228">
        <v>0.05</v>
      </c>
      <c r="E331" s="197"/>
      <c r="F331" s="436">
        <f>SUM(F209:F326)*5%</f>
        <v>0</v>
      </c>
    </row>
    <row r="332" spans="1:6" ht="13.5" thickBot="1">
      <c r="A332" s="229"/>
      <c r="B332" s="230"/>
      <c r="C332" s="182"/>
      <c r="D332" s="183"/>
      <c r="E332" s="193"/>
      <c r="F332" s="431"/>
    </row>
    <row r="333" spans="1:6" s="410" customFormat="1" ht="13.5" thickBot="1">
      <c r="A333" s="292"/>
      <c r="B333" s="381" t="s">
        <v>163</v>
      </c>
      <c r="C333" s="295"/>
      <c r="D333" s="296"/>
      <c r="E333" s="382"/>
      <c r="F333" s="441">
        <f>SUM(F210:F331)</f>
        <v>0</v>
      </c>
    </row>
    <row r="334" spans="1:6" ht="13.5" thickBot="1">
      <c r="A334" s="389"/>
      <c r="B334" s="390"/>
      <c r="C334" s="391"/>
      <c r="D334" s="392"/>
      <c r="E334" s="393"/>
      <c r="F334" s="442"/>
    </row>
    <row r="335" spans="1:6" ht="14.25" thickBot="1" thickTop="1">
      <c r="A335" s="365" t="s">
        <v>181</v>
      </c>
      <c r="B335" s="232" t="s">
        <v>119</v>
      </c>
      <c r="C335" s="232"/>
      <c r="D335" s="233"/>
      <c r="E335" s="330"/>
      <c r="F335" s="443"/>
    </row>
    <row r="336" spans="1:6" ht="13.5" thickTop="1">
      <c r="A336" s="284"/>
      <c r="B336" s="263"/>
      <c r="C336" s="263"/>
      <c r="D336" s="264"/>
      <c r="E336" s="197"/>
      <c r="F336" s="431"/>
    </row>
    <row r="337" spans="1:6" ht="66.75" customHeight="1">
      <c r="A337" s="367"/>
      <c r="B337" s="369" t="s">
        <v>412</v>
      </c>
      <c r="C337" s="366"/>
      <c r="D337" s="372"/>
      <c r="E337" s="197"/>
      <c r="F337" s="433"/>
    </row>
    <row r="338" spans="1:6" ht="12.75">
      <c r="A338" s="236" t="s">
        <v>240</v>
      </c>
      <c r="B338" s="213" t="s">
        <v>5</v>
      </c>
      <c r="C338" s="237"/>
      <c r="D338" s="238"/>
      <c r="E338" s="188"/>
      <c r="F338" s="434"/>
    </row>
    <row r="339" spans="1:6" ht="12.75">
      <c r="A339" s="239"/>
      <c r="B339" s="215" t="s">
        <v>6</v>
      </c>
      <c r="C339" s="240"/>
      <c r="D339" s="241"/>
      <c r="E339" s="193"/>
      <c r="F339" s="435"/>
    </row>
    <row r="340" spans="1:6" ht="12.75">
      <c r="A340" s="239"/>
      <c r="B340" s="215" t="s">
        <v>7</v>
      </c>
      <c r="C340" s="240"/>
      <c r="D340" s="241"/>
      <c r="E340" s="193"/>
      <c r="F340" s="435"/>
    </row>
    <row r="341" spans="1:6" ht="12.75">
      <c r="A341" s="242"/>
      <c r="B341" s="217"/>
      <c r="C341" s="243" t="s">
        <v>8</v>
      </c>
      <c r="D341" s="244">
        <v>88</v>
      </c>
      <c r="E341" s="197"/>
      <c r="F341" s="436">
        <f>D341*E341</f>
        <v>0</v>
      </c>
    </row>
    <row r="342" spans="1:6" ht="12.75">
      <c r="A342" s="236" t="s">
        <v>241</v>
      </c>
      <c r="B342" s="213" t="s">
        <v>9</v>
      </c>
      <c r="C342" s="237"/>
      <c r="D342" s="214"/>
      <c r="E342" s="188"/>
      <c r="F342" s="434"/>
    </row>
    <row r="343" spans="1:6" ht="12.75">
      <c r="A343" s="239"/>
      <c r="B343" s="215" t="s">
        <v>10</v>
      </c>
      <c r="C343" s="240"/>
      <c r="D343" s="216"/>
      <c r="E343" s="193"/>
      <c r="F343" s="435"/>
    </row>
    <row r="344" spans="1:6" ht="12.75">
      <c r="A344" s="239"/>
      <c r="B344" s="215" t="s">
        <v>11</v>
      </c>
      <c r="C344" s="240"/>
      <c r="D344" s="216"/>
      <c r="E344" s="193"/>
      <c r="F344" s="435"/>
    </row>
    <row r="345" spans="1:6" ht="12.75">
      <c r="A345" s="239"/>
      <c r="B345" s="215" t="s">
        <v>12</v>
      </c>
      <c r="C345" s="240"/>
      <c r="D345" s="216"/>
      <c r="E345" s="193"/>
      <c r="F345" s="435"/>
    </row>
    <row r="346" spans="1:6" ht="12.75">
      <c r="A346" s="242"/>
      <c r="B346" s="245"/>
      <c r="C346" s="217" t="s">
        <v>13</v>
      </c>
      <c r="D346" s="244">
        <v>34</v>
      </c>
      <c r="E346" s="197"/>
      <c r="F346" s="436">
        <f>D346*E346</f>
        <v>0</v>
      </c>
    </row>
    <row r="347" spans="1:6" ht="12.75">
      <c r="A347" s="236" t="s">
        <v>242</v>
      </c>
      <c r="B347" s="213" t="s">
        <v>91</v>
      </c>
      <c r="C347" s="213"/>
      <c r="D347" s="246"/>
      <c r="E347" s="188"/>
      <c r="F347" s="434"/>
    </row>
    <row r="348" spans="1:6" ht="12.75">
      <c r="A348" s="239"/>
      <c r="B348" s="215" t="s">
        <v>110</v>
      </c>
      <c r="C348" s="215"/>
      <c r="D348" s="247"/>
      <c r="E348" s="193"/>
      <c r="F348" s="435"/>
    </row>
    <row r="349" spans="1:6" ht="12.75">
      <c r="A349" s="242"/>
      <c r="B349" s="217"/>
      <c r="C349" s="217" t="s">
        <v>92</v>
      </c>
      <c r="D349" s="244">
        <v>7</v>
      </c>
      <c r="E349" s="197"/>
      <c r="F349" s="436">
        <f>D349*E349</f>
        <v>0</v>
      </c>
    </row>
    <row r="350" spans="1:6" ht="12.75">
      <c r="A350" s="248" t="s">
        <v>243</v>
      </c>
      <c r="B350" s="249" t="s">
        <v>93</v>
      </c>
      <c r="C350" s="237"/>
      <c r="D350" s="214"/>
      <c r="E350" s="188"/>
      <c r="F350" s="434"/>
    </row>
    <row r="351" spans="1:6" ht="12.75">
      <c r="A351" s="250"/>
      <c r="B351" s="251" t="s">
        <v>94</v>
      </c>
      <c r="C351" s="240"/>
      <c r="D351" s="216"/>
      <c r="E351" s="193"/>
      <c r="F351" s="435"/>
    </row>
    <row r="352" spans="1:6" ht="12.75">
      <c r="A352" s="252"/>
      <c r="B352" s="245"/>
      <c r="C352" s="243" t="s">
        <v>33</v>
      </c>
      <c r="D352" s="244">
        <v>42.5</v>
      </c>
      <c r="E352" s="197"/>
      <c r="F352" s="436">
        <f>D352*E352</f>
        <v>0</v>
      </c>
    </row>
    <row r="353" spans="1:6" ht="12.75">
      <c r="A353" s="248" t="s">
        <v>244</v>
      </c>
      <c r="B353" s="249" t="s">
        <v>432</v>
      </c>
      <c r="C353" s="237"/>
      <c r="D353" s="214"/>
      <c r="E353" s="188"/>
      <c r="F353" s="434"/>
    </row>
    <row r="354" spans="1:6" ht="12.75">
      <c r="A354" s="250"/>
      <c r="B354" s="251" t="s">
        <v>95</v>
      </c>
      <c r="C354" s="240"/>
      <c r="D354" s="216"/>
      <c r="E354" s="193"/>
      <c r="F354" s="435"/>
    </row>
    <row r="355" spans="1:6" ht="12.75">
      <c r="A355" s="250"/>
      <c r="B355" s="251" t="s">
        <v>96</v>
      </c>
      <c r="C355" s="240"/>
      <c r="D355" s="216"/>
      <c r="E355" s="193"/>
      <c r="F355" s="435"/>
    </row>
    <row r="356" spans="1:6" ht="12.75">
      <c r="A356" s="252"/>
      <c r="B356" s="245"/>
      <c r="C356" s="243" t="s">
        <v>33</v>
      </c>
      <c r="D356" s="244">
        <v>42.5</v>
      </c>
      <c r="E356" s="197"/>
      <c r="F356" s="436">
        <f>D356*E356</f>
        <v>0</v>
      </c>
    </row>
    <row r="357" spans="1:6" ht="12.75">
      <c r="A357" s="248" t="s">
        <v>245</v>
      </c>
      <c r="B357" s="213" t="s">
        <v>97</v>
      </c>
      <c r="C357" s="237"/>
      <c r="D357" s="214"/>
      <c r="E357" s="188"/>
      <c r="F357" s="434"/>
    </row>
    <row r="358" spans="1:6" ht="12.75">
      <c r="A358" s="250"/>
      <c r="B358" s="215" t="s">
        <v>430</v>
      </c>
      <c r="C358" s="240"/>
      <c r="D358" s="216"/>
      <c r="E358" s="193"/>
      <c r="F358" s="435"/>
    </row>
    <row r="359" spans="1:6" ht="12.75">
      <c r="A359" s="250"/>
      <c r="B359" s="215" t="s">
        <v>413</v>
      </c>
      <c r="C359" s="240"/>
      <c r="D359" s="216"/>
      <c r="E359" s="193"/>
      <c r="F359" s="435"/>
    </row>
    <row r="360" spans="1:6" ht="12.75">
      <c r="A360" s="252"/>
      <c r="B360" s="217"/>
      <c r="C360" s="217" t="s">
        <v>35</v>
      </c>
      <c r="D360" s="244">
        <v>183.92000000000002</v>
      </c>
      <c r="E360" s="197"/>
      <c r="F360" s="436">
        <f>D360*E360</f>
        <v>0</v>
      </c>
    </row>
    <row r="361" spans="1:6" ht="12.75">
      <c r="A361" s="248" t="s">
        <v>246</v>
      </c>
      <c r="B361" s="185" t="s">
        <v>90</v>
      </c>
      <c r="C361" s="249"/>
      <c r="D361" s="253"/>
      <c r="E361" s="188"/>
      <c r="F361" s="434"/>
    </row>
    <row r="362" spans="1:6" ht="12.75">
      <c r="A362" s="250"/>
      <c r="B362" s="190" t="s">
        <v>77</v>
      </c>
      <c r="C362" s="251"/>
      <c r="D362" s="254"/>
      <c r="E362" s="193"/>
      <c r="F362" s="435"/>
    </row>
    <row r="363" spans="1:6" ht="12.75">
      <c r="A363" s="250"/>
      <c r="B363" s="190" t="s">
        <v>42</v>
      </c>
      <c r="C363" s="251"/>
      <c r="D363" s="254"/>
      <c r="E363" s="193"/>
      <c r="F363" s="435"/>
    </row>
    <row r="364" spans="1:6" ht="12.75">
      <c r="A364" s="250"/>
      <c r="B364" s="190" t="s">
        <v>435</v>
      </c>
      <c r="C364" s="251"/>
      <c r="D364" s="254"/>
      <c r="E364" s="193"/>
      <c r="F364" s="435"/>
    </row>
    <row r="365" spans="1:6" ht="12.75">
      <c r="A365" s="250"/>
      <c r="B365" s="190" t="s">
        <v>444</v>
      </c>
      <c r="C365" s="348"/>
      <c r="D365" s="254"/>
      <c r="E365" s="193"/>
      <c r="F365" s="435"/>
    </row>
    <row r="366" spans="1:6" ht="12.75">
      <c r="A366" s="250"/>
      <c r="B366" s="215" t="s">
        <v>37</v>
      </c>
      <c r="C366" s="418"/>
      <c r="D366" s="216">
        <v>183.92000000000002</v>
      </c>
      <c r="E366" s="193"/>
      <c r="F366" s="435"/>
    </row>
    <row r="367" spans="1:6" ht="12.75">
      <c r="A367" s="250"/>
      <c r="B367" s="215" t="s">
        <v>38</v>
      </c>
      <c r="C367" s="418"/>
      <c r="D367" s="216"/>
      <c r="E367" s="193"/>
      <c r="F367" s="435"/>
    </row>
    <row r="368" spans="1:6" ht="12.75">
      <c r="A368" s="250"/>
      <c r="B368" s="255" t="s">
        <v>98</v>
      </c>
      <c r="C368" s="418"/>
      <c r="D368" s="216">
        <v>3.08</v>
      </c>
      <c r="E368" s="193"/>
      <c r="F368" s="435"/>
    </row>
    <row r="369" spans="1:6" ht="12.75">
      <c r="A369" s="250"/>
      <c r="B369" s="255" t="s">
        <v>99</v>
      </c>
      <c r="C369" s="418"/>
      <c r="D369" s="216">
        <v>17.6</v>
      </c>
      <c r="E369" s="193"/>
      <c r="F369" s="435"/>
    </row>
    <row r="370" spans="1:6" ht="12.75">
      <c r="A370" s="250"/>
      <c r="B370" s="215" t="s">
        <v>100</v>
      </c>
      <c r="C370" s="418"/>
      <c r="D370" s="216">
        <v>20.68</v>
      </c>
      <c r="E370" s="193"/>
      <c r="F370" s="435"/>
    </row>
    <row r="371" spans="1:6" ht="12.75">
      <c r="A371" s="250"/>
      <c r="B371" s="215"/>
      <c r="C371" s="251"/>
      <c r="D371" s="216"/>
      <c r="E371" s="193"/>
      <c r="F371" s="435"/>
    </row>
    <row r="372" spans="1:7" ht="12.75">
      <c r="A372" s="252"/>
      <c r="B372" s="245"/>
      <c r="C372" s="243" t="s">
        <v>35</v>
      </c>
      <c r="D372" s="244">
        <v>142.56</v>
      </c>
      <c r="E372" s="197"/>
      <c r="F372" s="436">
        <f>D372*E372</f>
        <v>0</v>
      </c>
      <c r="G372" s="411"/>
    </row>
    <row r="373" spans="1:7" ht="12.75">
      <c r="A373" s="250" t="s">
        <v>247</v>
      </c>
      <c r="B373" s="251" t="s">
        <v>441</v>
      </c>
      <c r="C373" s="240"/>
      <c r="D373" s="216"/>
      <c r="E373" s="188"/>
      <c r="F373" s="435"/>
      <c r="G373" s="411"/>
    </row>
    <row r="374" spans="1:7" ht="12.75">
      <c r="A374" s="250"/>
      <c r="B374" s="251" t="s">
        <v>446</v>
      </c>
      <c r="C374" s="240"/>
      <c r="D374" s="216"/>
      <c r="E374" s="193"/>
      <c r="F374" s="435"/>
      <c r="G374" s="411"/>
    </row>
    <row r="375" spans="1:7" ht="12.75">
      <c r="A375" s="250"/>
      <c r="B375" s="251" t="s">
        <v>445</v>
      </c>
      <c r="C375" s="240" t="s">
        <v>35</v>
      </c>
      <c r="D375" s="216">
        <v>21</v>
      </c>
      <c r="E375" s="197"/>
      <c r="F375" s="435">
        <f>D375*E375</f>
        <v>0</v>
      </c>
      <c r="G375" s="411"/>
    </row>
    <row r="376" spans="1:6" ht="12.75">
      <c r="A376" s="248" t="s">
        <v>248</v>
      </c>
      <c r="B376" s="213" t="s">
        <v>43</v>
      </c>
      <c r="C376" s="237"/>
      <c r="D376" s="214"/>
      <c r="E376" s="188"/>
      <c r="F376" s="434"/>
    </row>
    <row r="377" spans="1:6" ht="12.75">
      <c r="A377" s="250"/>
      <c r="B377" s="215" t="s">
        <v>44</v>
      </c>
      <c r="C377" s="240"/>
      <c r="D377" s="216"/>
      <c r="E377" s="193"/>
      <c r="F377" s="435"/>
    </row>
    <row r="378" spans="1:6" ht="12.75">
      <c r="A378" s="252"/>
      <c r="B378" s="244"/>
      <c r="C378" s="217" t="s">
        <v>33</v>
      </c>
      <c r="D378" s="244">
        <v>61.6</v>
      </c>
      <c r="E378" s="197"/>
      <c r="F378" s="436">
        <f>D378*E378</f>
        <v>0</v>
      </c>
    </row>
    <row r="379" spans="1:6" ht="12.75">
      <c r="A379" s="248" t="s">
        <v>249</v>
      </c>
      <c r="B379" s="213" t="s">
        <v>108</v>
      </c>
      <c r="C379" s="237"/>
      <c r="D379" s="214"/>
      <c r="E379" s="188"/>
      <c r="F379" s="434"/>
    </row>
    <row r="380" spans="1:6" ht="12.75">
      <c r="A380" s="250"/>
      <c r="B380" s="215" t="s">
        <v>109</v>
      </c>
      <c r="C380" s="240"/>
      <c r="D380" s="216"/>
      <c r="E380" s="193"/>
      <c r="F380" s="435"/>
    </row>
    <row r="381" spans="1:6" ht="12.75">
      <c r="A381" s="256"/>
      <c r="B381" s="245"/>
      <c r="C381" s="217" t="s">
        <v>8</v>
      </c>
      <c r="D381" s="244">
        <v>88</v>
      </c>
      <c r="E381" s="197"/>
      <c r="F381" s="436">
        <f>D381*E381</f>
        <v>0</v>
      </c>
    </row>
    <row r="382" spans="1:6" ht="12.75">
      <c r="A382" s="257" t="s">
        <v>250</v>
      </c>
      <c r="B382" s="237" t="s">
        <v>101</v>
      </c>
      <c r="C382" s="249"/>
      <c r="D382" s="214"/>
      <c r="E382" s="188"/>
      <c r="F382" s="434"/>
    </row>
    <row r="383" spans="1:6" ht="12.75">
      <c r="A383" s="258"/>
      <c r="B383" s="240" t="s">
        <v>102</v>
      </c>
      <c r="C383" s="251"/>
      <c r="D383" s="216"/>
      <c r="E383" s="193"/>
      <c r="F383" s="435"/>
    </row>
    <row r="384" spans="1:6" ht="12.75">
      <c r="A384" s="258"/>
      <c r="B384" s="240" t="s">
        <v>103</v>
      </c>
      <c r="C384" s="251"/>
      <c r="D384" s="216"/>
      <c r="E384" s="193"/>
      <c r="F384" s="435"/>
    </row>
    <row r="385" spans="1:6" ht="12.75">
      <c r="A385" s="258"/>
      <c r="B385" s="240" t="s">
        <v>104</v>
      </c>
      <c r="C385" s="251"/>
      <c r="D385" s="216"/>
      <c r="E385" s="193"/>
      <c r="F385" s="435"/>
    </row>
    <row r="386" spans="1:6" ht="12.75">
      <c r="A386" s="258"/>
      <c r="B386" s="240" t="s">
        <v>105</v>
      </c>
      <c r="C386" s="251"/>
      <c r="D386" s="216"/>
      <c r="E386" s="193"/>
      <c r="F386" s="435"/>
    </row>
    <row r="387" spans="1:6" ht="12.75">
      <c r="A387" s="258"/>
      <c r="B387" s="240" t="s">
        <v>106</v>
      </c>
      <c r="C387" s="251"/>
      <c r="D387" s="216"/>
      <c r="E387" s="193"/>
      <c r="F387" s="435"/>
    </row>
    <row r="388" spans="1:6" ht="12.75">
      <c r="A388" s="256"/>
      <c r="B388" s="245"/>
      <c r="C388" s="217" t="s">
        <v>13</v>
      </c>
      <c r="D388" s="244">
        <v>17</v>
      </c>
      <c r="E388" s="197"/>
      <c r="F388" s="436">
        <f>D388*E388</f>
        <v>0</v>
      </c>
    </row>
    <row r="389" spans="1:6" ht="12.75">
      <c r="A389" s="257" t="s">
        <v>251</v>
      </c>
      <c r="B389" s="213" t="s">
        <v>107</v>
      </c>
      <c r="C389" s="237"/>
      <c r="D389" s="214"/>
      <c r="E389" s="188"/>
      <c r="F389" s="434"/>
    </row>
    <row r="390" spans="1:6" ht="12.75">
      <c r="A390" s="250"/>
      <c r="B390" s="215" t="s">
        <v>60</v>
      </c>
      <c r="C390" s="240"/>
      <c r="D390" s="216"/>
      <c r="E390" s="193"/>
      <c r="F390" s="435"/>
    </row>
    <row r="391" spans="1:6" ht="12.75">
      <c r="A391" s="252"/>
      <c r="B391" s="245"/>
      <c r="C391" s="217" t="s">
        <v>8</v>
      </c>
      <c r="D391" s="244">
        <v>88</v>
      </c>
      <c r="E391" s="197"/>
      <c r="F391" s="436">
        <f>D391*E391</f>
        <v>0</v>
      </c>
    </row>
    <row r="392" spans="1:6" ht="12.75">
      <c r="A392" s="257" t="s">
        <v>252</v>
      </c>
      <c r="B392" s="213" t="s">
        <v>75</v>
      </c>
      <c r="C392" s="237"/>
      <c r="D392" s="214"/>
      <c r="E392" s="188"/>
      <c r="F392" s="434"/>
    </row>
    <row r="393" spans="1:6" ht="12.75">
      <c r="A393" s="256"/>
      <c r="B393" s="245"/>
      <c r="C393" s="217" t="s">
        <v>33</v>
      </c>
      <c r="D393" s="244">
        <v>308</v>
      </c>
      <c r="E393" s="197"/>
      <c r="F393" s="436">
        <f>D393*E393</f>
        <v>0</v>
      </c>
    </row>
    <row r="394" spans="1:6" ht="12.75">
      <c r="A394" s="257" t="s">
        <v>419</v>
      </c>
      <c r="B394" s="213" t="s">
        <v>71</v>
      </c>
      <c r="C394" s="237"/>
      <c r="D394" s="238"/>
      <c r="E394" s="188"/>
      <c r="F394" s="434"/>
    </row>
    <row r="395" spans="1:6" ht="12.75">
      <c r="A395" s="258"/>
      <c r="B395" s="215" t="s">
        <v>72</v>
      </c>
      <c r="C395" s="240"/>
      <c r="D395" s="241"/>
      <c r="E395" s="193"/>
      <c r="F395" s="435"/>
    </row>
    <row r="396" spans="1:6" ht="12.75">
      <c r="A396" s="258"/>
      <c r="B396" s="215" t="s">
        <v>73</v>
      </c>
      <c r="C396" s="240"/>
      <c r="D396" s="241"/>
      <c r="E396" s="193"/>
      <c r="F396" s="435"/>
    </row>
    <row r="397" spans="1:6" ht="12.75">
      <c r="A397" s="258"/>
      <c r="B397" s="215" t="s">
        <v>74</v>
      </c>
      <c r="C397" s="240"/>
      <c r="D397" s="241"/>
      <c r="E397" s="193"/>
      <c r="F397" s="435"/>
    </row>
    <row r="398" spans="1:6" ht="12.75">
      <c r="A398" s="258"/>
      <c r="B398" s="215" t="s">
        <v>406</v>
      </c>
      <c r="C398" s="240"/>
      <c r="D398" s="241"/>
      <c r="E398" s="193"/>
      <c r="F398" s="435"/>
    </row>
    <row r="399" spans="1:6" ht="12.75">
      <c r="A399" s="256"/>
      <c r="B399" s="217"/>
      <c r="C399" s="243"/>
      <c r="D399" s="259" t="s">
        <v>176</v>
      </c>
      <c r="E399" s="197"/>
      <c r="F399" s="436">
        <f>SUM(F340:F394)*5%</f>
        <v>0</v>
      </c>
    </row>
    <row r="400" spans="1:6" ht="13.5" thickBot="1">
      <c r="A400" s="234"/>
      <c r="B400" s="260"/>
      <c r="C400" s="261"/>
      <c r="D400" s="235"/>
      <c r="E400" s="193"/>
      <c r="F400" s="431"/>
    </row>
    <row r="401" spans="1:6" s="410" customFormat="1" ht="13.5" thickBot="1">
      <c r="A401" s="293"/>
      <c r="B401" s="383" t="s">
        <v>166</v>
      </c>
      <c r="C401" s="384"/>
      <c r="D401" s="385"/>
      <c r="E401" s="382"/>
      <c r="F401" s="444">
        <f>SUM(F339:F399)</f>
        <v>0</v>
      </c>
    </row>
    <row r="402" spans="1:6" ht="13.5" thickBot="1">
      <c r="A402" s="397"/>
      <c r="B402" s="391"/>
      <c r="C402" s="391"/>
      <c r="D402" s="392"/>
      <c r="E402" s="393"/>
      <c r="F402" s="442"/>
    </row>
    <row r="403" spans="1:6" ht="14.25" thickBot="1" thickTop="1">
      <c r="A403" s="362" t="s">
        <v>3</v>
      </c>
      <c r="B403" s="178" t="s">
        <v>126</v>
      </c>
      <c r="C403" s="179"/>
      <c r="D403" s="180"/>
      <c r="E403" s="330"/>
      <c r="F403" s="443"/>
    </row>
    <row r="404" spans="1:6" ht="13.5" thickTop="1">
      <c r="A404" s="231"/>
      <c r="B404" s="341"/>
      <c r="C404" s="182"/>
      <c r="D404" s="183"/>
      <c r="E404" s="197"/>
      <c r="F404" s="431"/>
    </row>
    <row r="405" spans="1:6" ht="66.75" customHeight="1">
      <c r="A405" s="368"/>
      <c r="B405" s="369" t="s">
        <v>412</v>
      </c>
      <c r="C405" s="370"/>
      <c r="D405" s="371"/>
      <c r="E405" s="197"/>
      <c r="F405" s="433"/>
    </row>
    <row r="406" spans="1:6" ht="12.75">
      <c r="A406" s="184" t="s">
        <v>198</v>
      </c>
      <c r="B406" s="185" t="s">
        <v>5</v>
      </c>
      <c r="C406" s="186"/>
      <c r="D406" s="187"/>
      <c r="E406" s="188"/>
      <c r="F406" s="434"/>
    </row>
    <row r="407" spans="1:6" ht="12.75">
      <c r="A407" s="189"/>
      <c r="B407" s="190" t="s">
        <v>6</v>
      </c>
      <c r="C407" s="191"/>
      <c r="D407" s="192"/>
      <c r="E407" s="193"/>
      <c r="F407" s="435"/>
    </row>
    <row r="408" spans="1:6" ht="12.75">
      <c r="A408" s="189"/>
      <c r="B408" s="190" t="s">
        <v>7</v>
      </c>
      <c r="C408" s="191"/>
      <c r="D408" s="192"/>
      <c r="E408" s="193"/>
      <c r="F408" s="435"/>
    </row>
    <row r="409" spans="1:6" ht="12.75">
      <c r="A409" s="194"/>
      <c r="B409" s="195"/>
      <c r="C409" s="176" t="s">
        <v>8</v>
      </c>
      <c r="D409" s="196">
        <v>115.3</v>
      </c>
      <c r="E409" s="197"/>
      <c r="F409" s="436">
        <f>D409*E409</f>
        <v>0</v>
      </c>
    </row>
    <row r="410" spans="1:6" ht="12.75">
      <c r="A410" s="184" t="s">
        <v>253</v>
      </c>
      <c r="B410" s="185" t="s">
        <v>9</v>
      </c>
      <c r="C410" s="198"/>
      <c r="D410" s="187"/>
      <c r="E410" s="188"/>
      <c r="F410" s="434"/>
    </row>
    <row r="411" spans="1:6" ht="12.75">
      <c r="A411" s="189"/>
      <c r="B411" s="190" t="s">
        <v>10</v>
      </c>
      <c r="C411" s="199"/>
      <c r="D411" s="192"/>
      <c r="E411" s="193"/>
      <c r="F411" s="435"/>
    </row>
    <row r="412" spans="1:6" ht="12.75">
      <c r="A412" s="189"/>
      <c r="B412" s="190" t="s">
        <v>11</v>
      </c>
      <c r="C412" s="199"/>
      <c r="D412" s="192"/>
      <c r="E412" s="193"/>
      <c r="F412" s="435"/>
    </row>
    <row r="413" spans="1:6" ht="12.75">
      <c r="A413" s="189"/>
      <c r="B413" s="190" t="s">
        <v>12</v>
      </c>
      <c r="C413" s="199"/>
      <c r="D413" s="192"/>
      <c r="E413" s="193"/>
      <c r="F413" s="435"/>
    </row>
    <row r="414" spans="1:6" ht="12.75">
      <c r="A414" s="194"/>
      <c r="B414" s="200"/>
      <c r="C414" s="195" t="s">
        <v>13</v>
      </c>
      <c r="D414" s="196">
        <v>5</v>
      </c>
      <c r="E414" s="197"/>
      <c r="F414" s="436">
        <f>D414*E414</f>
        <v>0</v>
      </c>
    </row>
    <row r="415" spans="1:6" ht="12.75">
      <c r="A415" s="184" t="s">
        <v>254</v>
      </c>
      <c r="B415" s="185" t="s">
        <v>14</v>
      </c>
      <c r="C415" s="198"/>
      <c r="D415" s="187"/>
      <c r="E415" s="188"/>
      <c r="F415" s="434"/>
    </row>
    <row r="416" spans="1:6" ht="12.75">
      <c r="A416" s="189"/>
      <c r="B416" s="190" t="s">
        <v>15</v>
      </c>
      <c r="C416" s="199"/>
      <c r="D416" s="192"/>
      <c r="E416" s="193"/>
      <c r="F416" s="435"/>
    </row>
    <row r="417" spans="1:6" ht="12.75">
      <c r="A417" s="189"/>
      <c r="B417" s="190" t="s">
        <v>16</v>
      </c>
      <c r="C417" s="199"/>
      <c r="D417" s="192"/>
      <c r="E417" s="193"/>
      <c r="F417" s="435"/>
    </row>
    <row r="418" spans="1:6" ht="12.75">
      <c r="A418" s="189"/>
      <c r="B418" s="190" t="s">
        <v>17</v>
      </c>
      <c r="C418" s="199"/>
      <c r="D418" s="192"/>
      <c r="E418" s="193"/>
      <c r="F418" s="435"/>
    </row>
    <row r="419" spans="1:6" ht="12.75">
      <c r="A419" s="189"/>
      <c r="B419" s="190" t="s">
        <v>18</v>
      </c>
      <c r="C419" s="199"/>
      <c r="D419" s="192"/>
      <c r="E419" s="193"/>
      <c r="F419" s="435"/>
    </row>
    <row r="420" spans="1:6" ht="12.75">
      <c r="A420" s="189"/>
      <c r="B420" s="190" t="s">
        <v>19</v>
      </c>
      <c r="C420" s="199"/>
      <c r="D420" s="192"/>
      <c r="E420" s="193"/>
      <c r="F420" s="435"/>
    </row>
    <row r="421" spans="1:6" ht="12.75">
      <c r="A421" s="189"/>
      <c r="B421" s="190" t="s">
        <v>20</v>
      </c>
      <c r="C421" s="199"/>
      <c r="D421" s="192"/>
      <c r="E421" s="193"/>
      <c r="F421" s="435"/>
    </row>
    <row r="422" spans="1:6" ht="12.75">
      <c r="A422" s="189"/>
      <c r="B422" s="190" t="s">
        <v>21</v>
      </c>
      <c r="C422" s="199"/>
      <c r="D422" s="192"/>
      <c r="E422" s="193"/>
      <c r="F422" s="435"/>
    </row>
    <row r="423" spans="1:6" ht="12.75">
      <c r="A423" s="189"/>
      <c r="B423" s="191" t="s">
        <v>22</v>
      </c>
      <c r="C423" s="199"/>
      <c r="D423" s="192"/>
      <c r="E423" s="193"/>
      <c r="F423" s="435"/>
    </row>
    <row r="424" spans="1:6" ht="12.75">
      <c r="A424" s="194"/>
      <c r="B424" s="195"/>
      <c r="C424" s="200" t="s">
        <v>13</v>
      </c>
      <c r="D424" s="196">
        <v>1</v>
      </c>
      <c r="E424" s="197"/>
      <c r="F424" s="436">
        <f>D424*E424</f>
        <v>0</v>
      </c>
    </row>
    <row r="425" spans="1:6" ht="12.75">
      <c r="A425" s="184" t="s">
        <v>255</v>
      </c>
      <c r="B425" s="185" t="s">
        <v>25</v>
      </c>
      <c r="C425" s="198"/>
      <c r="D425" s="187"/>
      <c r="E425" s="188"/>
      <c r="F425" s="434"/>
    </row>
    <row r="426" spans="1:6" ht="12.75">
      <c r="A426" s="189"/>
      <c r="B426" s="190" t="s">
        <v>26</v>
      </c>
      <c r="C426" s="199"/>
      <c r="D426" s="192"/>
      <c r="E426" s="193"/>
      <c r="F426" s="435"/>
    </row>
    <row r="427" spans="1:6" ht="12.75">
      <c r="A427" s="189"/>
      <c r="B427" s="190" t="s">
        <v>27</v>
      </c>
      <c r="C427" s="199"/>
      <c r="D427" s="192"/>
      <c r="E427" s="193"/>
      <c r="F427" s="435"/>
    </row>
    <row r="428" spans="1:6" ht="12.75">
      <c r="A428" s="189"/>
      <c r="B428" s="190" t="s">
        <v>28</v>
      </c>
      <c r="C428" s="199"/>
      <c r="D428" s="192"/>
      <c r="E428" s="193"/>
      <c r="F428" s="435"/>
    </row>
    <row r="429" spans="1:6" ht="12.75">
      <c r="A429" s="189"/>
      <c r="B429" s="190" t="s">
        <v>29</v>
      </c>
      <c r="C429" s="199"/>
      <c r="D429" s="192"/>
      <c r="E429" s="197"/>
      <c r="F429" s="435"/>
    </row>
    <row r="430" spans="1:6" ht="12.75">
      <c r="A430" s="189"/>
      <c r="B430" s="202" t="s">
        <v>30</v>
      </c>
      <c r="C430" s="203" t="s">
        <v>13</v>
      </c>
      <c r="D430" s="204">
        <v>1</v>
      </c>
      <c r="E430" s="197"/>
      <c r="F430" s="440">
        <f>D430*E430</f>
        <v>0</v>
      </c>
    </row>
    <row r="431" spans="1:6" ht="12.75">
      <c r="A431" s="194"/>
      <c r="B431" s="176" t="s">
        <v>31</v>
      </c>
      <c r="C431" s="227" t="s">
        <v>13</v>
      </c>
      <c r="D431" s="196">
        <v>1</v>
      </c>
      <c r="E431" s="197"/>
      <c r="F431" s="436">
        <f>D431*E431</f>
        <v>0</v>
      </c>
    </row>
    <row r="432" spans="1:6" ht="12.75">
      <c r="A432" s="184" t="s">
        <v>256</v>
      </c>
      <c r="B432" s="185" t="s">
        <v>32</v>
      </c>
      <c r="C432" s="198"/>
      <c r="D432" s="187"/>
      <c r="E432" s="188"/>
      <c r="F432" s="434"/>
    </row>
    <row r="433" spans="1:6" ht="12.75">
      <c r="A433" s="189"/>
      <c r="B433" s="191" t="s">
        <v>22</v>
      </c>
      <c r="C433" s="199"/>
      <c r="D433" s="192"/>
      <c r="E433" s="193"/>
      <c r="F433" s="435"/>
    </row>
    <row r="434" spans="1:6" ht="12.75">
      <c r="A434" s="194"/>
      <c r="B434" s="195"/>
      <c r="C434" s="200" t="s">
        <v>13</v>
      </c>
      <c r="D434" s="196">
        <v>1</v>
      </c>
      <c r="E434" s="197"/>
      <c r="F434" s="436">
        <f>D434*E434</f>
        <v>0</v>
      </c>
    </row>
    <row r="435" spans="1:6" ht="12.75">
      <c r="A435" s="184" t="s">
        <v>257</v>
      </c>
      <c r="B435" s="185" t="s">
        <v>414</v>
      </c>
      <c r="C435" s="205"/>
      <c r="D435" s="206"/>
      <c r="E435" s="188"/>
      <c r="F435" s="434"/>
    </row>
    <row r="436" spans="1:6" ht="12.75">
      <c r="A436" s="189"/>
      <c r="B436" s="190" t="s">
        <v>447</v>
      </c>
      <c r="C436" s="207"/>
      <c r="D436" s="208"/>
      <c r="E436" s="193"/>
      <c r="F436" s="435"/>
    </row>
    <row r="437" spans="1:6" ht="12.75">
      <c r="A437" s="189"/>
      <c r="B437" s="190" t="s">
        <v>442</v>
      </c>
      <c r="C437" s="207"/>
      <c r="D437" s="208"/>
      <c r="E437" s="193"/>
      <c r="F437" s="435"/>
    </row>
    <row r="438" spans="1:6" ht="12.75">
      <c r="A438" s="194"/>
      <c r="B438" s="176" t="s">
        <v>416</v>
      </c>
      <c r="C438" s="176" t="s">
        <v>33</v>
      </c>
      <c r="D438" s="196">
        <v>450</v>
      </c>
      <c r="E438" s="197"/>
      <c r="F438" s="436">
        <f>D438*E438</f>
        <v>0</v>
      </c>
    </row>
    <row r="439" spans="1:6" ht="12.75">
      <c r="A439" s="184" t="s">
        <v>258</v>
      </c>
      <c r="B439" s="186" t="s">
        <v>113</v>
      </c>
      <c r="C439" s="186"/>
      <c r="D439" s="187"/>
      <c r="E439" s="188"/>
      <c r="F439" s="434"/>
    </row>
    <row r="440" spans="1:6" ht="12.75">
      <c r="A440" s="189"/>
      <c r="B440" s="191" t="s">
        <v>448</v>
      </c>
      <c r="C440" s="191"/>
      <c r="D440" s="192"/>
      <c r="E440" s="193"/>
      <c r="F440" s="435"/>
    </row>
    <row r="441" spans="1:6" ht="12.75">
      <c r="A441" s="209"/>
      <c r="B441" s="176" t="s">
        <v>438</v>
      </c>
      <c r="C441" s="176" t="s">
        <v>8</v>
      </c>
      <c r="D441" s="196">
        <v>17</v>
      </c>
      <c r="E441" s="197"/>
      <c r="F441" s="436">
        <f>D441*E441</f>
        <v>0</v>
      </c>
    </row>
    <row r="442" spans="1:6" ht="12.75">
      <c r="A442" s="184" t="s">
        <v>259</v>
      </c>
      <c r="B442" s="185" t="s">
        <v>83</v>
      </c>
      <c r="C442" s="198"/>
      <c r="D442" s="187"/>
      <c r="E442" s="188"/>
      <c r="F442" s="434"/>
    </row>
    <row r="443" spans="1:6" ht="12.75">
      <c r="A443" s="210"/>
      <c r="B443" s="190" t="s">
        <v>427</v>
      </c>
      <c r="C443" s="199"/>
      <c r="D443" s="192"/>
      <c r="E443" s="193"/>
      <c r="F443" s="435"/>
    </row>
    <row r="444" spans="1:6" ht="12.75">
      <c r="A444" s="210"/>
      <c r="B444" s="190" t="s">
        <v>115</v>
      </c>
      <c r="C444" s="199"/>
      <c r="D444" s="192"/>
      <c r="E444" s="193"/>
      <c r="F444" s="435"/>
    </row>
    <row r="445" spans="1:6" ht="12.75">
      <c r="A445" s="210"/>
      <c r="B445" s="190" t="s">
        <v>84</v>
      </c>
      <c r="C445" s="199"/>
      <c r="D445" s="192"/>
      <c r="E445" s="193"/>
      <c r="F445" s="435"/>
    </row>
    <row r="446" spans="1:6" ht="12.75">
      <c r="A446" s="211"/>
      <c r="B446" s="176"/>
      <c r="C446" s="176" t="s">
        <v>35</v>
      </c>
      <c r="D446" s="212">
        <v>415.04100000000005</v>
      </c>
      <c r="E446" s="197"/>
      <c r="F446" s="436">
        <f>D446*E446</f>
        <v>0</v>
      </c>
    </row>
    <row r="447" spans="1:6" ht="12.75">
      <c r="A447" s="184" t="s">
        <v>260</v>
      </c>
      <c r="B447" s="185" t="s">
        <v>83</v>
      </c>
      <c r="C447" s="198"/>
      <c r="D447" s="187"/>
      <c r="E447" s="188"/>
      <c r="F447" s="434"/>
    </row>
    <row r="448" spans="1:6" ht="12.75">
      <c r="A448" s="210"/>
      <c r="B448" s="190" t="s">
        <v>428</v>
      </c>
      <c r="C448" s="199"/>
      <c r="D448" s="192"/>
      <c r="E448" s="193"/>
      <c r="F448" s="435"/>
    </row>
    <row r="449" spans="1:6" ht="12.75">
      <c r="A449" s="210"/>
      <c r="B449" s="190" t="s">
        <v>413</v>
      </c>
      <c r="C449" s="199"/>
      <c r="D449" s="192"/>
      <c r="E449" s="193"/>
      <c r="F449" s="435"/>
    </row>
    <row r="450" spans="1:6" ht="12.75">
      <c r="A450" s="210"/>
      <c r="B450" s="190" t="s">
        <v>84</v>
      </c>
      <c r="C450" s="199"/>
      <c r="D450" s="192"/>
      <c r="E450" s="193"/>
      <c r="F450" s="435"/>
    </row>
    <row r="451" spans="1:6" ht="12.75">
      <c r="A451" s="211"/>
      <c r="B451" s="176"/>
      <c r="C451" s="176" t="s">
        <v>35</v>
      </c>
      <c r="D451" s="212">
        <v>29.799000000000003</v>
      </c>
      <c r="E451" s="197"/>
      <c r="F451" s="436">
        <f>D451*E451</f>
        <v>0</v>
      </c>
    </row>
    <row r="452" spans="1:6" ht="12.75">
      <c r="A452" s="184" t="s">
        <v>261</v>
      </c>
      <c r="B452" s="186" t="s">
        <v>429</v>
      </c>
      <c r="C452" s="198"/>
      <c r="D452" s="187"/>
      <c r="E452" s="188"/>
      <c r="F452" s="434"/>
    </row>
    <row r="453" spans="1:6" ht="12.75">
      <c r="A453" s="210"/>
      <c r="B453" s="190" t="s">
        <v>417</v>
      </c>
      <c r="C453" s="199"/>
      <c r="D453" s="192"/>
      <c r="E453" s="193"/>
      <c r="F453" s="435"/>
    </row>
    <row r="454" spans="1:6" ht="12.75">
      <c r="A454" s="194"/>
      <c r="B454" s="176" t="s">
        <v>416</v>
      </c>
      <c r="C454" s="176" t="s">
        <v>35</v>
      </c>
      <c r="D454" s="196">
        <v>97.54808441573284</v>
      </c>
      <c r="E454" s="197"/>
      <c r="F454" s="436">
        <f>D454*E454</f>
        <v>0</v>
      </c>
    </row>
    <row r="455" spans="1:6" ht="12.75">
      <c r="A455" s="184" t="s">
        <v>262</v>
      </c>
      <c r="B455" s="185" t="s">
        <v>90</v>
      </c>
      <c r="C455" s="198"/>
      <c r="D455" s="187"/>
      <c r="E455" s="188"/>
      <c r="F455" s="434"/>
    </row>
    <row r="456" spans="1:6" ht="12.75">
      <c r="A456" s="189"/>
      <c r="B456" s="190" t="s">
        <v>77</v>
      </c>
      <c r="C456" s="199"/>
      <c r="D456" s="192"/>
      <c r="E456" s="193"/>
      <c r="F456" s="435"/>
    </row>
    <row r="457" spans="1:6" ht="12.75">
      <c r="A457" s="189"/>
      <c r="B457" s="190" t="s">
        <v>42</v>
      </c>
      <c r="C457" s="199"/>
      <c r="D457" s="192"/>
      <c r="E457" s="193"/>
      <c r="F457" s="435"/>
    </row>
    <row r="458" spans="1:6" ht="12.75">
      <c r="A458" s="189"/>
      <c r="B458" s="190" t="s">
        <v>440</v>
      </c>
      <c r="C458" s="199"/>
      <c r="D458" s="218"/>
      <c r="E458" s="193"/>
      <c r="F458" s="435"/>
    </row>
    <row r="459" spans="1:6" ht="12.75">
      <c r="A459" s="189"/>
      <c r="B459" s="190" t="s">
        <v>436</v>
      </c>
      <c r="C459" s="199"/>
      <c r="D459" s="218"/>
      <c r="E459" s="193"/>
      <c r="F459" s="435"/>
    </row>
    <row r="460" spans="1:6" ht="12.75">
      <c r="A460" s="189"/>
      <c r="B460" s="190" t="s">
        <v>37</v>
      </c>
      <c r="C460" s="199"/>
      <c r="D460" s="218">
        <v>444.84000000000003</v>
      </c>
      <c r="E460" s="193"/>
      <c r="F460" s="435"/>
    </row>
    <row r="461" spans="1:6" ht="12.75">
      <c r="A461" s="189"/>
      <c r="B461" s="190" t="s">
        <v>38</v>
      </c>
      <c r="C461" s="191"/>
      <c r="D461" s="192"/>
      <c r="E461" s="193"/>
      <c r="F461" s="435"/>
    </row>
    <row r="462" spans="1:6" ht="12.75">
      <c r="A462" s="189"/>
      <c r="B462" s="219" t="s">
        <v>114</v>
      </c>
      <c r="C462" s="220">
        <v>8.15007674157532</v>
      </c>
      <c r="D462" s="192"/>
      <c r="E462" s="193"/>
      <c r="F462" s="435"/>
    </row>
    <row r="463" spans="1:6" ht="12.75">
      <c r="A463" s="189"/>
      <c r="B463" s="190" t="s">
        <v>39</v>
      </c>
      <c r="C463" s="191">
        <v>8.5</v>
      </c>
      <c r="D463" s="192"/>
      <c r="E463" s="193"/>
      <c r="F463" s="435"/>
    </row>
    <row r="464" spans="1:6" ht="12.75">
      <c r="A464" s="189"/>
      <c r="B464" s="190" t="s">
        <v>40</v>
      </c>
      <c r="C464" s="191">
        <v>9.26</v>
      </c>
      <c r="D464" s="192"/>
      <c r="E464" s="193"/>
      <c r="F464" s="435"/>
    </row>
    <row r="465" spans="1:6" ht="12.75">
      <c r="A465" s="189"/>
      <c r="B465" s="190" t="s">
        <v>41</v>
      </c>
      <c r="C465" s="191">
        <v>62.77</v>
      </c>
      <c r="D465" s="192">
        <v>88.68007674157532</v>
      </c>
      <c r="E465" s="193"/>
      <c r="F465" s="435"/>
    </row>
    <row r="466" spans="1:6" ht="12.75">
      <c r="A466" s="210"/>
      <c r="B466" s="190"/>
      <c r="C466" s="191"/>
      <c r="D466" s="192"/>
      <c r="E466" s="193"/>
      <c r="F466" s="435"/>
    </row>
    <row r="467" spans="1:6" ht="12.75">
      <c r="A467" s="211"/>
      <c r="B467" s="195"/>
      <c r="C467" s="176" t="s">
        <v>35</v>
      </c>
      <c r="D467" s="196">
        <v>356.1599232584247</v>
      </c>
      <c r="E467" s="197"/>
      <c r="F467" s="436">
        <f>D467*E467</f>
        <v>0</v>
      </c>
    </row>
    <row r="468" spans="1:6" ht="12.75">
      <c r="A468" s="184" t="s">
        <v>263</v>
      </c>
      <c r="B468" s="185" t="s">
        <v>43</v>
      </c>
      <c r="C468" s="198"/>
      <c r="D468" s="187"/>
      <c r="E468" s="188"/>
      <c r="F468" s="434"/>
    </row>
    <row r="469" spans="1:6" ht="12.75">
      <c r="A469" s="210"/>
      <c r="B469" s="190" t="s">
        <v>44</v>
      </c>
      <c r="C469" s="199"/>
      <c r="D469" s="192"/>
      <c r="E469" s="193"/>
      <c r="F469" s="435"/>
    </row>
    <row r="470" spans="1:6" ht="12.75">
      <c r="A470" s="211"/>
      <c r="B470" s="196"/>
      <c r="C470" s="195" t="s">
        <v>33</v>
      </c>
      <c r="D470" s="196">
        <v>86.475</v>
      </c>
      <c r="E470" s="197"/>
      <c r="F470" s="436">
        <f>D470*E470</f>
        <v>0</v>
      </c>
    </row>
    <row r="471" spans="1:6" ht="12.75">
      <c r="A471" s="184" t="s">
        <v>264</v>
      </c>
      <c r="B471" s="185" t="s">
        <v>111</v>
      </c>
      <c r="C471" s="198"/>
      <c r="D471" s="187"/>
      <c r="E471" s="188"/>
      <c r="F471" s="434"/>
    </row>
    <row r="472" spans="1:6" ht="12.75">
      <c r="A472" s="210"/>
      <c r="B472" s="190" t="s">
        <v>45</v>
      </c>
      <c r="C472" s="199"/>
      <c r="D472" s="192"/>
      <c r="E472" s="193"/>
      <c r="F472" s="435"/>
    </row>
    <row r="473" spans="1:6" ht="12.75">
      <c r="A473" s="210"/>
      <c r="B473" s="190" t="s">
        <v>46</v>
      </c>
      <c r="C473" s="199"/>
      <c r="D473" s="192"/>
      <c r="E473" s="193"/>
      <c r="F473" s="435"/>
    </row>
    <row r="474" spans="1:6" ht="12.75">
      <c r="A474" s="210"/>
      <c r="B474" s="190" t="s">
        <v>47</v>
      </c>
      <c r="C474" s="199"/>
      <c r="D474" s="192"/>
      <c r="E474" s="193"/>
      <c r="F474" s="435"/>
    </row>
    <row r="475" spans="1:6" ht="12.75">
      <c r="A475" s="210"/>
      <c r="B475" s="190" t="s">
        <v>48</v>
      </c>
      <c r="C475" s="199"/>
      <c r="D475" s="192"/>
      <c r="E475" s="193"/>
      <c r="F475" s="435"/>
    </row>
    <row r="476" spans="1:6" ht="12.75">
      <c r="A476" s="211"/>
      <c r="B476" s="176"/>
      <c r="C476" s="176" t="s">
        <v>35</v>
      </c>
      <c r="D476" s="196">
        <v>9.26</v>
      </c>
      <c r="E476" s="197"/>
      <c r="F476" s="436">
        <f>D476*E476</f>
        <v>0</v>
      </c>
    </row>
    <row r="477" spans="1:6" ht="12.75">
      <c r="A477" s="184" t="s">
        <v>265</v>
      </c>
      <c r="B477" s="185" t="s">
        <v>112</v>
      </c>
      <c r="C477" s="198"/>
      <c r="D477" s="187"/>
      <c r="E477" s="188"/>
      <c r="F477" s="434"/>
    </row>
    <row r="478" spans="1:6" ht="12.75">
      <c r="A478" s="210"/>
      <c r="B478" s="190" t="s">
        <v>49</v>
      </c>
      <c r="C478" s="199"/>
      <c r="D478" s="192"/>
      <c r="E478" s="193"/>
      <c r="F478" s="435"/>
    </row>
    <row r="479" spans="1:6" ht="12.75">
      <c r="A479" s="189"/>
      <c r="B479" s="190" t="s">
        <v>50</v>
      </c>
      <c r="C479" s="199"/>
      <c r="D479" s="192"/>
      <c r="E479" s="193"/>
      <c r="F479" s="435"/>
    </row>
    <row r="480" spans="1:6" ht="12.75">
      <c r="A480" s="189"/>
      <c r="B480" s="190" t="s">
        <v>51</v>
      </c>
      <c r="C480" s="199"/>
      <c r="D480" s="192"/>
      <c r="E480" s="193"/>
      <c r="F480" s="435"/>
    </row>
    <row r="481" spans="1:6" ht="12.75">
      <c r="A481" s="210"/>
      <c r="B481" s="190" t="s">
        <v>52</v>
      </c>
      <c r="C481" s="199"/>
      <c r="D481" s="192"/>
      <c r="E481" s="193"/>
      <c r="F481" s="435"/>
    </row>
    <row r="482" spans="1:6" ht="12.75">
      <c r="A482" s="189"/>
      <c r="B482" s="190" t="s">
        <v>53</v>
      </c>
      <c r="C482" s="199"/>
      <c r="D482" s="192"/>
      <c r="E482" s="193"/>
      <c r="F482" s="435"/>
    </row>
    <row r="483" spans="1:6" ht="12.75">
      <c r="A483" s="189"/>
      <c r="B483" s="190" t="s">
        <v>54</v>
      </c>
      <c r="C483" s="199"/>
      <c r="D483" s="192"/>
      <c r="E483" s="193"/>
      <c r="F483" s="435"/>
    </row>
    <row r="484" spans="1:6" ht="12.75">
      <c r="A484" s="189"/>
      <c r="B484" s="190" t="s">
        <v>55</v>
      </c>
      <c r="C484" s="199"/>
      <c r="D484" s="192"/>
      <c r="E484" s="193"/>
      <c r="F484" s="435"/>
    </row>
    <row r="485" spans="1:6" ht="12.75">
      <c r="A485" s="210"/>
      <c r="B485" s="190" t="s">
        <v>56</v>
      </c>
      <c r="C485" s="199"/>
      <c r="D485" s="192"/>
      <c r="E485" s="193"/>
      <c r="F485" s="435"/>
    </row>
    <row r="486" spans="1:6" ht="12.75">
      <c r="A486" s="210"/>
      <c r="B486" s="190" t="s">
        <v>36</v>
      </c>
      <c r="C486" s="199"/>
      <c r="D486" s="192"/>
      <c r="E486" s="193"/>
      <c r="F486" s="435"/>
    </row>
    <row r="487" spans="1:6" ht="12.75">
      <c r="A487" s="194"/>
      <c r="B487" s="195"/>
      <c r="C487" s="176" t="s">
        <v>35</v>
      </c>
      <c r="D487" s="196">
        <v>62.77</v>
      </c>
      <c r="E487" s="197"/>
      <c r="F487" s="436">
        <f>D487*E487</f>
        <v>0</v>
      </c>
    </row>
    <row r="488" spans="1:6" ht="12.75">
      <c r="A488" s="221" t="s">
        <v>266</v>
      </c>
      <c r="B488" s="185" t="s">
        <v>86</v>
      </c>
      <c r="C488" s="186"/>
      <c r="D488" s="187"/>
      <c r="E488" s="188"/>
      <c r="F488" s="434"/>
    </row>
    <row r="489" spans="1:6" ht="12.75">
      <c r="A489" s="210"/>
      <c r="B489" s="190" t="s">
        <v>85</v>
      </c>
      <c r="C489" s="191"/>
      <c r="D489" s="192"/>
      <c r="E489" s="193"/>
      <c r="F489" s="435"/>
    </row>
    <row r="490" spans="1:6" ht="12.75">
      <c r="A490" s="211"/>
      <c r="B490" s="195" t="s">
        <v>87</v>
      </c>
      <c r="C490" s="195" t="s">
        <v>8</v>
      </c>
      <c r="D490" s="196">
        <v>115.3</v>
      </c>
      <c r="E490" s="197"/>
      <c r="F490" s="436">
        <f>D490*E490</f>
        <v>0</v>
      </c>
    </row>
    <row r="491" spans="1:6" ht="12.75">
      <c r="A491" s="221" t="s">
        <v>267</v>
      </c>
      <c r="B491" s="186" t="s">
        <v>57</v>
      </c>
      <c r="C491" s="198"/>
      <c r="D491" s="222"/>
      <c r="E491" s="188"/>
      <c r="F491" s="434"/>
    </row>
    <row r="492" spans="1:6" ht="12.75">
      <c r="A492" s="189"/>
      <c r="B492" s="191" t="s">
        <v>79</v>
      </c>
      <c r="C492" s="199"/>
      <c r="D492" s="218"/>
      <c r="E492" s="193"/>
      <c r="F492" s="435"/>
    </row>
    <row r="493" spans="1:6" ht="12.75">
      <c r="A493" s="189"/>
      <c r="B493" s="191" t="s">
        <v>88</v>
      </c>
      <c r="C493" s="199"/>
      <c r="D493" s="218"/>
      <c r="E493" s="193"/>
      <c r="F493" s="435"/>
    </row>
    <row r="494" spans="1:6" ht="12.75">
      <c r="A494" s="189"/>
      <c r="B494" s="190" t="s">
        <v>80</v>
      </c>
      <c r="C494" s="199"/>
      <c r="D494" s="218"/>
      <c r="E494" s="193"/>
      <c r="F494" s="435"/>
    </row>
    <row r="495" spans="1:6" ht="12.75">
      <c r="A495" s="189"/>
      <c r="B495" s="191" t="s">
        <v>58</v>
      </c>
      <c r="C495" s="199"/>
      <c r="D495" s="218"/>
      <c r="E495" s="193"/>
      <c r="F495" s="435"/>
    </row>
    <row r="496" spans="1:6" ht="12.75">
      <c r="A496" s="211"/>
      <c r="B496" s="176"/>
      <c r="C496" s="176" t="s">
        <v>13</v>
      </c>
      <c r="D496" s="196">
        <v>2</v>
      </c>
      <c r="E496" s="197"/>
      <c r="F496" s="436">
        <f>D496*E496</f>
        <v>0</v>
      </c>
    </row>
    <row r="497" spans="1:6" ht="12.75">
      <c r="A497" s="221" t="s">
        <v>268</v>
      </c>
      <c r="B497" s="186" t="s">
        <v>57</v>
      </c>
      <c r="C497" s="198"/>
      <c r="D497" s="222"/>
      <c r="E497" s="188"/>
      <c r="F497" s="434"/>
    </row>
    <row r="498" spans="1:6" ht="12.75">
      <c r="A498" s="210"/>
      <c r="B498" s="191" t="s">
        <v>81</v>
      </c>
      <c r="C498" s="199"/>
      <c r="D498" s="218"/>
      <c r="E498" s="193"/>
      <c r="F498" s="435"/>
    </row>
    <row r="499" spans="1:6" ht="12.75">
      <c r="A499" s="223"/>
      <c r="B499" s="191" t="s">
        <v>89</v>
      </c>
      <c r="C499" s="199"/>
      <c r="D499" s="218"/>
      <c r="E499" s="193"/>
      <c r="F499" s="435"/>
    </row>
    <row r="500" spans="1:6" ht="12.75">
      <c r="A500" s="223"/>
      <c r="B500" s="190" t="s">
        <v>80</v>
      </c>
      <c r="C500" s="199"/>
      <c r="D500" s="218"/>
      <c r="E500" s="193"/>
      <c r="F500" s="435"/>
    </row>
    <row r="501" spans="1:6" ht="12.75">
      <c r="A501" s="223"/>
      <c r="B501" s="191" t="s">
        <v>58</v>
      </c>
      <c r="C501" s="199"/>
      <c r="D501" s="218"/>
      <c r="E501" s="193"/>
      <c r="F501" s="435"/>
    </row>
    <row r="502" spans="1:6" ht="12.75">
      <c r="A502" s="224"/>
      <c r="B502" s="176"/>
      <c r="C502" s="176" t="s">
        <v>13</v>
      </c>
      <c r="D502" s="196">
        <v>2</v>
      </c>
      <c r="E502" s="197"/>
      <c r="F502" s="436">
        <f>D502*E502</f>
        <v>0</v>
      </c>
    </row>
    <row r="503" spans="1:6" ht="12.75">
      <c r="A503" s="221" t="s">
        <v>269</v>
      </c>
      <c r="B503" s="185" t="s">
        <v>59</v>
      </c>
      <c r="C503" s="186"/>
      <c r="D503" s="187"/>
      <c r="E503" s="188"/>
      <c r="F503" s="434"/>
    </row>
    <row r="504" spans="1:6" ht="12.75">
      <c r="A504" s="223"/>
      <c r="B504" s="190" t="s">
        <v>60</v>
      </c>
      <c r="C504" s="191"/>
      <c r="D504" s="192"/>
      <c r="E504" s="193"/>
      <c r="F504" s="435"/>
    </row>
    <row r="505" spans="1:6" ht="12.75">
      <c r="A505" s="224"/>
      <c r="B505" s="200"/>
      <c r="C505" s="195" t="s">
        <v>8</v>
      </c>
      <c r="D505" s="196">
        <v>115.3</v>
      </c>
      <c r="E505" s="197"/>
      <c r="F505" s="436">
        <f>D505*E505</f>
        <v>0</v>
      </c>
    </row>
    <row r="506" spans="1:6" ht="12.75">
      <c r="A506" s="221" t="s">
        <v>270</v>
      </c>
      <c r="B506" s="185" t="s">
        <v>61</v>
      </c>
      <c r="C506" s="198"/>
      <c r="D506" s="222"/>
      <c r="E506" s="188"/>
      <c r="F506" s="434"/>
    </row>
    <row r="507" spans="1:6" ht="12.75">
      <c r="A507" s="223"/>
      <c r="B507" s="190" t="s">
        <v>62</v>
      </c>
      <c r="C507" s="199"/>
      <c r="D507" s="218"/>
      <c r="E507" s="193"/>
      <c r="F507" s="435"/>
    </row>
    <row r="508" spans="1:6" ht="12.75">
      <c r="A508" s="223"/>
      <c r="B508" s="190" t="s">
        <v>63</v>
      </c>
      <c r="C508" s="199"/>
      <c r="D508" s="218"/>
      <c r="E508" s="193"/>
      <c r="F508" s="435"/>
    </row>
    <row r="509" spans="1:6" ht="12.75">
      <c r="A509" s="224"/>
      <c r="B509" s="195"/>
      <c r="C509" s="195" t="s">
        <v>8</v>
      </c>
      <c r="D509" s="196">
        <v>115.3</v>
      </c>
      <c r="E509" s="197"/>
      <c r="F509" s="436">
        <f>D509*E509</f>
        <v>0</v>
      </c>
    </row>
    <row r="510" spans="1:6" ht="12.75">
      <c r="A510" s="221" t="s">
        <v>271</v>
      </c>
      <c r="B510" s="186" t="s">
        <v>64</v>
      </c>
      <c r="C510" s="198"/>
      <c r="D510" s="187"/>
      <c r="E510" s="188"/>
      <c r="F510" s="434"/>
    </row>
    <row r="511" spans="1:6" ht="12.75">
      <c r="A511" s="223"/>
      <c r="B511" s="191" t="s">
        <v>65</v>
      </c>
      <c r="C511" s="199"/>
      <c r="D511" s="192"/>
      <c r="E511" s="193"/>
      <c r="F511" s="435"/>
    </row>
    <row r="512" spans="1:6" ht="12.75">
      <c r="A512" s="223"/>
      <c r="B512" s="191" t="s">
        <v>66</v>
      </c>
      <c r="C512" s="199"/>
      <c r="D512" s="192"/>
      <c r="E512" s="193"/>
      <c r="F512" s="435"/>
    </row>
    <row r="513" spans="1:6" ht="12.75">
      <c r="A513" s="224"/>
      <c r="B513" s="226"/>
      <c r="C513" s="176" t="s">
        <v>13</v>
      </c>
      <c r="D513" s="196">
        <v>4</v>
      </c>
      <c r="E513" s="197"/>
      <c r="F513" s="436">
        <f>D513*E513</f>
        <v>0</v>
      </c>
    </row>
    <row r="514" spans="1:6" ht="12.75">
      <c r="A514" s="221" t="s">
        <v>272</v>
      </c>
      <c r="B514" s="186" t="s">
        <v>67</v>
      </c>
      <c r="C514" s="186"/>
      <c r="D514" s="187"/>
      <c r="E514" s="188"/>
      <c r="F514" s="434"/>
    </row>
    <row r="515" spans="1:6" ht="12.75">
      <c r="A515" s="223"/>
      <c r="B515" s="191" t="s">
        <v>68</v>
      </c>
      <c r="C515" s="191"/>
      <c r="D515" s="192"/>
      <c r="E515" s="193"/>
      <c r="F515" s="435"/>
    </row>
    <row r="516" spans="1:6" ht="12.75">
      <c r="A516" s="223"/>
      <c r="B516" s="191" t="s">
        <v>22</v>
      </c>
      <c r="C516" s="191"/>
      <c r="D516" s="192"/>
      <c r="E516" s="193"/>
      <c r="F516" s="435"/>
    </row>
    <row r="517" spans="1:6" ht="12.75">
      <c r="A517" s="224"/>
      <c r="B517" s="195"/>
      <c r="C517" s="176" t="s">
        <v>13</v>
      </c>
      <c r="D517" s="196">
        <v>1</v>
      </c>
      <c r="E517" s="197"/>
      <c r="F517" s="436">
        <f>D517*E517</f>
        <v>0</v>
      </c>
    </row>
    <row r="518" spans="1:6" ht="12.75">
      <c r="A518" s="221" t="s">
        <v>273</v>
      </c>
      <c r="B518" s="185" t="s">
        <v>69</v>
      </c>
      <c r="C518" s="198"/>
      <c r="D518" s="187"/>
      <c r="E518" s="188"/>
      <c r="F518" s="434"/>
    </row>
    <row r="519" spans="1:6" ht="12.75">
      <c r="A519" s="223"/>
      <c r="B519" s="190" t="s">
        <v>70</v>
      </c>
      <c r="C519" s="199"/>
      <c r="D519" s="192"/>
      <c r="E519" s="193"/>
      <c r="F519" s="435"/>
    </row>
    <row r="520" spans="1:6" ht="12.75">
      <c r="A520" s="224"/>
      <c r="B520" s="176"/>
      <c r="C520" s="176" t="s">
        <v>33</v>
      </c>
      <c r="D520" s="196">
        <v>288.25</v>
      </c>
      <c r="E520" s="197"/>
      <c r="F520" s="436">
        <f>D520*E520</f>
        <v>0</v>
      </c>
    </row>
    <row r="521" spans="1:6" ht="12.75">
      <c r="A521" s="221" t="s">
        <v>274</v>
      </c>
      <c r="B521" s="185" t="s">
        <v>71</v>
      </c>
      <c r="C521" s="198"/>
      <c r="D521" s="187"/>
      <c r="E521" s="188"/>
      <c r="F521" s="434"/>
    </row>
    <row r="522" spans="1:6" ht="12.75">
      <c r="A522" s="223"/>
      <c r="B522" s="190" t="s">
        <v>72</v>
      </c>
      <c r="C522" s="199"/>
      <c r="D522" s="192"/>
      <c r="E522" s="193"/>
      <c r="F522" s="435"/>
    </row>
    <row r="523" spans="1:6" ht="12.75">
      <c r="A523" s="223"/>
      <c r="B523" s="190" t="s">
        <v>73</v>
      </c>
      <c r="C523" s="199"/>
      <c r="D523" s="218"/>
      <c r="E523" s="193"/>
      <c r="F523" s="435"/>
    </row>
    <row r="524" spans="1:6" ht="12.75">
      <c r="A524" s="223"/>
      <c r="B524" s="190" t="s">
        <v>74</v>
      </c>
      <c r="C524" s="199"/>
      <c r="D524" s="192"/>
      <c r="E524" s="193"/>
      <c r="F524" s="435"/>
    </row>
    <row r="525" spans="1:6" ht="12.75">
      <c r="A525" s="224"/>
      <c r="B525" s="195" t="s">
        <v>405</v>
      </c>
      <c r="C525" s="200"/>
      <c r="D525" s="228">
        <v>0.05</v>
      </c>
      <c r="E525" s="197"/>
      <c r="F525" s="436">
        <f>SUM(F407:F520)*5%</f>
        <v>0</v>
      </c>
    </row>
    <row r="526" spans="1:6" ht="13.5" thickBot="1">
      <c r="A526" s="229"/>
      <c r="B526" s="230"/>
      <c r="C526" s="182"/>
      <c r="D526" s="183"/>
      <c r="E526" s="193"/>
      <c r="F526" s="431"/>
    </row>
    <row r="527" spans="1:6" s="410" customFormat="1" ht="13.5" thickBot="1">
      <c r="A527" s="294"/>
      <c r="B527" s="386" t="s">
        <v>167</v>
      </c>
      <c r="C527" s="295"/>
      <c r="D527" s="296"/>
      <c r="E527" s="382"/>
      <c r="F527" s="441">
        <f>SUM(F409:F525)</f>
        <v>0</v>
      </c>
    </row>
    <row r="528" spans="1:6" ht="13.5" thickBot="1">
      <c r="A528" s="389"/>
      <c r="B528" s="390"/>
      <c r="C528" s="391"/>
      <c r="D528" s="392"/>
      <c r="E528" s="393"/>
      <c r="F528" s="442"/>
    </row>
    <row r="529" spans="1:6" ht="14.25" thickBot="1" thickTop="1">
      <c r="A529" s="365" t="s">
        <v>198</v>
      </c>
      <c r="B529" s="232" t="s">
        <v>121</v>
      </c>
      <c r="C529" s="232"/>
      <c r="D529" s="233"/>
      <c r="E529" s="330"/>
      <c r="F529" s="443"/>
    </row>
    <row r="530" spans="1:6" ht="13.5" thickTop="1">
      <c r="A530" s="284"/>
      <c r="B530" s="263"/>
      <c r="C530" s="263"/>
      <c r="D530" s="264"/>
      <c r="E530" s="373"/>
      <c r="F530" s="431"/>
    </row>
    <row r="531" spans="1:6" ht="66" customHeight="1">
      <c r="A531" s="367"/>
      <c r="B531" s="369" t="s">
        <v>412</v>
      </c>
      <c r="C531" s="366"/>
      <c r="D531" s="372"/>
      <c r="E531" s="197"/>
      <c r="F531" s="433"/>
    </row>
    <row r="532" spans="1:6" ht="12.75">
      <c r="A532" s="221" t="s">
        <v>275</v>
      </c>
      <c r="B532" s="213" t="s">
        <v>5</v>
      </c>
      <c r="C532" s="237"/>
      <c r="D532" s="238"/>
      <c r="E532" s="188"/>
      <c r="F532" s="434"/>
    </row>
    <row r="533" spans="1:6" ht="12.75">
      <c r="A533" s="210"/>
      <c r="B533" s="215" t="s">
        <v>6</v>
      </c>
      <c r="C533" s="240"/>
      <c r="D533" s="241"/>
      <c r="E533" s="193"/>
      <c r="F533" s="435"/>
    </row>
    <row r="534" spans="1:6" ht="12.75">
      <c r="A534" s="210"/>
      <c r="B534" s="215" t="s">
        <v>7</v>
      </c>
      <c r="C534" s="240"/>
      <c r="D534" s="241"/>
      <c r="E534" s="193"/>
      <c r="F534" s="435"/>
    </row>
    <row r="535" spans="1:6" ht="12.75">
      <c r="A535" s="211"/>
      <c r="B535" s="217"/>
      <c r="C535" s="243" t="s">
        <v>8</v>
      </c>
      <c r="D535" s="244">
        <v>28</v>
      </c>
      <c r="E535" s="197"/>
      <c r="F535" s="436">
        <f>D535*E535</f>
        <v>0</v>
      </c>
    </row>
    <row r="536" spans="1:6" ht="12.75">
      <c r="A536" s="221" t="s">
        <v>276</v>
      </c>
      <c r="B536" s="213" t="s">
        <v>9</v>
      </c>
      <c r="C536" s="237"/>
      <c r="D536" s="214"/>
      <c r="E536" s="188"/>
      <c r="F536" s="434"/>
    </row>
    <row r="537" spans="1:6" ht="12.75">
      <c r="A537" s="210"/>
      <c r="B537" s="215" t="s">
        <v>10</v>
      </c>
      <c r="C537" s="240"/>
      <c r="D537" s="216"/>
      <c r="E537" s="193"/>
      <c r="F537" s="435"/>
    </row>
    <row r="538" spans="1:6" ht="12.75">
      <c r="A538" s="210"/>
      <c r="B538" s="215" t="s">
        <v>11</v>
      </c>
      <c r="C538" s="240"/>
      <c r="D538" s="216"/>
      <c r="E538" s="193"/>
      <c r="F538" s="435"/>
    </row>
    <row r="539" spans="1:6" ht="12.75">
      <c r="A539" s="210"/>
      <c r="B539" s="215" t="s">
        <v>12</v>
      </c>
      <c r="C539" s="240"/>
      <c r="D539" s="216"/>
      <c r="E539" s="193"/>
      <c r="F539" s="435"/>
    </row>
    <row r="540" spans="1:6" ht="12.75">
      <c r="A540" s="211"/>
      <c r="B540" s="245"/>
      <c r="C540" s="217" t="s">
        <v>13</v>
      </c>
      <c r="D540" s="244">
        <v>14</v>
      </c>
      <c r="E540" s="197"/>
      <c r="F540" s="436">
        <f>D540*E540</f>
        <v>0</v>
      </c>
    </row>
    <row r="541" spans="1:6" ht="12.75">
      <c r="A541" s="221" t="s">
        <v>277</v>
      </c>
      <c r="B541" s="213" t="s">
        <v>97</v>
      </c>
      <c r="C541" s="237"/>
      <c r="D541" s="214"/>
      <c r="E541" s="188"/>
      <c r="F541" s="434"/>
    </row>
    <row r="542" spans="1:6" ht="12.75">
      <c r="A542" s="210"/>
      <c r="B542" s="215" t="s">
        <v>450</v>
      </c>
      <c r="C542" s="240"/>
      <c r="D542" s="216"/>
      <c r="E542" s="193"/>
      <c r="F542" s="435"/>
    </row>
    <row r="543" spans="1:6" ht="12.75">
      <c r="A543" s="210"/>
      <c r="B543" s="215" t="s">
        <v>449</v>
      </c>
      <c r="C543" s="240"/>
      <c r="D543" s="216"/>
      <c r="E543" s="193"/>
      <c r="F543" s="435"/>
    </row>
    <row r="544" spans="1:6" ht="12.75">
      <c r="A544" s="211"/>
      <c r="B544" s="217"/>
      <c r="C544" s="217" t="s">
        <v>35</v>
      </c>
      <c r="D544" s="244">
        <v>58.52000000000001</v>
      </c>
      <c r="E544" s="197"/>
      <c r="F544" s="436">
        <f>D544*E544</f>
        <v>0</v>
      </c>
    </row>
    <row r="545" spans="1:6" ht="12.75">
      <c r="A545" s="221" t="s">
        <v>278</v>
      </c>
      <c r="B545" s="185" t="s">
        <v>90</v>
      </c>
      <c r="C545" s="249"/>
      <c r="D545" s="253"/>
      <c r="E545" s="188"/>
      <c r="F545" s="434"/>
    </row>
    <row r="546" spans="1:6" ht="12.75">
      <c r="A546" s="210"/>
      <c r="B546" s="190" t="s">
        <v>77</v>
      </c>
      <c r="C546" s="251"/>
      <c r="D546" s="254"/>
      <c r="E546" s="193"/>
      <c r="F546" s="435"/>
    </row>
    <row r="547" spans="1:6" ht="12.75">
      <c r="A547" s="210"/>
      <c r="B547" s="190" t="s">
        <v>42</v>
      </c>
      <c r="C547" s="251"/>
      <c r="D547" s="254"/>
      <c r="E547" s="193"/>
      <c r="F547" s="435"/>
    </row>
    <row r="548" spans="1:6" ht="12.75">
      <c r="A548" s="210"/>
      <c r="B548" s="190" t="s">
        <v>435</v>
      </c>
      <c r="C548" s="251"/>
      <c r="D548" s="254"/>
      <c r="E548" s="193"/>
      <c r="F548" s="435"/>
    </row>
    <row r="549" spans="1:6" ht="12.75">
      <c r="A549" s="210"/>
      <c r="B549" s="190" t="s">
        <v>436</v>
      </c>
      <c r="C549" s="251"/>
      <c r="D549" s="254"/>
      <c r="E549" s="193"/>
      <c r="F549" s="435"/>
    </row>
    <row r="550" spans="1:6" ht="12.75">
      <c r="A550" s="210"/>
      <c r="B550" s="215" t="s">
        <v>37</v>
      </c>
      <c r="C550" s="216">
        <f>53.2*1.1</f>
        <v>58.52000000000001</v>
      </c>
      <c r="D550" s="241"/>
      <c r="E550" s="193"/>
      <c r="F550" s="435"/>
    </row>
    <row r="551" spans="1:6" ht="12.75">
      <c r="A551" s="210"/>
      <c r="B551" s="215" t="s">
        <v>38</v>
      </c>
      <c r="C551" s="216"/>
      <c r="D551" s="216"/>
      <c r="E551" s="193"/>
      <c r="F551" s="435"/>
    </row>
    <row r="552" spans="1:6" ht="12.75">
      <c r="A552" s="210"/>
      <c r="B552" s="255" t="s">
        <v>98</v>
      </c>
      <c r="C552" s="216">
        <v>0.98</v>
      </c>
      <c r="D552" s="216"/>
      <c r="E552" s="193"/>
      <c r="F552" s="435"/>
    </row>
    <row r="553" spans="1:6" ht="12.75">
      <c r="A553" s="210"/>
      <c r="B553" s="255" t="s">
        <v>99</v>
      </c>
      <c r="C553" s="216">
        <v>5.6</v>
      </c>
      <c r="D553" s="216"/>
      <c r="E553" s="193"/>
      <c r="F553" s="435"/>
    </row>
    <row r="554" spans="1:6" ht="12.75">
      <c r="A554" s="210"/>
      <c r="B554" s="215" t="s">
        <v>100</v>
      </c>
      <c r="C554" s="216">
        <v>6.58</v>
      </c>
      <c r="D554" s="216"/>
      <c r="E554" s="193"/>
      <c r="F554" s="435"/>
    </row>
    <row r="555" spans="1:6" ht="12.75">
      <c r="A555" s="210"/>
      <c r="B555" s="215"/>
      <c r="C555" s="251"/>
      <c r="D555" s="216"/>
      <c r="E555" s="193"/>
      <c r="F555" s="435"/>
    </row>
    <row r="556" spans="1:6" ht="12.75">
      <c r="A556" s="211"/>
      <c r="B556" s="245"/>
      <c r="C556" s="243" t="s">
        <v>35</v>
      </c>
      <c r="D556" s="244">
        <v>45.360000000000014</v>
      </c>
      <c r="E556" s="197"/>
      <c r="F556" s="436">
        <f>D556*E556</f>
        <v>0</v>
      </c>
    </row>
    <row r="557" spans="1:6" ht="12.75">
      <c r="A557" s="221" t="s">
        <v>279</v>
      </c>
      <c r="B557" s="186" t="s">
        <v>429</v>
      </c>
      <c r="C557" s="198"/>
      <c r="D557" s="187"/>
      <c r="E557" s="188"/>
      <c r="F557" s="435"/>
    </row>
    <row r="558" spans="1:6" ht="12.75">
      <c r="A558" s="210"/>
      <c r="B558" s="190" t="s">
        <v>417</v>
      </c>
      <c r="C558" s="199"/>
      <c r="D558" s="192"/>
      <c r="E558" s="193"/>
      <c r="F558" s="435"/>
    </row>
    <row r="559" spans="1:6" ht="12.75">
      <c r="A559" s="210"/>
      <c r="B559" s="176" t="s">
        <v>416</v>
      </c>
      <c r="C559" s="176" t="s">
        <v>35</v>
      </c>
      <c r="D559" s="196">
        <v>7</v>
      </c>
      <c r="E559" s="197"/>
      <c r="F559" s="435">
        <f>D559*E559</f>
        <v>0</v>
      </c>
    </row>
    <row r="560" spans="1:6" ht="12.75">
      <c r="A560" s="221" t="s">
        <v>280</v>
      </c>
      <c r="B560" s="213" t="s">
        <v>43</v>
      </c>
      <c r="C560" s="237"/>
      <c r="D560" s="214"/>
      <c r="E560" s="188"/>
      <c r="F560" s="434"/>
    </row>
    <row r="561" spans="1:6" ht="12.75">
      <c r="A561" s="210"/>
      <c r="B561" s="215" t="s">
        <v>44</v>
      </c>
      <c r="C561" s="240"/>
      <c r="D561" s="216"/>
      <c r="E561" s="193"/>
      <c r="F561" s="435"/>
    </row>
    <row r="562" spans="1:6" ht="12.75">
      <c r="A562" s="211"/>
      <c r="B562" s="244"/>
      <c r="C562" s="217" t="s">
        <v>33</v>
      </c>
      <c r="D562" s="244">
        <v>19.6</v>
      </c>
      <c r="E562" s="197"/>
      <c r="F562" s="436">
        <f>D562*E562</f>
        <v>0</v>
      </c>
    </row>
    <row r="563" spans="1:6" ht="12.75">
      <c r="A563" s="221" t="s">
        <v>281</v>
      </c>
      <c r="B563" s="213" t="s">
        <v>108</v>
      </c>
      <c r="C563" s="237"/>
      <c r="D563" s="214"/>
      <c r="E563" s="188"/>
      <c r="F563" s="434"/>
    </row>
    <row r="564" spans="1:6" ht="12.75">
      <c r="A564" s="210"/>
      <c r="B564" s="215" t="s">
        <v>109</v>
      </c>
      <c r="C564" s="240"/>
      <c r="D564" s="216"/>
      <c r="E564" s="193"/>
      <c r="F564" s="435"/>
    </row>
    <row r="565" spans="1:6" ht="12.75">
      <c r="A565" s="211"/>
      <c r="B565" s="245"/>
      <c r="C565" s="217" t="s">
        <v>8</v>
      </c>
      <c r="D565" s="244">
        <v>28</v>
      </c>
      <c r="E565" s="197"/>
      <c r="F565" s="436">
        <f>D565*E565</f>
        <v>0</v>
      </c>
    </row>
    <row r="566" spans="1:6" ht="12.75">
      <c r="A566" s="221" t="s">
        <v>282</v>
      </c>
      <c r="B566" s="237" t="s">
        <v>101</v>
      </c>
      <c r="C566" s="249"/>
      <c r="D566" s="214"/>
      <c r="E566" s="188"/>
      <c r="F566" s="434"/>
    </row>
    <row r="567" spans="1:6" ht="12.75">
      <c r="A567" s="210"/>
      <c r="B567" s="240" t="s">
        <v>102</v>
      </c>
      <c r="C567" s="251"/>
      <c r="D567" s="216"/>
      <c r="E567" s="193"/>
      <c r="F567" s="435"/>
    </row>
    <row r="568" spans="1:6" ht="12.75">
      <c r="A568" s="210"/>
      <c r="B568" s="240" t="s">
        <v>103</v>
      </c>
      <c r="C568" s="251"/>
      <c r="D568" s="216"/>
      <c r="E568" s="193"/>
      <c r="F568" s="435"/>
    </row>
    <row r="569" spans="1:6" ht="12.75">
      <c r="A569" s="210"/>
      <c r="B569" s="240" t="s">
        <v>104</v>
      </c>
      <c r="C569" s="251"/>
      <c r="D569" s="216"/>
      <c r="E569" s="193"/>
      <c r="F569" s="435"/>
    </row>
    <row r="570" spans="1:6" ht="12.75">
      <c r="A570" s="210"/>
      <c r="B570" s="240" t="s">
        <v>105</v>
      </c>
      <c r="C570" s="251"/>
      <c r="D570" s="216"/>
      <c r="E570" s="193"/>
      <c r="F570" s="435"/>
    </row>
    <row r="571" spans="1:6" ht="12.75">
      <c r="A571" s="210"/>
      <c r="B571" s="240" t="s">
        <v>106</v>
      </c>
      <c r="C571" s="251"/>
      <c r="D571" s="216"/>
      <c r="E571" s="193"/>
      <c r="F571" s="435"/>
    </row>
    <row r="572" spans="1:6" ht="12.75">
      <c r="A572" s="211"/>
      <c r="B572" s="245"/>
      <c r="C572" s="217" t="s">
        <v>13</v>
      </c>
      <c r="D572" s="244">
        <v>7</v>
      </c>
      <c r="E572" s="197"/>
      <c r="F572" s="436">
        <f>D572*E572</f>
        <v>0</v>
      </c>
    </row>
    <row r="573" spans="1:6" ht="12.75">
      <c r="A573" s="221" t="s">
        <v>283</v>
      </c>
      <c r="B573" s="213" t="s">
        <v>107</v>
      </c>
      <c r="C573" s="237"/>
      <c r="D573" s="214"/>
      <c r="E573" s="188"/>
      <c r="F573" s="434"/>
    </row>
    <row r="574" spans="1:6" ht="12.75">
      <c r="A574" s="210"/>
      <c r="B574" s="215" t="s">
        <v>60</v>
      </c>
      <c r="C574" s="240"/>
      <c r="D574" s="216"/>
      <c r="E574" s="193"/>
      <c r="F574" s="435"/>
    </row>
    <row r="575" spans="1:6" ht="12.75">
      <c r="A575" s="211"/>
      <c r="B575" s="245"/>
      <c r="C575" s="217" t="s">
        <v>8</v>
      </c>
      <c r="D575" s="244">
        <v>28</v>
      </c>
      <c r="E575" s="197"/>
      <c r="F575" s="436">
        <f>D575*E575</f>
        <v>0</v>
      </c>
    </row>
    <row r="576" spans="1:6" ht="12.75">
      <c r="A576" s="221" t="s">
        <v>284</v>
      </c>
      <c r="B576" s="213" t="s">
        <v>75</v>
      </c>
      <c r="C576" s="237"/>
      <c r="D576" s="214"/>
      <c r="E576" s="188"/>
      <c r="F576" s="434"/>
    </row>
    <row r="577" spans="1:6" ht="12.75">
      <c r="A577" s="211"/>
      <c r="B577" s="245"/>
      <c r="C577" s="217" t="s">
        <v>33</v>
      </c>
      <c r="D577" s="244">
        <v>98</v>
      </c>
      <c r="E577" s="197"/>
      <c r="F577" s="436">
        <f>D577*E577</f>
        <v>0</v>
      </c>
    </row>
    <row r="578" spans="1:6" ht="12.75">
      <c r="A578" s="418" t="s">
        <v>420</v>
      </c>
      <c r="B578" s="213" t="s">
        <v>71</v>
      </c>
      <c r="C578" s="237"/>
      <c r="D578" s="238"/>
      <c r="E578" s="188"/>
      <c r="F578" s="434"/>
    </row>
    <row r="579" spans="1:6" ht="12.75">
      <c r="A579" s="210"/>
      <c r="B579" s="215" t="s">
        <v>72</v>
      </c>
      <c r="C579" s="240"/>
      <c r="D579" s="241"/>
      <c r="E579" s="193"/>
      <c r="F579" s="435"/>
    </row>
    <row r="580" spans="1:6" ht="12.75">
      <c r="A580" s="210"/>
      <c r="B580" s="215" t="s">
        <v>73</v>
      </c>
      <c r="C580" s="240"/>
      <c r="D580" s="241"/>
      <c r="E580" s="193"/>
      <c r="F580" s="435"/>
    </row>
    <row r="581" spans="1:6" ht="12.75">
      <c r="A581" s="210"/>
      <c r="B581" s="215" t="s">
        <v>74</v>
      </c>
      <c r="C581" s="240"/>
      <c r="D581" s="241"/>
      <c r="E581" s="193"/>
      <c r="F581" s="435"/>
    </row>
    <row r="582" spans="1:6" ht="12.75">
      <c r="A582" s="210"/>
      <c r="B582" s="215" t="s">
        <v>404</v>
      </c>
      <c r="C582" s="240"/>
      <c r="D582" s="241"/>
      <c r="E582" s="193"/>
      <c r="F582" s="435"/>
    </row>
    <row r="583" spans="1:6" ht="12.75">
      <c r="A583" s="256"/>
      <c r="B583" s="217"/>
      <c r="C583" s="243"/>
      <c r="D583" s="259" t="s">
        <v>176</v>
      </c>
      <c r="E583" s="197"/>
      <c r="F583" s="436">
        <f>SUM(F533:F577)*5%</f>
        <v>0</v>
      </c>
    </row>
    <row r="584" spans="1:6" ht="13.5" thickBot="1">
      <c r="A584" s="234"/>
      <c r="B584" s="260"/>
      <c r="C584" s="261"/>
      <c r="D584" s="235"/>
      <c r="E584" s="193"/>
      <c r="F584" s="431"/>
    </row>
    <row r="585" spans="1:6" s="410" customFormat="1" ht="13.5" thickBot="1">
      <c r="A585" s="293"/>
      <c r="B585" s="383" t="s">
        <v>168</v>
      </c>
      <c r="C585" s="384"/>
      <c r="D585" s="385"/>
      <c r="E585" s="382"/>
      <c r="F585" s="444">
        <f>SUM(F534:F583)</f>
        <v>0</v>
      </c>
    </row>
    <row r="586" spans="1:6" s="410" customFormat="1" ht="13.5" thickBot="1">
      <c r="A586" s="394"/>
      <c r="B586" s="395"/>
      <c r="C586" s="395"/>
      <c r="D586" s="396"/>
      <c r="E586" s="393"/>
      <c r="F586" s="445"/>
    </row>
    <row r="587" spans="1:6" s="410" customFormat="1" ht="14.25" thickBot="1" thickTop="1">
      <c r="A587" s="364" t="s">
        <v>24</v>
      </c>
      <c r="B587" s="265" t="s">
        <v>359</v>
      </c>
      <c r="C587" s="266"/>
      <c r="D587" s="267"/>
      <c r="E587" s="330"/>
      <c r="F587" s="446"/>
    </row>
    <row r="588" spans="1:6" s="410" customFormat="1" ht="13.5" thickTop="1">
      <c r="A588" s="100"/>
      <c r="B588" s="286"/>
      <c r="C588" s="95"/>
      <c r="D588" s="149"/>
      <c r="E588" s="373"/>
      <c r="F588" s="447"/>
    </row>
    <row r="589" spans="1:6" s="410" customFormat="1" ht="66" customHeight="1">
      <c r="A589" s="374"/>
      <c r="B589" s="369" t="s">
        <v>412</v>
      </c>
      <c r="C589" s="375"/>
      <c r="D589" s="342"/>
      <c r="E589" s="197"/>
      <c r="F589" s="448"/>
    </row>
    <row r="590" spans="1:6" ht="12.75">
      <c r="A590" s="103" t="s">
        <v>199</v>
      </c>
      <c r="B590" s="104" t="s">
        <v>5</v>
      </c>
      <c r="C590" s="105"/>
      <c r="D590" s="150"/>
      <c r="E590" s="188"/>
      <c r="F590" s="434"/>
    </row>
    <row r="591" spans="1:6" s="415" customFormat="1" ht="12.75">
      <c r="A591" s="106"/>
      <c r="B591" s="107" t="s">
        <v>6</v>
      </c>
      <c r="C591" s="108"/>
      <c r="D591" s="151"/>
      <c r="E591" s="193"/>
      <c r="F591" s="435"/>
    </row>
    <row r="592" spans="1:6" ht="12.75">
      <c r="A592" s="106"/>
      <c r="B592" s="107" t="s">
        <v>7</v>
      </c>
      <c r="C592" s="108"/>
      <c r="D592" s="151"/>
      <c r="E592" s="193"/>
      <c r="F592" s="435"/>
    </row>
    <row r="593" spans="1:6" ht="12.75">
      <c r="A593" s="109"/>
      <c r="B593" s="110"/>
      <c r="C593" s="111" t="s">
        <v>8</v>
      </c>
      <c r="D593" s="122">
        <v>97.89</v>
      </c>
      <c r="E593" s="197"/>
      <c r="F593" s="436">
        <f>D593*E593</f>
        <v>0</v>
      </c>
    </row>
    <row r="594" spans="1:6" ht="12.75">
      <c r="A594" s="268"/>
      <c r="B594" s="269"/>
      <c r="C594" s="144"/>
      <c r="D594" s="270"/>
      <c r="E594" s="197"/>
      <c r="F594" s="431"/>
    </row>
    <row r="595" spans="1:6" ht="12.75">
      <c r="A595" s="103" t="s">
        <v>285</v>
      </c>
      <c r="B595" s="104" t="s">
        <v>9</v>
      </c>
      <c r="C595" s="112"/>
      <c r="D595" s="150"/>
      <c r="E595" s="188"/>
      <c r="F595" s="434"/>
    </row>
    <row r="596" spans="1:6" ht="12.75">
      <c r="A596" s="106"/>
      <c r="B596" s="107" t="s">
        <v>10</v>
      </c>
      <c r="C596" s="113"/>
      <c r="D596" s="151"/>
      <c r="E596" s="193"/>
      <c r="F596" s="435"/>
    </row>
    <row r="597" spans="1:6" ht="12.75">
      <c r="A597" s="106"/>
      <c r="B597" s="107" t="s">
        <v>11</v>
      </c>
      <c r="C597" s="113"/>
      <c r="D597" s="151"/>
      <c r="E597" s="193"/>
      <c r="F597" s="435"/>
    </row>
    <row r="598" spans="1:6" ht="12.75">
      <c r="A598" s="106"/>
      <c r="B598" s="107" t="s">
        <v>12</v>
      </c>
      <c r="C598" s="113"/>
      <c r="D598" s="151"/>
      <c r="E598" s="193"/>
      <c r="F598" s="435"/>
    </row>
    <row r="599" spans="1:6" ht="12.75">
      <c r="A599" s="109"/>
      <c r="B599" s="114"/>
      <c r="C599" s="110" t="s">
        <v>13</v>
      </c>
      <c r="D599" s="122">
        <v>4</v>
      </c>
      <c r="E599" s="197"/>
      <c r="F599" s="436">
        <f>D599*E599</f>
        <v>0</v>
      </c>
    </row>
    <row r="600" spans="1:6" ht="12.75">
      <c r="A600" s="268"/>
      <c r="B600" s="269"/>
      <c r="C600" s="144"/>
      <c r="D600" s="270"/>
      <c r="E600" s="197"/>
      <c r="F600" s="431"/>
    </row>
    <row r="601" spans="1:6" ht="12.75">
      <c r="A601" s="103" t="s">
        <v>286</v>
      </c>
      <c r="B601" s="104" t="s">
        <v>14</v>
      </c>
      <c r="C601" s="112"/>
      <c r="D601" s="150"/>
      <c r="E601" s="188"/>
      <c r="F601" s="434"/>
    </row>
    <row r="602" spans="1:6" ht="12.75">
      <c r="A602" s="106"/>
      <c r="B602" s="107" t="s">
        <v>15</v>
      </c>
      <c r="C602" s="113"/>
      <c r="D602" s="151"/>
      <c r="E602" s="193"/>
      <c r="F602" s="435"/>
    </row>
    <row r="603" spans="1:6" ht="12.75">
      <c r="A603" s="106"/>
      <c r="B603" s="107" t="s">
        <v>16</v>
      </c>
      <c r="C603" s="113"/>
      <c r="D603" s="151"/>
      <c r="E603" s="193"/>
      <c r="F603" s="435"/>
    </row>
    <row r="604" spans="1:6" ht="12.75">
      <c r="A604" s="106"/>
      <c r="B604" s="107" t="s">
        <v>17</v>
      </c>
      <c r="C604" s="113"/>
      <c r="D604" s="151"/>
      <c r="E604" s="193"/>
      <c r="F604" s="435"/>
    </row>
    <row r="605" spans="1:6" ht="12.75">
      <c r="A605" s="106"/>
      <c r="B605" s="107" t="s">
        <v>18</v>
      </c>
      <c r="C605" s="113"/>
      <c r="D605" s="151"/>
      <c r="E605" s="193"/>
      <c r="F605" s="435"/>
    </row>
    <row r="606" spans="1:6" ht="12.75">
      <c r="A606" s="106"/>
      <c r="B606" s="107" t="s">
        <v>19</v>
      </c>
      <c r="C606" s="113"/>
      <c r="D606" s="151"/>
      <c r="E606" s="193"/>
      <c r="F606" s="435"/>
    </row>
    <row r="607" spans="1:6" ht="12.75">
      <c r="A607" s="106"/>
      <c r="B607" s="107" t="s">
        <v>20</v>
      </c>
      <c r="C607" s="113"/>
      <c r="D607" s="151"/>
      <c r="E607" s="193"/>
      <c r="F607" s="435"/>
    </row>
    <row r="608" spans="1:6" ht="12.75">
      <c r="A608" s="106"/>
      <c r="B608" s="107" t="s">
        <v>21</v>
      </c>
      <c r="C608" s="113"/>
      <c r="D608" s="151"/>
      <c r="E608" s="193"/>
      <c r="F608" s="435"/>
    </row>
    <row r="609" spans="1:6" ht="12.75">
      <c r="A609" s="106"/>
      <c r="B609" s="108" t="s">
        <v>22</v>
      </c>
      <c r="C609" s="113"/>
      <c r="D609" s="151"/>
      <c r="E609" s="193"/>
      <c r="F609" s="435"/>
    </row>
    <row r="610" spans="1:6" ht="12.75">
      <c r="A610" s="109"/>
      <c r="B610" s="110"/>
      <c r="C610" s="114" t="s">
        <v>13</v>
      </c>
      <c r="D610" s="122">
        <v>1</v>
      </c>
      <c r="E610" s="197"/>
      <c r="F610" s="436">
        <f>D610*E610</f>
        <v>0</v>
      </c>
    </row>
    <row r="611" spans="1:6" ht="12.75">
      <c r="A611" s="103" t="s">
        <v>287</v>
      </c>
      <c r="B611" s="104" t="s">
        <v>25</v>
      </c>
      <c r="C611" s="112"/>
      <c r="D611" s="150"/>
      <c r="E611" s="188"/>
      <c r="F611" s="434"/>
    </row>
    <row r="612" spans="1:6" ht="12.75">
      <c r="A612" s="106"/>
      <c r="B612" s="107" t="s">
        <v>26</v>
      </c>
      <c r="C612" s="113"/>
      <c r="D612" s="151"/>
      <c r="E612" s="193"/>
      <c r="F612" s="435"/>
    </row>
    <row r="613" spans="1:6" ht="12.75">
      <c r="A613" s="106"/>
      <c r="B613" s="107" t="s">
        <v>27</v>
      </c>
      <c r="C613" s="113"/>
      <c r="D613" s="151"/>
      <c r="E613" s="193"/>
      <c r="F613" s="435"/>
    </row>
    <row r="614" spans="1:6" ht="12.75">
      <c r="A614" s="106"/>
      <c r="B614" s="107" t="s">
        <v>28</v>
      </c>
      <c r="C614" s="113"/>
      <c r="D614" s="151"/>
      <c r="E614" s="193"/>
      <c r="F614" s="435"/>
    </row>
    <row r="615" spans="1:6" ht="12.75">
      <c r="A615" s="106"/>
      <c r="B615" s="107" t="s">
        <v>29</v>
      </c>
      <c r="C615" s="113"/>
      <c r="D615" s="151"/>
      <c r="E615" s="193"/>
      <c r="F615" s="435"/>
    </row>
    <row r="616" spans="1:6" ht="12.75">
      <c r="A616" s="106"/>
      <c r="B616" s="108" t="s">
        <v>30</v>
      </c>
      <c r="C616" s="271" t="s">
        <v>13</v>
      </c>
      <c r="D616" s="151">
        <v>1</v>
      </c>
      <c r="E616" s="193"/>
      <c r="F616" s="435">
        <f>D616*E616</f>
        <v>0</v>
      </c>
    </row>
    <row r="617" spans="1:6" ht="12.75">
      <c r="A617" s="109"/>
      <c r="B617" s="111" t="s">
        <v>31</v>
      </c>
      <c r="C617" s="272" t="s">
        <v>13</v>
      </c>
      <c r="D617" s="122">
        <v>1</v>
      </c>
      <c r="E617" s="197"/>
      <c r="F617" s="436">
        <f>D617*E617</f>
        <v>0</v>
      </c>
    </row>
    <row r="618" spans="1:6" ht="12.75">
      <c r="A618" s="103" t="s">
        <v>288</v>
      </c>
      <c r="B618" s="104" t="s">
        <v>32</v>
      </c>
      <c r="C618" s="112"/>
      <c r="D618" s="150"/>
      <c r="E618" s="188"/>
      <c r="F618" s="434"/>
    </row>
    <row r="619" spans="1:6" ht="12.75">
      <c r="A619" s="106"/>
      <c r="B619" s="108" t="s">
        <v>22</v>
      </c>
      <c r="C619" s="113"/>
      <c r="D619" s="151"/>
      <c r="E619" s="193"/>
      <c r="F619" s="435"/>
    </row>
    <row r="620" spans="1:6" ht="12.75">
      <c r="A620" s="109"/>
      <c r="B620" s="110"/>
      <c r="C620" s="114" t="s">
        <v>13</v>
      </c>
      <c r="D620" s="122">
        <v>1</v>
      </c>
      <c r="E620" s="197"/>
      <c r="F620" s="436">
        <f>D620*E620</f>
        <v>0</v>
      </c>
    </row>
    <row r="621" spans="1:6" ht="12.75">
      <c r="A621" s="106" t="s">
        <v>289</v>
      </c>
      <c r="B621" s="185" t="s">
        <v>414</v>
      </c>
      <c r="C621" s="273"/>
      <c r="D621" s="274"/>
      <c r="E621" s="188"/>
      <c r="F621" s="435"/>
    </row>
    <row r="622" spans="1:6" ht="12.75">
      <c r="A622" s="106"/>
      <c r="B622" s="190" t="s">
        <v>443</v>
      </c>
      <c r="C622" s="273"/>
      <c r="D622" s="274"/>
      <c r="E622" s="193"/>
      <c r="F622" s="435"/>
    </row>
    <row r="623" spans="1:6" ht="12.75">
      <c r="A623" s="106"/>
      <c r="B623" s="190" t="s">
        <v>442</v>
      </c>
      <c r="C623" s="273"/>
      <c r="D623" s="274"/>
      <c r="E623" s="193"/>
      <c r="F623" s="435"/>
    </row>
    <row r="624" spans="1:6" ht="12.75">
      <c r="A624" s="109"/>
      <c r="B624" s="176" t="s">
        <v>416</v>
      </c>
      <c r="C624" s="111" t="s">
        <v>33</v>
      </c>
      <c r="D624" s="122">
        <v>390</v>
      </c>
      <c r="E624" s="197"/>
      <c r="F624" s="436">
        <f>D624*E624</f>
        <v>0</v>
      </c>
    </row>
    <row r="625" spans="1:6" ht="12.75">
      <c r="A625" s="268"/>
      <c r="B625" s="269"/>
      <c r="C625" s="269"/>
      <c r="D625" s="270"/>
      <c r="E625" s="361"/>
      <c r="F625" s="431"/>
    </row>
    <row r="626" spans="1:6" ht="12.75">
      <c r="A626" s="103" t="s">
        <v>290</v>
      </c>
      <c r="B626" s="105" t="s">
        <v>113</v>
      </c>
      <c r="C626" s="105"/>
      <c r="D626" s="150"/>
      <c r="E626" s="193"/>
      <c r="F626" s="434"/>
    </row>
    <row r="627" spans="1:6" ht="12.75">
      <c r="A627" s="106"/>
      <c r="B627" s="108" t="s">
        <v>448</v>
      </c>
      <c r="C627" s="108"/>
      <c r="D627" s="151"/>
      <c r="E627" s="193"/>
      <c r="F627" s="435"/>
    </row>
    <row r="628" spans="1:6" ht="12.75">
      <c r="A628" s="275"/>
      <c r="B628" s="111" t="s">
        <v>438</v>
      </c>
      <c r="C628" s="111" t="s">
        <v>8</v>
      </c>
      <c r="D628" s="122">
        <v>10</v>
      </c>
      <c r="E628" s="197"/>
      <c r="F628" s="436">
        <f>D628*E628</f>
        <v>0</v>
      </c>
    </row>
    <row r="629" spans="1:6" ht="12.75">
      <c r="A629" s="268"/>
      <c r="B629" s="146"/>
      <c r="C629" s="144"/>
      <c r="D629" s="270"/>
      <c r="E629" s="197"/>
      <c r="F629" s="431"/>
    </row>
    <row r="630" spans="1:6" ht="12.75">
      <c r="A630" s="103" t="s">
        <v>291</v>
      </c>
      <c r="B630" s="104" t="s">
        <v>83</v>
      </c>
      <c r="C630" s="112"/>
      <c r="D630" s="150"/>
      <c r="E630" s="188"/>
      <c r="F630" s="434"/>
    </row>
    <row r="631" spans="1:6" ht="12.75">
      <c r="A631" s="115"/>
      <c r="B631" s="107" t="s">
        <v>427</v>
      </c>
      <c r="C631" s="113"/>
      <c r="D631" s="151"/>
      <c r="E631" s="193"/>
      <c r="F631" s="435"/>
    </row>
    <row r="632" spans="1:6" ht="12.75">
      <c r="A632" s="115"/>
      <c r="B632" s="107" t="s">
        <v>413</v>
      </c>
      <c r="C632" s="113"/>
      <c r="D632" s="151"/>
      <c r="E632" s="193"/>
      <c r="F632" s="435"/>
    </row>
    <row r="633" spans="1:6" ht="12.75">
      <c r="A633" s="115"/>
      <c r="B633" s="107" t="s">
        <v>84</v>
      </c>
      <c r="C633" s="113"/>
      <c r="D633" s="151"/>
      <c r="E633" s="193"/>
      <c r="F633" s="435"/>
    </row>
    <row r="634" spans="1:6" ht="12.75">
      <c r="A634" s="116"/>
      <c r="B634" s="111"/>
      <c r="C634" s="111" t="s">
        <v>35</v>
      </c>
      <c r="D634" s="276">
        <v>316.97600000000006</v>
      </c>
      <c r="E634" s="197"/>
      <c r="F634" s="436">
        <f>D634*E634</f>
        <v>0</v>
      </c>
    </row>
    <row r="635" spans="1:6" ht="12.75">
      <c r="A635" s="145"/>
      <c r="B635" s="269"/>
      <c r="C635" s="269"/>
      <c r="D635" s="270"/>
      <c r="E635" s="197"/>
      <c r="F635" s="431"/>
    </row>
    <row r="636" spans="1:6" ht="12.75">
      <c r="A636" s="103" t="s">
        <v>292</v>
      </c>
      <c r="B636" s="104" t="s">
        <v>83</v>
      </c>
      <c r="C636" s="112"/>
      <c r="D636" s="150"/>
      <c r="E636" s="188"/>
      <c r="F636" s="434"/>
    </row>
    <row r="637" spans="1:6" ht="12.75">
      <c r="A637" s="115"/>
      <c r="B637" s="107" t="s">
        <v>431</v>
      </c>
      <c r="C637" s="113"/>
      <c r="D637" s="151"/>
      <c r="E637" s="193"/>
      <c r="F637" s="435"/>
    </row>
    <row r="638" spans="1:6" ht="12.75">
      <c r="A638" s="115"/>
      <c r="B638" s="107" t="s">
        <v>413</v>
      </c>
      <c r="C638" s="113"/>
      <c r="D638" s="151"/>
      <c r="E638" s="193"/>
      <c r="F638" s="435"/>
    </row>
    <row r="639" spans="1:6" ht="12.75">
      <c r="A639" s="115"/>
      <c r="B639" s="107" t="s">
        <v>84</v>
      </c>
      <c r="C639" s="113"/>
      <c r="D639" s="151"/>
      <c r="E639" s="193"/>
      <c r="F639" s="435"/>
    </row>
    <row r="640" spans="1:6" ht="12.75">
      <c r="A640" s="116"/>
      <c r="B640" s="111"/>
      <c r="C640" s="111" t="s">
        <v>35</v>
      </c>
      <c r="D640" s="276">
        <v>7.909000000000001</v>
      </c>
      <c r="E640" s="197"/>
      <c r="F640" s="436">
        <f>D640*E640</f>
        <v>0</v>
      </c>
    </row>
    <row r="641" spans="1:6" ht="12.75">
      <c r="A641" s="145"/>
      <c r="B641" s="269"/>
      <c r="C641" s="269"/>
      <c r="D641" s="277"/>
      <c r="E641" s="197"/>
      <c r="F641" s="431"/>
    </row>
    <row r="642" spans="1:6" ht="12.75">
      <c r="A642" s="103" t="s">
        <v>293</v>
      </c>
      <c r="B642" s="186" t="s">
        <v>429</v>
      </c>
      <c r="C642" s="112"/>
      <c r="D642" s="150"/>
      <c r="E642" s="188"/>
      <c r="F642" s="434"/>
    </row>
    <row r="643" spans="1:6" ht="12.75">
      <c r="A643" s="115"/>
      <c r="B643" s="190" t="s">
        <v>417</v>
      </c>
      <c r="C643" s="113"/>
      <c r="D643" s="151"/>
      <c r="E643" s="193"/>
      <c r="F643" s="435"/>
    </row>
    <row r="644" spans="1:6" ht="12.75">
      <c r="A644" s="109"/>
      <c r="B644" s="176" t="s">
        <v>416</v>
      </c>
      <c r="C644" s="111" t="s">
        <v>35</v>
      </c>
      <c r="D644" s="122">
        <v>70.46943635934787</v>
      </c>
      <c r="E644" s="197"/>
      <c r="F644" s="436">
        <f>D644*E644</f>
        <v>0</v>
      </c>
    </row>
    <row r="645" spans="1:6" ht="12.75">
      <c r="A645" s="268"/>
      <c r="B645" s="269"/>
      <c r="C645" s="144"/>
      <c r="D645" s="270"/>
      <c r="E645" s="197"/>
      <c r="F645" s="431"/>
    </row>
    <row r="646" spans="1:6" ht="12.75">
      <c r="A646" s="103" t="s">
        <v>294</v>
      </c>
      <c r="B646" s="104" t="s">
        <v>90</v>
      </c>
      <c r="C646" s="112"/>
      <c r="D646" s="150"/>
      <c r="E646" s="188"/>
      <c r="F646" s="434"/>
    </row>
    <row r="647" spans="1:6" ht="12.75">
      <c r="A647" s="106"/>
      <c r="B647" s="107" t="s">
        <v>77</v>
      </c>
      <c r="C647" s="113"/>
      <c r="D647" s="151"/>
      <c r="E647" s="193"/>
      <c r="F647" s="435"/>
    </row>
    <row r="648" spans="1:6" ht="12.75">
      <c r="A648" s="106"/>
      <c r="B648" s="107" t="s">
        <v>42</v>
      </c>
      <c r="C648" s="113"/>
      <c r="D648" s="151"/>
      <c r="E648" s="193"/>
      <c r="F648" s="435"/>
    </row>
    <row r="649" spans="1:6" ht="12.75">
      <c r="A649" s="106"/>
      <c r="B649" s="190" t="s">
        <v>435</v>
      </c>
      <c r="C649" s="113"/>
      <c r="D649" s="153"/>
      <c r="E649" s="193"/>
      <c r="F649" s="435"/>
    </row>
    <row r="650" spans="1:6" ht="12.75">
      <c r="A650" s="106"/>
      <c r="B650" s="190" t="s">
        <v>444</v>
      </c>
      <c r="C650" s="113"/>
      <c r="D650" s="153"/>
      <c r="E650" s="193"/>
      <c r="F650" s="435"/>
    </row>
    <row r="651" spans="1:6" ht="12.75">
      <c r="A651" s="106"/>
      <c r="B651" s="107" t="s">
        <v>37</v>
      </c>
      <c r="C651" s="113"/>
      <c r="D651" s="153">
        <v>324.88500000000005</v>
      </c>
      <c r="E651" s="193"/>
      <c r="F651" s="435"/>
    </row>
    <row r="652" spans="1:6" ht="12.75">
      <c r="A652" s="106"/>
      <c r="B652" s="107" t="s">
        <v>38</v>
      </c>
      <c r="C652" s="108"/>
      <c r="D652" s="151"/>
      <c r="E652" s="193"/>
      <c r="F652" s="435"/>
    </row>
    <row r="653" spans="1:6" ht="12.75">
      <c r="A653" s="106"/>
      <c r="B653" s="120" t="s">
        <v>114</v>
      </c>
      <c r="C653" s="121">
        <f>D593*0.3^2/4*PI()</f>
        <v>6.919436359347859</v>
      </c>
      <c r="D653" s="151"/>
      <c r="E653" s="193"/>
      <c r="F653" s="435"/>
    </row>
    <row r="654" spans="1:6" ht="12.75">
      <c r="A654" s="106"/>
      <c r="B654" s="107" t="s">
        <v>39</v>
      </c>
      <c r="C654" s="108">
        <v>6.5</v>
      </c>
      <c r="D654" s="151"/>
      <c r="E654" s="193"/>
      <c r="F654" s="435"/>
    </row>
    <row r="655" spans="1:6" ht="12.75">
      <c r="A655" s="106"/>
      <c r="B655" s="107" t="s">
        <v>40</v>
      </c>
      <c r="C655" s="108">
        <v>7.62</v>
      </c>
      <c r="D655" s="151"/>
      <c r="E655" s="193"/>
      <c r="F655" s="435"/>
    </row>
    <row r="656" spans="1:6" ht="12.75">
      <c r="A656" s="106"/>
      <c r="B656" s="107" t="s">
        <v>41</v>
      </c>
      <c r="C656" s="108">
        <v>49.43</v>
      </c>
      <c r="D656" s="151">
        <v>70.46943635934787</v>
      </c>
      <c r="E656" s="193"/>
      <c r="F656" s="435"/>
    </row>
    <row r="657" spans="1:6" ht="12.75">
      <c r="A657" s="116"/>
      <c r="B657" s="110"/>
      <c r="C657" s="111" t="s">
        <v>35</v>
      </c>
      <c r="D657" s="122">
        <v>254.41556364065218</v>
      </c>
      <c r="E657" s="197"/>
      <c r="F657" s="436">
        <f>D657*E657</f>
        <v>0</v>
      </c>
    </row>
    <row r="658" spans="1:6" ht="12.75">
      <c r="A658" s="103" t="s">
        <v>295</v>
      </c>
      <c r="B658" s="104" t="s">
        <v>43</v>
      </c>
      <c r="C658" s="112"/>
      <c r="D658" s="150"/>
      <c r="E658" s="188"/>
      <c r="F658" s="434"/>
    </row>
    <row r="659" spans="1:6" ht="12.75">
      <c r="A659" s="115"/>
      <c r="B659" s="107" t="s">
        <v>44</v>
      </c>
      <c r="C659" s="113"/>
      <c r="D659" s="151"/>
      <c r="E659" s="193"/>
      <c r="F659" s="435"/>
    </row>
    <row r="660" spans="1:6" ht="12.75">
      <c r="A660" s="116"/>
      <c r="B660" s="122"/>
      <c r="C660" s="110" t="s">
        <v>33</v>
      </c>
      <c r="D660" s="122">
        <v>73.4175</v>
      </c>
      <c r="E660" s="197"/>
      <c r="F660" s="436">
        <f>D660*E660</f>
        <v>0</v>
      </c>
    </row>
    <row r="661" spans="1:6" ht="12.75">
      <c r="A661" s="103" t="s">
        <v>296</v>
      </c>
      <c r="B661" s="104" t="s">
        <v>111</v>
      </c>
      <c r="C661" s="112"/>
      <c r="D661" s="150"/>
      <c r="E661" s="188"/>
      <c r="F661" s="434"/>
    </row>
    <row r="662" spans="1:6" ht="12.75">
      <c r="A662" s="115"/>
      <c r="B662" s="107" t="s">
        <v>45</v>
      </c>
      <c r="C662" s="113"/>
      <c r="D662" s="151"/>
      <c r="E662" s="193"/>
      <c r="F662" s="435"/>
    </row>
    <row r="663" spans="1:6" ht="12.75">
      <c r="A663" s="115"/>
      <c r="B663" s="107" t="s">
        <v>46</v>
      </c>
      <c r="C663" s="113"/>
      <c r="D663" s="151"/>
      <c r="E663" s="193"/>
      <c r="F663" s="435"/>
    </row>
    <row r="664" spans="1:6" ht="12.75">
      <c r="A664" s="115"/>
      <c r="B664" s="107" t="s">
        <v>47</v>
      </c>
      <c r="C664" s="113"/>
      <c r="D664" s="151"/>
      <c r="E664" s="193"/>
      <c r="F664" s="435"/>
    </row>
    <row r="665" spans="1:6" ht="12.75">
      <c r="A665" s="115"/>
      <c r="B665" s="107" t="s">
        <v>48</v>
      </c>
      <c r="C665" s="113"/>
      <c r="D665" s="151"/>
      <c r="E665" s="193"/>
      <c r="F665" s="435"/>
    </row>
    <row r="666" spans="1:6" ht="12.75">
      <c r="A666" s="116"/>
      <c r="B666" s="111"/>
      <c r="C666" s="111" t="s">
        <v>35</v>
      </c>
      <c r="D666" s="122">
        <v>7.62</v>
      </c>
      <c r="E666" s="197"/>
      <c r="F666" s="436">
        <f>D666*E666</f>
        <v>0</v>
      </c>
    </row>
    <row r="667" spans="1:6" ht="12.75">
      <c r="A667" s="103" t="s">
        <v>297</v>
      </c>
      <c r="B667" s="104" t="s">
        <v>112</v>
      </c>
      <c r="C667" s="112"/>
      <c r="D667" s="150"/>
      <c r="E667" s="188"/>
      <c r="F667" s="434"/>
    </row>
    <row r="668" spans="1:6" ht="12.75">
      <c r="A668" s="115"/>
      <c r="B668" s="107" t="s">
        <v>49</v>
      </c>
      <c r="C668" s="113"/>
      <c r="D668" s="151"/>
      <c r="E668" s="193"/>
      <c r="F668" s="435"/>
    </row>
    <row r="669" spans="1:6" ht="12.75">
      <c r="A669" s="106"/>
      <c r="B669" s="107" t="s">
        <v>50</v>
      </c>
      <c r="C669" s="113"/>
      <c r="D669" s="151"/>
      <c r="E669" s="193"/>
      <c r="F669" s="435"/>
    </row>
    <row r="670" spans="1:6" ht="12.75">
      <c r="A670" s="106"/>
      <c r="B670" s="107" t="s">
        <v>51</v>
      </c>
      <c r="C670" s="113"/>
      <c r="D670" s="151"/>
      <c r="E670" s="193"/>
      <c r="F670" s="435"/>
    </row>
    <row r="671" spans="1:6" ht="12.75">
      <c r="A671" s="115"/>
      <c r="B671" s="107" t="s">
        <v>52</v>
      </c>
      <c r="C671" s="113"/>
      <c r="D671" s="151"/>
      <c r="E671" s="193"/>
      <c r="F671" s="435"/>
    </row>
    <row r="672" spans="1:6" ht="12.75">
      <c r="A672" s="106"/>
      <c r="B672" s="107" t="s">
        <v>53</v>
      </c>
      <c r="C672" s="113"/>
      <c r="D672" s="151"/>
      <c r="E672" s="193"/>
      <c r="F672" s="435"/>
    </row>
    <row r="673" spans="1:6" ht="12.75">
      <c r="A673" s="106"/>
      <c r="B673" s="107" t="s">
        <v>54</v>
      </c>
      <c r="C673" s="113"/>
      <c r="D673" s="151"/>
      <c r="E673" s="193"/>
      <c r="F673" s="435"/>
    </row>
    <row r="674" spans="1:6" ht="12.75">
      <c r="A674" s="106"/>
      <c r="B674" s="107" t="s">
        <v>55</v>
      </c>
      <c r="C674" s="113"/>
      <c r="D674" s="151"/>
      <c r="E674" s="193"/>
      <c r="F674" s="435"/>
    </row>
    <row r="675" spans="1:6" ht="12.75">
      <c r="A675" s="115"/>
      <c r="B675" s="107" t="s">
        <v>56</v>
      </c>
      <c r="C675" s="113"/>
      <c r="D675" s="151"/>
      <c r="E675" s="193"/>
      <c r="F675" s="435"/>
    </row>
    <row r="676" spans="1:6" ht="12.75">
      <c r="A676" s="115"/>
      <c r="B676" s="107" t="s">
        <v>36</v>
      </c>
      <c r="C676" s="113"/>
      <c r="D676" s="151"/>
      <c r="E676" s="193"/>
      <c r="F676" s="435"/>
    </row>
    <row r="677" spans="1:6" ht="12.75">
      <c r="A677" s="109"/>
      <c r="B677" s="110"/>
      <c r="C677" s="111" t="s">
        <v>35</v>
      </c>
      <c r="D677" s="122">
        <v>49.43</v>
      </c>
      <c r="E677" s="197"/>
      <c r="F677" s="436">
        <f>D677*E677</f>
        <v>0</v>
      </c>
    </row>
    <row r="678" spans="1:6" ht="12.75">
      <c r="A678" s="123" t="s">
        <v>298</v>
      </c>
      <c r="B678" s="104" t="s">
        <v>86</v>
      </c>
      <c r="C678" s="105"/>
      <c r="D678" s="150"/>
      <c r="E678" s="188"/>
      <c r="F678" s="434"/>
    </row>
    <row r="679" spans="1:6" ht="12.75">
      <c r="A679" s="115"/>
      <c r="B679" s="107" t="s">
        <v>85</v>
      </c>
      <c r="C679" s="108"/>
      <c r="D679" s="151"/>
      <c r="E679" s="193"/>
      <c r="F679" s="435"/>
    </row>
    <row r="680" spans="1:6" ht="12.75">
      <c r="A680" s="116"/>
      <c r="B680" s="110" t="s">
        <v>87</v>
      </c>
      <c r="C680" s="110" t="s">
        <v>8</v>
      </c>
      <c r="D680" s="122">
        <v>97.89</v>
      </c>
      <c r="E680" s="197"/>
      <c r="F680" s="436">
        <f>D680*E680</f>
        <v>0</v>
      </c>
    </row>
    <row r="681" spans="1:6" ht="12.75">
      <c r="A681" s="123" t="s">
        <v>299</v>
      </c>
      <c r="B681" s="105" t="s">
        <v>57</v>
      </c>
      <c r="C681" s="112"/>
      <c r="D681" s="154"/>
      <c r="E681" s="188"/>
      <c r="F681" s="434"/>
    </row>
    <row r="682" spans="1:6" ht="12.75">
      <c r="A682" s="115"/>
      <c r="B682" s="108" t="s">
        <v>79</v>
      </c>
      <c r="C682" s="113"/>
      <c r="D682" s="153"/>
      <c r="E682" s="193"/>
      <c r="F682" s="435"/>
    </row>
    <row r="683" spans="1:6" ht="12.75">
      <c r="A683" s="124"/>
      <c r="B683" s="108" t="s">
        <v>89</v>
      </c>
      <c r="C683" s="113"/>
      <c r="D683" s="153"/>
      <c r="E683" s="193"/>
      <c r="F683" s="435"/>
    </row>
    <row r="684" spans="1:6" ht="12.75">
      <c r="A684" s="124"/>
      <c r="B684" s="107" t="s">
        <v>80</v>
      </c>
      <c r="C684" s="113"/>
      <c r="D684" s="153"/>
      <c r="E684" s="193"/>
      <c r="F684" s="435"/>
    </row>
    <row r="685" spans="1:6" ht="12.75">
      <c r="A685" s="124"/>
      <c r="B685" s="108" t="s">
        <v>58</v>
      </c>
      <c r="C685" s="113"/>
      <c r="D685" s="153"/>
      <c r="E685" s="193"/>
      <c r="F685" s="435"/>
    </row>
    <row r="686" spans="1:6" ht="12.75">
      <c r="A686" s="125"/>
      <c r="B686" s="111"/>
      <c r="C686" s="111" t="s">
        <v>13</v>
      </c>
      <c r="D686" s="122">
        <v>2</v>
      </c>
      <c r="E686" s="197"/>
      <c r="F686" s="436">
        <f>D686*E686</f>
        <v>0</v>
      </c>
    </row>
    <row r="687" spans="1:6" ht="12.75">
      <c r="A687" s="123" t="s">
        <v>300</v>
      </c>
      <c r="B687" s="105" t="s">
        <v>57</v>
      </c>
      <c r="C687" s="112"/>
      <c r="D687" s="154"/>
      <c r="E687" s="188"/>
      <c r="F687" s="434"/>
    </row>
    <row r="688" spans="1:6" s="410" customFormat="1" ht="12.75">
      <c r="A688" s="106"/>
      <c r="B688" s="108" t="s">
        <v>81</v>
      </c>
      <c r="C688" s="113"/>
      <c r="D688" s="153"/>
      <c r="E688" s="193"/>
      <c r="F688" s="449"/>
    </row>
    <row r="689" spans="1:6" ht="12.75">
      <c r="A689" s="106"/>
      <c r="B689" s="108" t="s">
        <v>88</v>
      </c>
      <c r="C689" s="113"/>
      <c r="D689" s="153"/>
      <c r="E689" s="193"/>
      <c r="F689" s="435"/>
    </row>
    <row r="690" spans="1:6" ht="12.75">
      <c r="A690" s="106"/>
      <c r="B690" s="107" t="s">
        <v>80</v>
      </c>
      <c r="C690" s="113"/>
      <c r="D690" s="153"/>
      <c r="E690" s="193"/>
      <c r="F690" s="435"/>
    </row>
    <row r="691" spans="1:6" ht="12.75">
      <c r="A691" s="106"/>
      <c r="B691" s="108" t="s">
        <v>58</v>
      </c>
      <c r="C691" s="113"/>
      <c r="D691" s="153"/>
      <c r="E691" s="193"/>
      <c r="F691" s="435"/>
    </row>
    <row r="692" spans="1:6" ht="12.75">
      <c r="A692" s="116"/>
      <c r="B692" s="111"/>
      <c r="C692" s="111" t="s">
        <v>13</v>
      </c>
      <c r="D692" s="122">
        <v>1</v>
      </c>
      <c r="E692" s="197"/>
      <c r="F692" s="436">
        <f>D692*E692</f>
        <v>0</v>
      </c>
    </row>
    <row r="693" spans="1:6" ht="12.75">
      <c r="A693" s="123" t="s">
        <v>301</v>
      </c>
      <c r="B693" s="104" t="s">
        <v>59</v>
      </c>
      <c r="C693" s="105"/>
      <c r="D693" s="150"/>
      <c r="E693" s="188"/>
      <c r="F693" s="434"/>
    </row>
    <row r="694" spans="1:6" ht="12.75">
      <c r="A694" s="124"/>
      <c r="B694" s="107" t="s">
        <v>60</v>
      </c>
      <c r="C694" s="108"/>
      <c r="D694" s="151"/>
      <c r="E694" s="193"/>
      <c r="F694" s="435"/>
    </row>
    <row r="695" spans="1:6" ht="12.75">
      <c r="A695" s="125"/>
      <c r="B695" s="114"/>
      <c r="C695" s="110" t="s">
        <v>8</v>
      </c>
      <c r="D695" s="122">
        <v>97.89</v>
      </c>
      <c r="E695" s="197"/>
      <c r="F695" s="436">
        <f>D695*E695</f>
        <v>0</v>
      </c>
    </row>
    <row r="696" spans="1:6" ht="12.75">
      <c r="A696" s="123" t="s">
        <v>302</v>
      </c>
      <c r="B696" s="104" t="s">
        <v>61</v>
      </c>
      <c r="C696" s="112"/>
      <c r="D696" s="154"/>
      <c r="E696" s="188"/>
      <c r="F696" s="434"/>
    </row>
    <row r="697" spans="1:6" ht="12.75">
      <c r="A697" s="124"/>
      <c r="B697" s="107" t="s">
        <v>62</v>
      </c>
      <c r="C697" s="113"/>
      <c r="D697" s="153"/>
      <c r="E697" s="193"/>
      <c r="F697" s="435"/>
    </row>
    <row r="698" spans="1:6" ht="12.75">
      <c r="A698" s="124"/>
      <c r="B698" s="107" t="s">
        <v>63</v>
      </c>
      <c r="C698" s="113"/>
      <c r="D698" s="153"/>
      <c r="E698" s="193"/>
      <c r="F698" s="435"/>
    </row>
    <row r="699" spans="1:6" ht="12.75">
      <c r="A699" s="125"/>
      <c r="B699" s="110"/>
      <c r="C699" s="110" t="s">
        <v>8</v>
      </c>
      <c r="D699" s="122">
        <v>97.89</v>
      </c>
      <c r="E699" s="197"/>
      <c r="F699" s="436">
        <f>D699*E699</f>
        <v>0</v>
      </c>
    </row>
    <row r="700" spans="1:6" ht="12.75">
      <c r="A700" s="123" t="s">
        <v>303</v>
      </c>
      <c r="B700" s="105" t="s">
        <v>64</v>
      </c>
      <c r="C700" s="112"/>
      <c r="D700" s="150"/>
      <c r="E700" s="188"/>
      <c r="F700" s="434"/>
    </row>
    <row r="701" spans="1:6" ht="12.75">
      <c r="A701" s="124"/>
      <c r="B701" s="108" t="s">
        <v>65</v>
      </c>
      <c r="C701" s="113"/>
      <c r="D701" s="151"/>
      <c r="E701" s="193"/>
      <c r="F701" s="435"/>
    </row>
    <row r="702" spans="1:6" ht="12.75">
      <c r="A702" s="124"/>
      <c r="B702" s="108" t="s">
        <v>66</v>
      </c>
      <c r="C702" s="113"/>
      <c r="D702" s="151"/>
      <c r="E702" s="193"/>
      <c r="F702" s="435"/>
    </row>
    <row r="703" spans="1:6" ht="12.75">
      <c r="A703" s="125"/>
      <c r="B703" s="278"/>
      <c r="C703" s="111" t="s">
        <v>13</v>
      </c>
      <c r="D703" s="122">
        <v>2</v>
      </c>
      <c r="E703" s="197"/>
      <c r="F703" s="436">
        <f>D703*E703</f>
        <v>0</v>
      </c>
    </row>
    <row r="704" spans="1:6" ht="12.75">
      <c r="A704" s="123" t="s">
        <v>304</v>
      </c>
      <c r="B704" s="105" t="s">
        <v>67</v>
      </c>
      <c r="C704" s="105"/>
      <c r="D704" s="150"/>
      <c r="E704" s="188"/>
      <c r="F704" s="434"/>
    </row>
    <row r="705" spans="1:6" ht="12.75">
      <c r="A705" s="124"/>
      <c r="B705" s="108" t="s">
        <v>68</v>
      </c>
      <c r="C705" s="108"/>
      <c r="D705" s="151"/>
      <c r="E705" s="193"/>
      <c r="F705" s="435"/>
    </row>
    <row r="706" spans="1:6" ht="12.75">
      <c r="A706" s="124"/>
      <c r="B706" s="108" t="s">
        <v>22</v>
      </c>
      <c r="C706" s="108"/>
      <c r="D706" s="151"/>
      <c r="E706" s="193"/>
      <c r="F706" s="435"/>
    </row>
    <row r="707" spans="1:6" ht="12.75">
      <c r="A707" s="125"/>
      <c r="B707" s="110"/>
      <c r="C707" s="111" t="s">
        <v>13</v>
      </c>
      <c r="D707" s="122">
        <v>1</v>
      </c>
      <c r="E707" s="197"/>
      <c r="F707" s="436">
        <f>D707*E707</f>
        <v>0</v>
      </c>
    </row>
    <row r="708" spans="1:6" ht="12.75">
      <c r="A708" s="123" t="s">
        <v>305</v>
      </c>
      <c r="B708" s="104" t="s">
        <v>69</v>
      </c>
      <c r="C708" s="112"/>
      <c r="D708" s="150"/>
      <c r="E708" s="188"/>
      <c r="F708" s="434"/>
    </row>
    <row r="709" spans="1:6" ht="12.75">
      <c r="A709" s="124"/>
      <c r="B709" s="107" t="s">
        <v>70</v>
      </c>
      <c r="C709" s="113"/>
      <c r="D709" s="151"/>
      <c r="E709" s="193"/>
      <c r="F709" s="435"/>
    </row>
    <row r="710" spans="1:6" ht="12.75">
      <c r="A710" s="125"/>
      <c r="B710" s="111"/>
      <c r="C710" s="111" t="s">
        <v>33</v>
      </c>
      <c r="D710" s="122">
        <v>244.725</v>
      </c>
      <c r="E710" s="197"/>
      <c r="F710" s="436">
        <f>D710*E710</f>
        <v>0</v>
      </c>
    </row>
    <row r="711" spans="1:6" ht="12.75">
      <c r="A711" s="123" t="s">
        <v>306</v>
      </c>
      <c r="B711" s="104" t="s">
        <v>71</v>
      </c>
      <c r="C711" s="112"/>
      <c r="D711" s="150"/>
      <c r="E711" s="188"/>
      <c r="F711" s="434"/>
    </row>
    <row r="712" spans="1:6" ht="12.75">
      <c r="A712" s="124"/>
      <c r="B712" s="107" t="s">
        <v>72</v>
      </c>
      <c r="C712" s="113"/>
      <c r="D712" s="151"/>
      <c r="E712" s="193"/>
      <c r="F712" s="435"/>
    </row>
    <row r="713" spans="1:6" ht="12.75">
      <c r="A713" s="124"/>
      <c r="B713" s="107" t="s">
        <v>73</v>
      </c>
      <c r="C713" s="113"/>
      <c r="D713" s="153"/>
      <c r="E713" s="193"/>
      <c r="F713" s="435"/>
    </row>
    <row r="714" spans="1:6" ht="12.75">
      <c r="A714" s="124"/>
      <c r="B714" s="107" t="s">
        <v>74</v>
      </c>
      <c r="C714" s="113"/>
      <c r="D714" s="151"/>
      <c r="E714" s="193"/>
      <c r="F714" s="435"/>
    </row>
    <row r="715" spans="1:6" ht="12.75">
      <c r="A715" s="125"/>
      <c r="B715" s="195" t="s">
        <v>405</v>
      </c>
      <c r="C715" s="114"/>
      <c r="D715" s="259" t="s">
        <v>176</v>
      </c>
      <c r="E715" s="197"/>
      <c r="F715" s="436">
        <f>SUM(F592:F711)*5%</f>
        <v>0</v>
      </c>
    </row>
    <row r="716" spans="1:6" ht="13.5" thickBot="1">
      <c r="A716" s="289"/>
      <c r="B716" s="230"/>
      <c r="C716" s="95"/>
      <c r="D716" s="149"/>
      <c r="E716" s="193"/>
      <c r="F716" s="431"/>
    </row>
    <row r="717" spans="1:6" ht="13.5" thickBot="1">
      <c r="A717" s="297" t="s">
        <v>24</v>
      </c>
      <c r="B717" s="387" t="s">
        <v>359</v>
      </c>
      <c r="C717" s="298"/>
      <c r="D717" s="299"/>
      <c r="E717" s="382"/>
      <c r="F717" s="444">
        <f>SUM(F590:F715)</f>
        <v>0</v>
      </c>
    </row>
    <row r="718" spans="1:6" ht="13.5" thickBot="1">
      <c r="A718" s="398"/>
      <c r="B718" s="399"/>
      <c r="C718" s="400"/>
      <c r="D718" s="401"/>
      <c r="E718" s="393"/>
      <c r="F718" s="442"/>
    </row>
    <row r="719" spans="1:6" ht="14.25" thickBot="1" thickTop="1">
      <c r="A719" s="363" t="s">
        <v>199</v>
      </c>
      <c r="B719" s="279" t="s">
        <v>357</v>
      </c>
      <c r="C719" s="279"/>
      <c r="D719" s="280"/>
      <c r="E719" s="330"/>
      <c r="F719" s="443"/>
    </row>
    <row r="720" spans="1:6" ht="13.5" thickTop="1">
      <c r="A720" s="343"/>
      <c r="B720" s="98"/>
      <c r="C720" s="98"/>
      <c r="D720" s="156"/>
      <c r="E720" s="197"/>
      <c r="F720" s="431"/>
    </row>
    <row r="721" spans="1:6" ht="67.5" customHeight="1">
      <c r="A721" s="376"/>
      <c r="B721" s="369" t="s">
        <v>412</v>
      </c>
      <c r="C721" s="377"/>
      <c r="D721" s="344"/>
      <c r="E721" s="197"/>
      <c r="F721" s="433"/>
    </row>
    <row r="722" spans="1:6" ht="12.75">
      <c r="A722" s="126" t="s">
        <v>307</v>
      </c>
      <c r="B722" s="117" t="s">
        <v>5</v>
      </c>
      <c r="C722" s="127"/>
      <c r="D722" s="157"/>
      <c r="E722" s="188"/>
      <c r="F722" s="434"/>
    </row>
    <row r="723" spans="1:6" ht="12.75">
      <c r="A723" s="128"/>
      <c r="B723" s="118" t="s">
        <v>6</v>
      </c>
      <c r="C723" s="129"/>
      <c r="D723" s="158"/>
      <c r="E723" s="193"/>
      <c r="F723" s="435"/>
    </row>
    <row r="724" spans="1:6" ht="12.75">
      <c r="A724" s="128"/>
      <c r="B724" s="118" t="s">
        <v>7</v>
      </c>
      <c r="C724" s="129"/>
      <c r="D724" s="158"/>
      <c r="E724" s="193"/>
      <c r="F724" s="435"/>
    </row>
    <row r="725" spans="1:6" ht="12.75">
      <c r="A725" s="130"/>
      <c r="B725" s="119"/>
      <c r="C725" s="131" t="s">
        <v>8</v>
      </c>
      <c r="D725" s="138">
        <v>26.5</v>
      </c>
      <c r="E725" s="197"/>
      <c r="F725" s="436">
        <f>D725*E725</f>
        <v>0</v>
      </c>
    </row>
    <row r="726" spans="1:6" ht="12.75">
      <c r="A726" s="126" t="s">
        <v>308</v>
      </c>
      <c r="B726" s="117" t="s">
        <v>9</v>
      </c>
      <c r="C726" s="127"/>
      <c r="D726" s="152"/>
      <c r="E726" s="188"/>
      <c r="F726" s="434"/>
    </row>
    <row r="727" spans="1:6" ht="12.75">
      <c r="A727" s="128"/>
      <c r="B727" s="118" t="s">
        <v>10</v>
      </c>
      <c r="C727" s="129"/>
      <c r="D727" s="139"/>
      <c r="E727" s="193"/>
      <c r="F727" s="450"/>
    </row>
    <row r="728" spans="1:6" s="410" customFormat="1" ht="12.75">
      <c r="A728" s="128"/>
      <c r="B728" s="118" t="s">
        <v>11</v>
      </c>
      <c r="C728" s="129"/>
      <c r="D728" s="139"/>
      <c r="E728" s="193"/>
      <c r="F728" s="451"/>
    </row>
    <row r="729" spans="1:6" ht="12.75">
      <c r="A729" s="128"/>
      <c r="B729" s="118" t="s">
        <v>12</v>
      </c>
      <c r="C729" s="129"/>
      <c r="D729" s="139"/>
      <c r="E729" s="193"/>
      <c r="F729" s="435"/>
    </row>
    <row r="730" spans="1:7" ht="12.75">
      <c r="A730" s="130"/>
      <c r="B730" s="135"/>
      <c r="C730" s="119" t="s">
        <v>13</v>
      </c>
      <c r="D730" s="138">
        <v>12</v>
      </c>
      <c r="E730" s="197"/>
      <c r="F730" s="452">
        <f>D730*E730</f>
        <v>0</v>
      </c>
      <c r="G730" s="93"/>
    </row>
    <row r="731" spans="1:7" ht="12.75">
      <c r="A731" s="126" t="s">
        <v>309</v>
      </c>
      <c r="B731" s="117" t="s">
        <v>91</v>
      </c>
      <c r="C731" s="117"/>
      <c r="D731" s="281"/>
      <c r="E731" s="188"/>
      <c r="F731" s="453"/>
      <c r="G731" s="94"/>
    </row>
    <row r="732" spans="1:7" ht="12.75">
      <c r="A732" s="128"/>
      <c r="B732" s="118" t="s">
        <v>110</v>
      </c>
      <c r="C732" s="118"/>
      <c r="D732" s="282"/>
      <c r="E732" s="193"/>
      <c r="F732" s="454"/>
      <c r="G732" s="94"/>
    </row>
    <row r="733" spans="1:6" ht="12.75">
      <c r="A733" s="130"/>
      <c r="B733" s="119"/>
      <c r="C733" s="119" t="s">
        <v>92</v>
      </c>
      <c r="D733" s="138">
        <v>7</v>
      </c>
      <c r="E733" s="197"/>
      <c r="F733" s="452">
        <f>D733*E733</f>
        <v>0</v>
      </c>
    </row>
    <row r="734" spans="1:6" ht="12.75">
      <c r="A734" s="133" t="s">
        <v>310</v>
      </c>
      <c r="B734" s="136" t="s">
        <v>93</v>
      </c>
      <c r="C734" s="127"/>
      <c r="D734" s="152"/>
      <c r="E734" s="188"/>
      <c r="F734" s="453"/>
    </row>
    <row r="735" spans="1:6" ht="12.75">
      <c r="A735" s="134"/>
      <c r="B735" s="137" t="s">
        <v>94</v>
      </c>
      <c r="C735" s="129"/>
      <c r="D735" s="139"/>
      <c r="E735" s="193"/>
      <c r="F735" s="454"/>
    </row>
    <row r="736" spans="1:6" ht="12.75">
      <c r="A736" s="132"/>
      <c r="B736" s="135"/>
      <c r="C736" s="131" t="s">
        <v>33</v>
      </c>
      <c r="D736" s="138">
        <v>15</v>
      </c>
      <c r="E736" s="197"/>
      <c r="F736" s="452">
        <f>D736*E736</f>
        <v>0</v>
      </c>
    </row>
    <row r="737" spans="1:6" ht="12.75">
      <c r="A737" s="133" t="s">
        <v>311</v>
      </c>
      <c r="B737" s="136" t="s">
        <v>432</v>
      </c>
      <c r="C737" s="127"/>
      <c r="D737" s="152"/>
      <c r="E737" s="188"/>
      <c r="F737" s="453"/>
    </row>
    <row r="738" spans="1:6" ht="12.75">
      <c r="A738" s="134"/>
      <c r="B738" s="137" t="s">
        <v>95</v>
      </c>
      <c r="C738" s="129"/>
      <c r="D738" s="139"/>
      <c r="E738" s="193"/>
      <c r="F738" s="454"/>
    </row>
    <row r="739" spans="1:6" ht="12.75">
      <c r="A739" s="134"/>
      <c r="B739" s="137" t="s">
        <v>96</v>
      </c>
      <c r="C739" s="129"/>
      <c r="D739" s="139"/>
      <c r="E739" s="193"/>
      <c r="F739" s="454"/>
    </row>
    <row r="740" spans="1:6" ht="12.75">
      <c r="A740" s="132"/>
      <c r="B740" s="135"/>
      <c r="C740" s="131" t="s">
        <v>33</v>
      </c>
      <c r="D740" s="138">
        <v>15</v>
      </c>
      <c r="E740" s="197"/>
      <c r="F740" s="452">
        <f>D740*E740</f>
        <v>0</v>
      </c>
    </row>
    <row r="741" spans="1:6" ht="12.75">
      <c r="A741" s="133" t="s">
        <v>312</v>
      </c>
      <c r="B741" s="117" t="s">
        <v>97</v>
      </c>
      <c r="C741" s="127"/>
      <c r="D741" s="152"/>
      <c r="E741" s="188"/>
      <c r="F741" s="453"/>
    </row>
    <row r="742" spans="1:6" ht="12.75">
      <c r="A742" s="134"/>
      <c r="B742" s="118" t="s">
        <v>450</v>
      </c>
      <c r="C742" s="129"/>
      <c r="D742" s="139"/>
      <c r="E742" s="193"/>
      <c r="F742" s="454"/>
    </row>
    <row r="743" spans="1:6" ht="12.75">
      <c r="A743" s="134"/>
      <c r="B743" s="118" t="s">
        <v>449</v>
      </c>
      <c r="C743" s="129"/>
      <c r="D743" s="139"/>
      <c r="E743" s="193"/>
      <c r="F743" s="454"/>
    </row>
    <row r="744" spans="1:6" ht="12.75">
      <c r="A744" s="132"/>
      <c r="B744" s="119"/>
      <c r="C744" s="119" t="s">
        <v>35</v>
      </c>
      <c r="D744" s="138">
        <v>55.385</v>
      </c>
      <c r="E744" s="197"/>
      <c r="F744" s="452">
        <f>D744*E744</f>
        <v>0</v>
      </c>
    </row>
    <row r="745" spans="1:6" ht="12.75">
      <c r="A745" s="133" t="s">
        <v>313</v>
      </c>
      <c r="B745" s="104" t="s">
        <v>90</v>
      </c>
      <c r="C745" s="136"/>
      <c r="D745" s="159"/>
      <c r="E745" s="188"/>
      <c r="F745" s="453"/>
    </row>
    <row r="746" spans="1:6" ht="12.75">
      <c r="A746" s="134"/>
      <c r="B746" s="107" t="s">
        <v>77</v>
      </c>
      <c r="C746" s="137"/>
      <c r="D746" s="160"/>
      <c r="E746" s="193"/>
      <c r="F746" s="454"/>
    </row>
    <row r="747" spans="1:6" ht="12.75">
      <c r="A747" s="134"/>
      <c r="B747" s="107" t="s">
        <v>42</v>
      </c>
      <c r="C747" s="137"/>
      <c r="D747" s="160"/>
      <c r="E747" s="193"/>
      <c r="F747" s="454"/>
    </row>
    <row r="748" spans="1:6" ht="12.75">
      <c r="A748" s="134"/>
      <c r="B748" s="190" t="s">
        <v>440</v>
      </c>
      <c r="C748" s="137"/>
      <c r="D748" s="160"/>
      <c r="E748" s="193"/>
      <c r="F748" s="454"/>
    </row>
    <row r="749" spans="1:6" ht="12.75">
      <c r="A749" s="134"/>
      <c r="B749" s="190" t="s">
        <v>436</v>
      </c>
      <c r="C749" s="137"/>
      <c r="D749" s="160"/>
      <c r="E749" s="193"/>
      <c r="F749" s="454"/>
    </row>
    <row r="750" spans="1:6" ht="12.75">
      <c r="A750" s="134"/>
      <c r="B750" s="118" t="s">
        <v>37</v>
      </c>
      <c r="C750" s="139">
        <f>D744</f>
        <v>55.385</v>
      </c>
      <c r="D750" s="158"/>
      <c r="E750" s="193"/>
      <c r="F750" s="454"/>
    </row>
    <row r="751" spans="1:6" ht="12.75">
      <c r="A751" s="134"/>
      <c r="B751" s="118" t="s">
        <v>38</v>
      </c>
      <c r="C751" s="139"/>
      <c r="D751" s="139"/>
      <c r="E751" s="193"/>
      <c r="F751" s="454"/>
    </row>
    <row r="752" spans="1:6" ht="12.75">
      <c r="A752" s="134"/>
      <c r="B752" s="140" t="s">
        <v>98</v>
      </c>
      <c r="C752" s="139">
        <f>D764*0.035</f>
        <v>0.9275000000000001</v>
      </c>
      <c r="D752" s="139"/>
      <c r="E752" s="193"/>
      <c r="F752" s="454"/>
    </row>
    <row r="753" spans="1:6" ht="12.75">
      <c r="A753" s="134"/>
      <c r="B753" s="140" t="s">
        <v>99</v>
      </c>
      <c r="C753" s="139">
        <f>D764*0.2</f>
        <v>5.300000000000001</v>
      </c>
      <c r="D753" s="139"/>
      <c r="E753" s="193"/>
      <c r="F753" s="454"/>
    </row>
    <row r="754" spans="1:6" ht="12.75">
      <c r="A754" s="134"/>
      <c r="B754" s="118" t="s">
        <v>100</v>
      </c>
      <c r="C754" s="139">
        <f>SUM(C752:C753)</f>
        <v>6.227500000000001</v>
      </c>
      <c r="D754" s="139"/>
      <c r="E754" s="193"/>
      <c r="F754" s="454"/>
    </row>
    <row r="755" spans="1:6" ht="12.75">
      <c r="A755" s="132"/>
      <c r="B755" s="135"/>
      <c r="C755" s="131" t="s">
        <v>35</v>
      </c>
      <c r="D755" s="138">
        <v>49.1575</v>
      </c>
      <c r="E755" s="197"/>
      <c r="F755" s="452">
        <f>D755*E755</f>
        <v>0</v>
      </c>
    </row>
    <row r="756" spans="1:6" ht="12.75">
      <c r="A756" s="133" t="s">
        <v>314</v>
      </c>
      <c r="B756" s="186" t="s">
        <v>429</v>
      </c>
      <c r="C756" s="198"/>
      <c r="D756" s="187"/>
      <c r="E756" s="188"/>
      <c r="F756" s="454"/>
    </row>
    <row r="757" spans="1:6" ht="12.75">
      <c r="A757" s="134"/>
      <c r="B757" s="190" t="s">
        <v>417</v>
      </c>
      <c r="C757" s="199"/>
      <c r="D757" s="192"/>
      <c r="E757" s="193"/>
      <c r="F757" s="454"/>
    </row>
    <row r="758" spans="1:6" ht="12.75">
      <c r="A758" s="134"/>
      <c r="B758" s="176" t="s">
        <v>416</v>
      </c>
      <c r="C758" s="176" t="s">
        <v>35</v>
      </c>
      <c r="D758" s="196">
        <v>7</v>
      </c>
      <c r="E758" s="197"/>
      <c r="F758" s="454">
        <f>D758*E758</f>
        <v>0</v>
      </c>
    </row>
    <row r="759" spans="1:6" ht="12.75">
      <c r="A759" s="133" t="s">
        <v>315</v>
      </c>
      <c r="B759" s="117" t="s">
        <v>43</v>
      </c>
      <c r="C759" s="127"/>
      <c r="D759" s="152"/>
      <c r="E759" s="188"/>
      <c r="F759" s="453"/>
    </row>
    <row r="760" spans="1:6" ht="12.75">
      <c r="A760" s="134"/>
      <c r="B760" s="118" t="s">
        <v>44</v>
      </c>
      <c r="C760" s="129"/>
      <c r="D760" s="139"/>
      <c r="E760" s="193"/>
      <c r="F760" s="454"/>
    </row>
    <row r="761" spans="1:6" ht="12.75">
      <c r="A761" s="132"/>
      <c r="B761" s="138"/>
      <c r="C761" s="119" t="s">
        <v>33</v>
      </c>
      <c r="D761" s="138">
        <v>18.549999999999997</v>
      </c>
      <c r="E761" s="197"/>
      <c r="F761" s="452">
        <f>D761*E761</f>
        <v>0</v>
      </c>
    </row>
    <row r="762" spans="1:6" ht="12.75">
      <c r="A762" s="142" t="s">
        <v>316</v>
      </c>
      <c r="B762" s="117" t="s">
        <v>108</v>
      </c>
      <c r="C762" s="127"/>
      <c r="D762" s="152"/>
      <c r="E762" s="188"/>
      <c r="F762" s="453"/>
    </row>
    <row r="763" spans="1:6" ht="12.75">
      <c r="A763" s="134"/>
      <c r="B763" s="118" t="s">
        <v>109</v>
      </c>
      <c r="C763" s="129"/>
      <c r="D763" s="139"/>
      <c r="E763" s="193"/>
      <c r="F763" s="454"/>
    </row>
    <row r="764" spans="1:6" ht="12.75">
      <c r="A764" s="141"/>
      <c r="B764" s="135"/>
      <c r="C764" s="119" t="s">
        <v>8</v>
      </c>
      <c r="D764" s="138">
        <v>26.5</v>
      </c>
      <c r="E764" s="197"/>
      <c r="F764" s="452">
        <f>D764*E764</f>
        <v>0</v>
      </c>
    </row>
    <row r="765" spans="1:6" ht="12.75">
      <c r="A765" s="142" t="s">
        <v>362</v>
      </c>
      <c r="B765" s="127" t="s">
        <v>101</v>
      </c>
      <c r="C765" s="136"/>
      <c r="D765" s="152"/>
      <c r="E765" s="188"/>
      <c r="F765" s="453"/>
    </row>
    <row r="766" spans="1:6" ht="12.75">
      <c r="A766" s="143"/>
      <c r="B766" s="129" t="s">
        <v>102</v>
      </c>
      <c r="C766" s="137"/>
      <c r="D766" s="139"/>
      <c r="E766" s="193"/>
      <c r="F766" s="454"/>
    </row>
    <row r="767" spans="1:6" ht="12.75">
      <c r="A767" s="143"/>
      <c r="B767" s="129" t="s">
        <v>103</v>
      </c>
      <c r="C767" s="137"/>
      <c r="D767" s="139"/>
      <c r="E767" s="193"/>
      <c r="F767" s="454"/>
    </row>
    <row r="768" spans="1:6" ht="12.75">
      <c r="A768" s="143"/>
      <c r="B768" s="129" t="s">
        <v>104</v>
      </c>
      <c r="C768" s="137"/>
      <c r="D768" s="139"/>
      <c r="E768" s="193"/>
      <c r="F768" s="454"/>
    </row>
    <row r="769" spans="1:6" ht="12.75">
      <c r="A769" s="143"/>
      <c r="B769" s="129" t="s">
        <v>105</v>
      </c>
      <c r="C769" s="137"/>
      <c r="D769" s="139"/>
      <c r="E769" s="193"/>
      <c r="F769" s="454"/>
    </row>
    <row r="770" spans="1:6" ht="12.75">
      <c r="A770" s="143"/>
      <c r="B770" s="129" t="s">
        <v>106</v>
      </c>
      <c r="C770" s="137"/>
      <c r="D770" s="139"/>
      <c r="E770" s="193"/>
      <c r="F770" s="454"/>
    </row>
    <row r="771" spans="1:6" ht="12.75">
      <c r="A771" s="141"/>
      <c r="B771" s="135"/>
      <c r="C771" s="119" t="s">
        <v>13</v>
      </c>
      <c r="D771" s="138">
        <v>6</v>
      </c>
      <c r="E771" s="197"/>
      <c r="F771" s="452">
        <f>D771*E771</f>
        <v>0</v>
      </c>
    </row>
    <row r="772" spans="1:6" ht="12.75">
      <c r="A772" s="142" t="s">
        <v>363</v>
      </c>
      <c r="B772" s="117" t="s">
        <v>107</v>
      </c>
      <c r="C772" s="127"/>
      <c r="D772" s="152"/>
      <c r="E772" s="188"/>
      <c r="F772" s="453"/>
    </row>
    <row r="773" spans="1:6" ht="12.75">
      <c r="A773" s="134"/>
      <c r="B773" s="118" t="s">
        <v>60</v>
      </c>
      <c r="C773" s="129"/>
      <c r="D773" s="139"/>
      <c r="E773" s="193"/>
      <c r="F773" s="454"/>
    </row>
    <row r="774" spans="1:6" ht="12.75">
      <c r="A774" s="132"/>
      <c r="B774" s="135"/>
      <c r="C774" s="119" t="s">
        <v>8</v>
      </c>
      <c r="D774" s="138">
        <v>26.5</v>
      </c>
      <c r="E774" s="197"/>
      <c r="F774" s="452">
        <f>D774*E774</f>
        <v>0</v>
      </c>
    </row>
    <row r="775" spans="1:6" ht="12.75">
      <c r="A775" s="142" t="s">
        <v>364</v>
      </c>
      <c r="B775" s="117" t="s">
        <v>75</v>
      </c>
      <c r="C775" s="127"/>
      <c r="D775" s="152"/>
      <c r="E775" s="188"/>
      <c r="F775" s="453"/>
    </row>
    <row r="776" spans="1:6" ht="12.75">
      <c r="A776" s="141"/>
      <c r="B776" s="135"/>
      <c r="C776" s="119" t="s">
        <v>33</v>
      </c>
      <c r="D776" s="138">
        <v>92.75</v>
      </c>
      <c r="E776" s="197"/>
      <c r="F776" s="452">
        <f>D776*E776</f>
        <v>0</v>
      </c>
    </row>
    <row r="777" spans="1:6" ht="12.75">
      <c r="A777" s="142" t="s">
        <v>421</v>
      </c>
      <c r="B777" s="117" t="s">
        <v>71</v>
      </c>
      <c r="C777" s="127"/>
      <c r="D777" s="157"/>
      <c r="E777" s="188"/>
      <c r="F777" s="453"/>
    </row>
    <row r="778" spans="1:6" ht="12.75">
      <c r="A778" s="143"/>
      <c r="B778" s="118" t="s">
        <v>72</v>
      </c>
      <c r="C778" s="129"/>
      <c r="D778" s="158"/>
      <c r="E778" s="193"/>
      <c r="F778" s="454"/>
    </row>
    <row r="779" spans="1:6" ht="12.75">
      <c r="A779" s="143"/>
      <c r="B779" s="118" t="s">
        <v>73</v>
      </c>
      <c r="C779" s="129"/>
      <c r="D779" s="158"/>
      <c r="E779" s="193"/>
      <c r="F779" s="454"/>
    </row>
    <row r="780" spans="1:6" ht="12.75">
      <c r="A780" s="143"/>
      <c r="B780" s="118" t="s">
        <v>74</v>
      </c>
      <c r="C780" s="129"/>
      <c r="D780" s="158"/>
      <c r="E780" s="193"/>
      <c r="F780" s="454"/>
    </row>
    <row r="781" spans="1:6" ht="12.75">
      <c r="A781" s="143"/>
      <c r="B781" s="195" t="s">
        <v>405</v>
      </c>
      <c r="C781" s="131"/>
      <c r="D781" s="403">
        <v>0.05</v>
      </c>
      <c r="E781" s="197"/>
      <c r="F781" s="452">
        <f>SUM(F724:F777)*5%</f>
        <v>0</v>
      </c>
    </row>
    <row r="782" spans="1:6" ht="13.5" thickBot="1">
      <c r="A782" s="262"/>
      <c r="B782" s="263"/>
      <c r="C782" s="264"/>
      <c r="D782" s="422"/>
      <c r="E782" s="193"/>
      <c r="F782" s="455"/>
    </row>
    <row r="783" spans="1:6" ht="13.5" thickBot="1">
      <c r="A783" s="293"/>
      <c r="B783" s="383" t="s">
        <v>365</v>
      </c>
      <c r="C783" s="385"/>
      <c r="D783" s="423"/>
      <c r="E783" s="382"/>
      <c r="F783" s="456">
        <f>SUM(F722:F781)</f>
        <v>0</v>
      </c>
    </row>
    <row r="784" spans="1:6" ht="13.5" thickBot="1">
      <c r="A784" s="394"/>
      <c r="B784" s="395"/>
      <c r="C784" s="395"/>
      <c r="D784" s="396"/>
      <c r="E784" s="393"/>
      <c r="F784" s="457"/>
    </row>
    <row r="785" spans="1:6" ht="14.25" thickBot="1" thickTop="1">
      <c r="A785" s="362" t="s">
        <v>318</v>
      </c>
      <c r="B785" s="178" t="s">
        <v>356</v>
      </c>
      <c r="C785" s="179"/>
      <c r="D785" s="180"/>
      <c r="E785" s="330"/>
      <c r="F785" s="458"/>
    </row>
    <row r="786" spans="1:6" ht="13.5" thickTop="1">
      <c r="A786" s="231"/>
      <c r="B786" s="341"/>
      <c r="C786" s="182"/>
      <c r="D786" s="183"/>
      <c r="E786" s="197"/>
      <c r="F786" s="454"/>
    </row>
    <row r="787" spans="1:6" ht="66" customHeight="1">
      <c r="A787" s="368"/>
      <c r="B787" s="369" t="s">
        <v>412</v>
      </c>
      <c r="C787" s="370"/>
      <c r="D787" s="371"/>
      <c r="E787" s="197"/>
      <c r="F787" s="459"/>
    </row>
    <row r="788" spans="1:6" ht="12.75">
      <c r="A788" s="184" t="s">
        <v>320</v>
      </c>
      <c r="B788" s="185" t="s">
        <v>5</v>
      </c>
      <c r="C788" s="186"/>
      <c r="D788" s="187"/>
      <c r="E788" s="188"/>
      <c r="F788" s="453"/>
    </row>
    <row r="789" spans="1:6" ht="12.75">
      <c r="A789" s="189"/>
      <c r="B789" s="190" t="s">
        <v>6</v>
      </c>
      <c r="C789" s="191"/>
      <c r="D789" s="192"/>
      <c r="E789" s="193"/>
      <c r="F789" s="454"/>
    </row>
    <row r="790" spans="1:6" ht="12.75">
      <c r="A790" s="189"/>
      <c r="B790" s="190" t="s">
        <v>7</v>
      </c>
      <c r="C790" s="191"/>
      <c r="D790" s="192"/>
      <c r="E790" s="193"/>
      <c r="F790" s="454"/>
    </row>
    <row r="791" spans="1:6" ht="12.75">
      <c r="A791" s="194"/>
      <c r="B791" s="195"/>
      <c r="C791" s="176" t="s">
        <v>8</v>
      </c>
      <c r="D791" s="196">
        <v>96.93</v>
      </c>
      <c r="E791" s="197"/>
      <c r="F791" s="452">
        <f>D791*E791</f>
        <v>0</v>
      </c>
    </row>
    <row r="792" spans="1:6" ht="12.75">
      <c r="A792" s="184" t="s">
        <v>321</v>
      </c>
      <c r="B792" s="185" t="s">
        <v>9</v>
      </c>
      <c r="C792" s="198"/>
      <c r="D792" s="187"/>
      <c r="E792" s="188"/>
      <c r="F792" s="453"/>
    </row>
    <row r="793" spans="1:6" ht="12.75">
      <c r="A793" s="189"/>
      <c r="B793" s="190" t="s">
        <v>10</v>
      </c>
      <c r="C793" s="199"/>
      <c r="D793" s="192"/>
      <c r="E793" s="193"/>
      <c r="F793" s="454"/>
    </row>
    <row r="794" spans="1:6" ht="12.75">
      <c r="A794" s="189"/>
      <c r="B794" s="190" t="s">
        <v>11</v>
      </c>
      <c r="C794" s="199"/>
      <c r="D794" s="192"/>
      <c r="E794" s="193"/>
      <c r="F794" s="454"/>
    </row>
    <row r="795" spans="1:6" ht="12.75">
      <c r="A795" s="189"/>
      <c r="B795" s="190" t="s">
        <v>12</v>
      </c>
      <c r="C795" s="199"/>
      <c r="D795" s="192"/>
      <c r="E795" s="193"/>
      <c r="F795" s="454"/>
    </row>
    <row r="796" spans="1:6" ht="12.75">
      <c r="A796" s="194"/>
      <c r="B796" s="200"/>
      <c r="C796" s="195" t="s">
        <v>13</v>
      </c>
      <c r="D796" s="196">
        <v>4</v>
      </c>
      <c r="E796" s="197"/>
      <c r="F796" s="452">
        <f>D796*E796</f>
        <v>0</v>
      </c>
    </row>
    <row r="797" spans="1:6" ht="12.75">
      <c r="A797" s="184" t="s">
        <v>322</v>
      </c>
      <c r="B797" s="185" t="s">
        <v>14</v>
      </c>
      <c r="C797" s="198"/>
      <c r="D797" s="187"/>
      <c r="E797" s="188"/>
      <c r="F797" s="453"/>
    </row>
    <row r="798" spans="1:6" ht="12.75">
      <c r="A798" s="189"/>
      <c r="B798" s="190" t="s">
        <v>15</v>
      </c>
      <c r="C798" s="199"/>
      <c r="D798" s="192"/>
      <c r="E798" s="193"/>
      <c r="F798" s="454"/>
    </row>
    <row r="799" spans="1:6" ht="12.75">
      <c r="A799" s="189"/>
      <c r="B799" s="190" t="s">
        <v>16</v>
      </c>
      <c r="C799" s="199"/>
      <c r="D799" s="192"/>
      <c r="E799" s="193"/>
      <c r="F799" s="454"/>
    </row>
    <row r="800" spans="1:6" ht="12.75">
      <c r="A800" s="189"/>
      <c r="B800" s="190" t="s">
        <v>17</v>
      </c>
      <c r="C800" s="199"/>
      <c r="D800" s="192"/>
      <c r="E800" s="193"/>
      <c r="F800" s="454"/>
    </row>
    <row r="801" spans="1:6" ht="12.75">
      <c r="A801" s="189"/>
      <c r="B801" s="190" t="s">
        <v>18</v>
      </c>
      <c r="C801" s="199"/>
      <c r="D801" s="192"/>
      <c r="E801" s="193"/>
      <c r="F801" s="454"/>
    </row>
    <row r="802" spans="1:6" ht="12.75">
      <c r="A802" s="189"/>
      <c r="B802" s="190" t="s">
        <v>19</v>
      </c>
      <c r="C802" s="199"/>
      <c r="D802" s="192"/>
      <c r="E802" s="193"/>
      <c r="F802" s="454"/>
    </row>
    <row r="803" spans="1:6" ht="12.75">
      <c r="A803" s="189"/>
      <c r="B803" s="190" t="s">
        <v>20</v>
      </c>
      <c r="C803" s="199"/>
      <c r="D803" s="192"/>
      <c r="E803" s="193"/>
      <c r="F803" s="454"/>
    </row>
    <row r="804" spans="1:6" ht="12.75">
      <c r="A804" s="189"/>
      <c r="B804" s="190" t="s">
        <v>21</v>
      </c>
      <c r="C804" s="199"/>
      <c r="D804" s="192"/>
      <c r="E804" s="193"/>
      <c r="F804" s="454"/>
    </row>
    <row r="805" spans="1:6" ht="12.75">
      <c r="A805" s="189"/>
      <c r="B805" s="191" t="s">
        <v>22</v>
      </c>
      <c r="C805" s="199"/>
      <c r="D805" s="192"/>
      <c r="E805" s="193"/>
      <c r="F805" s="454"/>
    </row>
    <row r="806" spans="1:6" ht="12.75">
      <c r="A806" s="194"/>
      <c r="B806" s="195"/>
      <c r="C806" s="200" t="s">
        <v>13</v>
      </c>
      <c r="D806" s="196">
        <v>1</v>
      </c>
      <c r="E806" s="197"/>
      <c r="F806" s="452">
        <f>D806*E806</f>
        <v>0</v>
      </c>
    </row>
    <row r="807" spans="1:6" ht="12.75">
      <c r="A807" s="184" t="s">
        <v>323</v>
      </c>
      <c r="B807" s="185" t="s">
        <v>25</v>
      </c>
      <c r="C807" s="198"/>
      <c r="D807" s="187"/>
      <c r="E807" s="188"/>
      <c r="F807" s="453"/>
    </row>
    <row r="808" spans="1:6" ht="12.75">
      <c r="A808" s="189"/>
      <c r="B808" s="190" t="s">
        <v>26</v>
      </c>
      <c r="C808" s="199"/>
      <c r="D808" s="192"/>
      <c r="E808" s="193"/>
      <c r="F808" s="454"/>
    </row>
    <row r="809" spans="1:6" ht="12.75">
      <c r="A809" s="189"/>
      <c r="B809" s="190" t="s">
        <v>27</v>
      </c>
      <c r="C809" s="199"/>
      <c r="D809" s="192"/>
      <c r="E809" s="193"/>
      <c r="F809" s="454"/>
    </row>
    <row r="810" spans="1:6" ht="12.75">
      <c r="A810" s="189"/>
      <c r="B810" s="190" t="s">
        <v>28</v>
      </c>
      <c r="C810" s="199"/>
      <c r="D810" s="192"/>
      <c r="E810" s="193"/>
      <c r="F810" s="454"/>
    </row>
    <row r="811" spans="1:6" ht="12.75">
      <c r="A811" s="189"/>
      <c r="B811" s="190" t="s">
        <v>29</v>
      </c>
      <c r="C811" s="199"/>
      <c r="D811" s="192"/>
      <c r="E811" s="193"/>
      <c r="F811" s="454"/>
    </row>
    <row r="812" spans="1:6" ht="12.75">
      <c r="A812" s="189"/>
      <c r="B812" s="191" t="s">
        <v>30</v>
      </c>
      <c r="C812" s="283" t="s">
        <v>13</v>
      </c>
      <c r="D812" s="192">
        <v>1</v>
      </c>
      <c r="E812" s="193"/>
      <c r="F812" s="454">
        <f>D812*E812</f>
        <v>0</v>
      </c>
    </row>
    <row r="813" spans="1:6" ht="12.75">
      <c r="A813" s="194"/>
      <c r="B813" s="176" t="s">
        <v>31</v>
      </c>
      <c r="C813" s="227" t="s">
        <v>13</v>
      </c>
      <c r="D813" s="196">
        <v>1</v>
      </c>
      <c r="E813" s="197"/>
      <c r="F813" s="452">
        <f>D813*E813</f>
        <v>0</v>
      </c>
    </row>
    <row r="814" spans="1:6" ht="12.75">
      <c r="A814" s="184" t="s">
        <v>324</v>
      </c>
      <c r="B814" s="185" t="s">
        <v>32</v>
      </c>
      <c r="C814" s="198"/>
      <c r="D814" s="187"/>
      <c r="E814" s="188"/>
      <c r="F814" s="453"/>
    </row>
    <row r="815" spans="1:6" ht="12.75">
      <c r="A815" s="189"/>
      <c r="B815" s="191" t="s">
        <v>22</v>
      </c>
      <c r="C815" s="199"/>
      <c r="D815" s="192"/>
      <c r="E815" s="193"/>
      <c r="F815" s="454"/>
    </row>
    <row r="816" spans="1:6" ht="12.75">
      <c r="A816" s="194"/>
      <c r="B816" s="195"/>
      <c r="C816" s="200" t="s">
        <v>13</v>
      </c>
      <c r="D816" s="196">
        <v>1</v>
      </c>
      <c r="E816" s="197"/>
      <c r="F816" s="452">
        <f>D816*E816</f>
        <v>0</v>
      </c>
    </row>
    <row r="817" spans="1:6" ht="12.75">
      <c r="A817" s="184" t="s">
        <v>325</v>
      </c>
      <c r="B817" s="185" t="s">
        <v>414</v>
      </c>
      <c r="C817" s="205"/>
      <c r="D817" s="206"/>
      <c r="E817" s="188"/>
      <c r="F817" s="453"/>
    </row>
    <row r="818" spans="1:6" ht="12.75">
      <c r="A818" s="189"/>
      <c r="B818" s="190" t="s">
        <v>447</v>
      </c>
      <c r="C818" s="207"/>
      <c r="D818" s="208"/>
      <c r="E818" s="193"/>
      <c r="F818" s="454"/>
    </row>
    <row r="819" spans="1:6" ht="12.75">
      <c r="A819" s="189"/>
      <c r="B819" s="190" t="s">
        <v>442</v>
      </c>
      <c r="C819" s="207"/>
      <c r="D819" s="208"/>
      <c r="E819" s="193"/>
      <c r="F819" s="454"/>
    </row>
    <row r="820" spans="1:6" ht="12.75">
      <c r="A820" s="194"/>
      <c r="B820" s="176" t="s">
        <v>416</v>
      </c>
      <c r="C820" s="176" t="s">
        <v>33</v>
      </c>
      <c r="D820" s="196">
        <v>289.94</v>
      </c>
      <c r="E820" s="197"/>
      <c r="F820" s="452">
        <f>D820*E820</f>
        <v>0</v>
      </c>
    </row>
    <row r="821" spans="1:6" ht="12.75">
      <c r="A821" s="184" t="s">
        <v>326</v>
      </c>
      <c r="B821" s="186" t="s">
        <v>113</v>
      </c>
      <c r="C821" s="186"/>
      <c r="D821" s="187"/>
      <c r="E821" s="188"/>
      <c r="F821" s="453"/>
    </row>
    <row r="822" spans="1:6" ht="12.75">
      <c r="A822" s="189"/>
      <c r="B822" s="191" t="s">
        <v>451</v>
      </c>
      <c r="C822" s="191"/>
      <c r="D822" s="192"/>
      <c r="E822" s="193"/>
      <c r="F822" s="454"/>
    </row>
    <row r="823" spans="1:6" ht="12.75">
      <c r="A823" s="209"/>
      <c r="B823" s="176" t="s">
        <v>438</v>
      </c>
      <c r="C823" s="176" t="s">
        <v>8</v>
      </c>
      <c r="D823" s="196">
        <v>10</v>
      </c>
      <c r="E823" s="197"/>
      <c r="F823" s="452">
        <f>D823*E823</f>
        <v>0</v>
      </c>
    </row>
    <row r="824" spans="1:6" ht="12.75">
      <c r="A824" s="184" t="s">
        <v>327</v>
      </c>
      <c r="B824" s="185" t="s">
        <v>83</v>
      </c>
      <c r="C824" s="198"/>
      <c r="D824" s="187"/>
      <c r="E824" s="188"/>
      <c r="F824" s="453"/>
    </row>
    <row r="825" spans="1:6" ht="12.75">
      <c r="A825" s="210"/>
      <c r="B825" s="190" t="s">
        <v>427</v>
      </c>
      <c r="C825" s="199"/>
      <c r="D825" s="192"/>
      <c r="E825" s="193"/>
      <c r="F825" s="454"/>
    </row>
    <row r="826" spans="1:6" ht="12.75">
      <c r="A826" s="210"/>
      <c r="B826" s="190" t="s">
        <v>413</v>
      </c>
      <c r="C826" s="199"/>
      <c r="D826" s="192"/>
      <c r="E826" s="193"/>
      <c r="F826" s="454"/>
    </row>
    <row r="827" spans="1:6" ht="12.75">
      <c r="A827" s="210"/>
      <c r="B827" s="190" t="s">
        <v>84</v>
      </c>
      <c r="C827" s="199"/>
      <c r="D827" s="192"/>
      <c r="E827" s="193"/>
      <c r="F827" s="454"/>
    </row>
    <row r="828" spans="1:6" ht="12.75">
      <c r="A828" s="211"/>
      <c r="B828" s="176"/>
      <c r="C828" s="176" t="s">
        <v>35</v>
      </c>
      <c r="D828" s="212">
        <v>379.15108000000004</v>
      </c>
      <c r="E828" s="197"/>
      <c r="F828" s="452">
        <f>D828*E828</f>
        <v>0</v>
      </c>
    </row>
    <row r="829" spans="1:6" ht="12.75">
      <c r="A829" s="184" t="s">
        <v>328</v>
      </c>
      <c r="B829" s="185" t="s">
        <v>83</v>
      </c>
      <c r="C829" s="198"/>
      <c r="D829" s="187"/>
      <c r="E829" s="188"/>
      <c r="F829" s="453"/>
    </row>
    <row r="830" spans="1:6" ht="12.75">
      <c r="A830" s="210"/>
      <c r="B830" s="190" t="s">
        <v>431</v>
      </c>
      <c r="C830" s="199"/>
      <c r="D830" s="192"/>
      <c r="E830" s="193"/>
      <c r="F830" s="454"/>
    </row>
    <row r="831" spans="1:6" ht="12.75">
      <c r="A831" s="210"/>
      <c r="B831" s="190" t="s">
        <v>413</v>
      </c>
      <c r="C831" s="199"/>
      <c r="D831" s="192"/>
      <c r="E831" s="193"/>
      <c r="F831" s="454"/>
    </row>
    <row r="832" spans="1:6" ht="12.75">
      <c r="A832" s="210"/>
      <c r="B832" s="190" t="s">
        <v>84</v>
      </c>
      <c r="C832" s="199"/>
      <c r="D832" s="192"/>
      <c r="E832" s="193"/>
      <c r="F832" s="454"/>
    </row>
    <row r="833" spans="1:6" ht="12.75">
      <c r="A833" s="211"/>
      <c r="B833" s="176"/>
      <c r="C833" s="176" t="s">
        <v>35</v>
      </c>
      <c r="D833" s="212">
        <v>57.80605600000001</v>
      </c>
      <c r="E833" s="197"/>
      <c r="F833" s="452">
        <f>D833*E833</f>
        <v>0</v>
      </c>
    </row>
    <row r="834" spans="1:6" ht="12.75">
      <c r="A834" s="184" t="s">
        <v>329</v>
      </c>
      <c r="B834" s="186" t="s">
        <v>429</v>
      </c>
      <c r="C834" s="198"/>
      <c r="D834" s="187"/>
      <c r="E834" s="188"/>
      <c r="F834" s="453"/>
    </row>
    <row r="835" spans="1:6" ht="12.75">
      <c r="A835" s="210"/>
      <c r="B835" s="190" t="s">
        <v>417</v>
      </c>
      <c r="C835" s="199"/>
      <c r="D835" s="192"/>
      <c r="E835" s="193"/>
      <c r="F835" s="454"/>
    </row>
    <row r="836" spans="1:6" ht="12.75">
      <c r="A836" s="194"/>
      <c r="B836" s="176" t="s">
        <v>416</v>
      </c>
      <c r="C836" s="176" t="s">
        <v>35</v>
      </c>
      <c r="D836" s="196">
        <v>74.40337855574873</v>
      </c>
      <c r="E836" s="197"/>
      <c r="F836" s="452">
        <f>D836*E836</f>
        <v>0</v>
      </c>
    </row>
    <row r="837" spans="1:6" ht="12.75">
      <c r="A837" s="184" t="s">
        <v>330</v>
      </c>
      <c r="B837" s="185" t="s">
        <v>90</v>
      </c>
      <c r="C837" s="198"/>
      <c r="D837" s="187"/>
      <c r="E837" s="188"/>
      <c r="F837" s="453"/>
    </row>
    <row r="838" spans="1:6" ht="12.75">
      <c r="A838" s="189"/>
      <c r="B838" s="190" t="s">
        <v>77</v>
      </c>
      <c r="C838" s="199"/>
      <c r="D838" s="192"/>
      <c r="E838" s="193"/>
      <c r="F838" s="454"/>
    </row>
    <row r="839" spans="1:6" ht="12.75">
      <c r="A839" s="189"/>
      <c r="B839" s="190" t="s">
        <v>42</v>
      </c>
      <c r="C839" s="199"/>
      <c r="D839" s="192"/>
      <c r="E839" s="193"/>
      <c r="F839" s="454"/>
    </row>
    <row r="840" spans="1:6" ht="12.75">
      <c r="A840" s="189"/>
      <c r="B840" s="190" t="s">
        <v>435</v>
      </c>
      <c r="C840" s="199"/>
      <c r="D840" s="218"/>
      <c r="E840" s="193"/>
      <c r="F840" s="454"/>
    </row>
    <row r="841" spans="1:6" ht="12.75">
      <c r="A841" s="189"/>
      <c r="B841" s="190" t="s">
        <v>444</v>
      </c>
      <c r="C841" s="199"/>
      <c r="D841" s="218"/>
      <c r="E841" s="193"/>
      <c r="F841" s="454"/>
    </row>
    <row r="842" spans="1:6" ht="12.75">
      <c r="A842" s="189"/>
      <c r="B842" s="190" t="s">
        <v>37</v>
      </c>
      <c r="C842" s="199"/>
      <c r="D842" s="218">
        <v>436.957136</v>
      </c>
      <c r="E842" s="193"/>
      <c r="F842" s="454"/>
    </row>
    <row r="843" spans="1:6" ht="12.75">
      <c r="A843" s="189"/>
      <c r="B843" s="190" t="s">
        <v>38</v>
      </c>
      <c r="C843" s="191"/>
      <c r="D843" s="192"/>
      <c r="E843" s="193"/>
      <c r="F843" s="454"/>
    </row>
    <row r="844" spans="1:6" ht="12.75">
      <c r="A844" s="189"/>
      <c r="B844" s="219" t="s">
        <v>114</v>
      </c>
      <c r="C844" s="220">
        <f>8.95157556732242*0.532</f>
        <v>4.762238201815528</v>
      </c>
      <c r="D844" s="192"/>
      <c r="E844" s="193"/>
      <c r="F844" s="454"/>
    </row>
    <row r="845" spans="1:6" ht="12.75">
      <c r="A845" s="189"/>
      <c r="B845" s="190" t="s">
        <v>39</v>
      </c>
      <c r="C845" s="191">
        <f>13.25*0.532</f>
        <v>7.049</v>
      </c>
      <c r="D845" s="192"/>
      <c r="E845" s="193"/>
      <c r="F845" s="454"/>
    </row>
    <row r="846" spans="1:6" ht="12.75">
      <c r="A846" s="189"/>
      <c r="B846" s="190" t="s">
        <v>40</v>
      </c>
      <c r="C846" s="191">
        <f>13.77*0.532</f>
        <v>7.32564</v>
      </c>
      <c r="D846" s="192"/>
      <c r="E846" s="193"/>
      <c r="F846" s="454"/>
    </row>
    <row r="847" spans="1:6" ht="12.75">
      <c r="A847" s="189"/>
      <c r="B847" s="190" t="s">
        <v>41</v>
      </c>
      <c r="C847" s="191">
        <f>91.65*0.532</f>
        <v>48.7578</v>
      </c>
      <c r="D847" s="192">
        <v>67.89467820181531</v>
      </c>
      <c r="E847" s="193"/>
      <c r="F847" s="454"/>
    </row>
    <row r="848" spans="1:6" ht="12.75">
      <c r="A848" s="210"/>
      <c r="B848" s="190"/>
      <c r="C848" s="191"/>
      <c r="D848" s="192"/>
      <c r="E848" s="193"/>
      <c r="F848" s="454"/>
    </row>
    <row r="849" spans="1:6" ht="12.75">
      <c r="A849" s="211"/>
      <c r="B849" s="195"/>
      <c r="C849" s="176" t="s">
        <v>35</v>
      </c>
      <c r="D849" s="196">
        <v>369.0624577981847</v>
      </c>
      <c r="E849" s="197"/>
      <c r="F849" s="452">
        <f>D849*E849</f>
        <v>0</v>
      </c>
    </row>
    <row r="850" spans="1:6" ht="12.75">
      <c r="A850" s="184" t="s">
        <v>331</v>
      </c>
      <c r="B850" s="185" t="s">
        <v>43</v>
      </c>
      <c r="C850" s="198"/>
      <c r="D850" s="187"/>
      <c r="E850" s="188"/>
      <c r="F850" s="453"/>
    </row>
    <row r="851" spans="1:6" ht="12.75">
      <c r="A851" s="210"/>
      <c r="B851" s="190" t="s">
        <v>44</v>
      </c>
      <c r="C851" s="199"/>
      <c r="D851" s="192"/>
      <c r="E851" s="193"/>
      <c r="F851" s="454"/>
    </row>
    <row r="852" spans="1:6" ht="12.75">
      <c r="A852" s="211"/>
      <c r="B852" s="196"/>
      <c r="C852" s="195" t="s">
        <v>33</v>
      </c>
      <c r="D852" s="196">
        <v>72.76164000000001</v>
      </c>
      <c r="E852" s="197"/>
      <c r="F852" s="452">
        <f>D852*E852</f>
        <v>0</v>
      </c>
    </row>
    <row r="853" spans="1:6" ht="12.75">
      <c r="A853" s="184" t="s">
        <v>332</v>
      </c>
      <c r="B853" s="185" t="s">
        <v>111</v>
      </c>
      <c r="C853" s="198"/>
      <c r="D853" s="187"/>
      <c r="E853" s="188"/>
      <c r="F853" s="453"/>
    </row>
    <row r="854" spans="1:6" ht="12.75">
      <c r="A854" s="210"/>
      <c r="B854" s="190" t="s">
        <v>45</v>
      </c>
      <c r="C854" s="199"/>
      <c r="D854" s="192"/>
      <c r="E854" s="193"/>
      <c r="F854" s="454"/>
    </row>
    <row r="855" spans="1:6" ht="12.75">
      <c r="A855" s="210"/>
      <c r="B855" s="190" t="s">
        <v>46</v>
      </c>
      <c r="C855" s="199"/>
      <c r="D855" s="192"/>
      <c r="E855" s="193"/>
      <c r="F855" s="454"/>
    </row>
    <row r="856" spans="1:6" ht="12.75">
      <c r="A856" s="210"/>
      <c r="B856" s="190" t="s">
        <v>47</v>
      </c>
      <c r="C856" s="199"/>
      <c r="D856" s="192"/>
      <c r="E856" s="193"/>
      <c r="F856" s="454"/>
    </row>
    <row r="857" spans="1:6" ht="12.75">
      <c r="A857" s="210"/>
      <c r="B857" s="190" t="s">
        <v>48</v>
      </c>
      <c r="C857" s="199"/>
      <c r="D857" s="192"/>
      <c r="E857" s="193"/>
      <c r="F857" s="454"/>
    </row>
    <row r="858" spans="1:6" ht="12.75">
      <c r="A858" s="211"/>
      <c r="B858" s="176"/>
      <c r="C858" s="176" t="s">
        <v>35</v>
      </c>
      <c r="D858" s="196">
        <v>7.32564</v>
      </c>
      <c r="E858" s="197"/>
      <c r="F858" s="452">
        <f>D858*E858</f>
        <v>0</v>
      </c>
    </row>
    <row r="859" spans="1:6" ht="12.75">
      <c r="A859" s="184" t="s">
        <v>333</v>
      </c>
      <c r="B859" s="185" t="s">
        <v>112</v>
      </c>
      <c r="C859" s="198"/>
      <c r="D859" s="187"/>
      <c r="E859" s="188"/>
      <c r="F859" s="453"/>
    </row>
    <row r="860" spans="1:6" ht="12.75">
      <c r="A860" s="210"/>
      <c r="B860" s="190" t="s">
        <v>49</v>
      </c>
      <c r="C860" s="199"/>
      <c r="D860" s="192"/>
      <c r="E860" s="193"/>
      <c r="F860" s="454"/>
    </row>
    <row r="861" spans="1:6" ht="12.75">
      <c r="A861" s="189"/>
      <c r="B861" s="190" t="s">
        <v>50</v>
      </c>
      <c r="C861" s="199"/>
      <c r="D861" s="192"/>
      <c r="E861" s="193"/>
      <c r="F861" s="454"/>
    </row>
    <row r="862" spans="1:6" ht="12.75">
      <c r="A862" s="189"/>
      <c r="B862" s="190" t="s">
        <v>51</v>
      </c>
      <c r="C862" s="199"/>
      <c r="D862" s="192"/>
      <c r="E862" s="193"/>
      <c r="F862" s="454"/>
    </row>
    <row r="863" spans="1:6" ht="12.75">
      <c r="A863" s="210"/>
      <c r="B863" s="190" t="s">
        <v>52</v>
      </c>
      <c r="C863" s="199"/>
      <c r="D863" s="192"/>
      <c r="E863" s="193"/>
      <c r="F863" s="454"/>
    </row>
    <row r="864" spans="1:6" ht="12.75">
      <c r="A864" s="189"/>
      <c r="B864" s="190" t="s">
        <v>53</v>
      </c>
      <c r="C864" s="199"/>
      <c r="D864" s="192"/>
      <c r="E864" s="193"/>
      <c r="F864" s="454"/>
    </row>
    <row r="865" spans="1:6" ht="12.75">
      <c r="A865" s="189"/>
      <c r="B865" s="190" t="s">
        <v>54</v>
      </c>
      <c r="C865" s="199"/>
      <c r="D865" s="192"/>
      <c r="E865" s="193"/>
      <c r="F865" s="454"/>
    </row>
    <row r="866" spans="1:6" ht="12.75">
      <c r="A866" s="189"/>
      <c r="B866" s="190" t="s">
        <v>55</v>
      </c>
      <c r="C866" s="199"/>
      <c r="D866" s="192"/>
      <c r="E866" s="193"/>
      <c r="F866" s="454"/>
    </row>
    <row r="867" spans="1:6" ht="12.75">
      <c r="A867" s="210"/>
      <c r="B867" s="190" t="s">
        <v>56</v>
      </c>
      <c r="C867" s="199"/>
      <c r="D867" s="192"/>
      <c r="E867" s="193"/>
      <c r="F867" s="454"/>
    </row>
    <row r="868" spans="1:6" ht="12.75">
      <c r="A868" s="210"/>
      <c r="B868" s="190" t="s">
        <v>36</v>
      </c>
      <c r="C868" s="199"/>
      <c r="D868" s="192"/>
      <c r="E868" s="193"/>
      <c r="F868" s="454"/>
    </row>
    <row r="869" spans="1:6" ht="12.75">
      <c r="A869" s="194"/>
      <c r="B869" s="195"/>
      <c r="C869" s="176" t="s">
        <v>35</v>
      </c>
      <c r="D869" s="196">
        <v>48.7578</v>
      </c>
      <c r="E869" s="197"/>
      <c r="F869" s="452">
        <f>D869*E869</f>
        <v>0</v>
      </c>
    </row>
    <row r="870" spans="1:6" ht="12.75">
      <c r="A870" s="221" t="s">
        <v>334</v>
      </c>
      <c r="B870" s="185" t="s">
        <v>86</v>
      </c>
      <c r="C870" s="186"/>
      <c r="D870" s="187"/>
      <c r="E870" s="188"/>
      <c r="F870" s="453"/>
    </row>
    <row r="871" spans="1:6" ht="12.75">
      <c r="A871" s="210"/>
      <c r="B871" s="190" t="s">
        <v>85</v>
      </c>
      <c r="C871" s="191"/>
      <c r="D871" s="192"/>
      <c r="E871" s="193"/>
      <c r="F871" s="454"/>
    </row>
    <row r="872" spans="1:6" ht="12.75">
      <c r="A872" s="210"/>
      <c r="B872" s="190" t="s">
        <v>87</v>
      </c>
      <c r="C872" s="190" t="s">
        <v>8</v>
      </c>
      <c r="D872" s="192">
        <v>96.93</v>
      </c>
      <c r="E872" s="193"/>
      <c r="F872" s="454">
        <f>D872*E872</f>
        <v>0</v>
      </c>
    </row>
    <row r="873" spans="1:6" ht="12.75">
      <c r="A873" s="211"/>
      <c r="B873" s="195"/>
      <c r="C873" s="195"/>
      <c r="D873" s="196"/>
      <c r="E873" s="197"/>
      <c r="F873" s="452"/>
    </row>
    <row r="874" spans="1:6" ht="12.75">
      <c r="A874" s="210" t="s">
        <v>335</v>
      </c>
      <c r="B874" s="191" t="s">
        <v>57</v>
      </c>
      <c r="C874" s="199"/>
      <c r="D874" s="218"/>
      <c r="E874" s="188"/>
      <c r="F874" s="454"/>
    </row>
    <row r="875" spans="1:6" ht="12.75">
      <c r="A875" s="210"/>
      <c r="B875" s="191" t="s">
        <v>403</v>
      </c>
      <c r="C875" s="199"/>
      <c r="D875" s="218"/>
      <c r="E875" s="193"/>
      <c r="F875" s="454"/>
    </row>
    <row r="876" spans="1:6" ht="12.75">
      <c r="A876" s="210"/>
      <c r="B876" s="191" t="s">
        <v>89</v>
      </c>
      <c r="C876" s="199"/>
      <c r="D876" s="218"/>
      <c r="E876" s="193"/>
      <c r="F876" s="454"/>
    </row>
    <row r="877" spans="1:6" ht="12.75">
      <c r="A877" s="210"/>
      <c r="B877" s="190" t="s">
        <v>80</v>
      </c>
      <c r="C877" s="199"/>
      <c r="D877" s="218"/>
      <c r="E877" s="193"/>
      <c r="F877" s="454"/>
    </row>
    <row r="878" spans="1:6" ht="12.75">
      <c r="A878" s="210"/>
      <c r="B878" s="191" t="s">
        <v>58</v>
      </c>
      <c r="C878" s="199"/>
      <c r="D878" s="218"/>
      <c r="E878" s="193"/>
      <c r="F878" s="454"/>
    </row>
    <row r="879" spans="1:6" ht="12.75">
      <c r="A879" s="211"/>
      <c r="B879" s="176"/>
      <c r="C879" s="176" t="s">
        <v>13</v>
      </c>
      <c r="D879" s="196">
        <v>3</v>
      </c>
      <c r="E879" s="197"/>
      <c r="F879" s="452">
        <f>D879*E879</f>
        <v>0</v>
      </c>
    </row>
    <row r="880" spans="1:6" ht="12.75">
      <c r="A880" s="221" t="s">
        <v>411</v>
      </c>
      <c r="B880" s="185" t="s">
        <v>59</v>
      </c>
      <c r="C880" s="186"/>
      <c r="D880" s="187"/>
      <c r="E880" s="188"/>
      <c r="F880" s="453"/>
    </row>
    <row r="881" spans="1:6" ht="12.75">
      <c r="A881" s="223"/>
      <c r="B881" s="190" t="s">
        <v>60</v>
      </c>
      <c r="C881" s="191"/>
      <c r="D881" s="192"/>
      <c r="E881" s="193"/>
      <c r="F881" s="454"/>
    </row>
    <row r="882" spans="1:6" ht="12.75">
      <c r="A882" s="224"/>
      <c r="B882" s="200"/>
      <c r="C882" s="195" t="s">
        <v>8</v>
      </c>
      <c r="D882" s="196">
        <v>96.93</v>
      </c>
      <c r="E882" s="197"/>
      <c r="F882" s="452">
        <f>D882*E882</f>
        <v>0</v>
      </c>
    </row>
    <row r="883" spans="1:6" ht="12.75">
      <c r="A883" s="221" t="s">
        <v>336</v>
      </c>
      <c r="B883" s="185" t="s">
        <v>61</v>
      </c>
      <c r="C883" s="198"/>
      <c r="D883" s="222"/>
      <c r="E883" s="188"/>
      <c r="F883" s="453"/>
    </row>
    <row r="884" spans="1:6" ht="12.75">
      <c r="A884" s="223"/>
      <c r="B884" s="190" t="s">
        <v>62</v>
      </c>
      <c r="C884" s="199"/>
      <c r="D884" s="218"/>
      <c r="E884" s="193"/>
      <c r="F884" s="454"/>
    </row>
    <row r="885" spans="1:6" ht="12.75">
      <c r="A885" s="223"/>
      <c r="B885" s="190" t="s">
        <v>63</v>
      </c>
      <c r="C885" s="199"/>
      <c r="D885" s="218"/>
      <c r="E885" s="193"/>
      <c r="F885" s="454"/>
    </row>
    <row r="886" spans="1:6" ht="12.75">
      <c r="A886" s="224"/>
      <c r="B886" s="195"/>
      <c r="C886" s="195" t="s">
        <v>8</v>
      </c>
      <c r="D886" s="196">
        <v>96.93</v>
      </c>
      <c r="E886" s="197"/>
      <c r="F886" s="452">
        <f>D886*E886</f>
        <v>0</v>
      </c>
    </row>
    <row r="887" spans="1:6" ht="12.75">
      <c r="A887" s="221" t="s">
        <v>337</v>
      </c>
      <c r="B887" s="186" t="s">
        <v>64</v>
      </c>
      <c r="C887" s="198"/>
      <c r="D887" s="187"/>
      <c r="E887" s="188"/>
      <c r="F887" s="453"/>
    </row>
    <row r="888" spans="1:6" ht="12.75">
      <c r="A888" s="223"/>
      <c r="B888" s="191" t="s">
        <v>65</v>
      </c>
      <c r="C888" s="199"/>
      <c r="D888" s="192"/>
      <c r="E888" s="193"/>
      <c r="F888" s="454"/>
    </row>
    <row r="889" spans="1:6" ht="12.75">
      <c r="A889" s="223"/>
      <c r="B889" s="191" t="s">
        <v>66</v>
      </c>
      <c r="C889" s="199"/>
      <c r="D889" s="192"/>
      <c r="E889" s="193"/>
      <c r="F889" s="454"/>
    </row>
    <row r="890" spans="1:6" ht="12.75">
      <c r="A890" s="224"/>
      <c r="B890" s="226"/>
      <c r="C890" s="176" t="s">
        <v>13</v>
      </c>
      <c r="D890" s="196">
        <v>9</v>
      </c>
      <c r="E890" s="197"/>
      <c r="F890" s="452">
        <f>D890*E890</f>
        <v>0</v>
      </c>
    </row>
    <row r="891" spans="1:6" ht="12.75">
      <c r="A891" s="221" t="s">
        <v>339</v>
      </c>
      <c r="B891" s="186" t="s">
        <v>67</v>
      </c>
      <c r="C891" s="186"/>
      <c r="D891" s="187"/>
      <c r="E891" s="188"/>
      <c r="F891" s="453"/>
    </row>
    <row r="892" spans="1:6" ht="12.75">
      <c r="A892" s="223"/>
      <c r="B892" s="191" t="s">
        <v>68</v>
      </c>
      <c r="C892" s="191"/>
      <c r="D892" s="192"/>
      <c r="E892" s="193"/>
      <c r="F892" s="454"/>
    </row>
    <row r="893" spans="1:6" ht="12.75">
      <c r="A893" s="223"/>
      <c r="B893" s="191" t="s">
        <v>22</v>
      </c>
      <c r="C893" s="191"/>
      <c r="D893" s="192"/>
      <c r="E893" s="193"/>
      <c r="F893" s="454"/>
    </row>
    <row r="894" spans="1:6" ht="12.75">
      <c r="A894" s="224"/>
      <c r="B894" s="195"/>
      <c r="C894" s="176" t="s">
        <v>13</v>
      </c>
      <c r="D894" s="196">
        <v>1</v>
      </c>
      <c r="E894" s="197"/>
      <c r="F894" s="452">
        <f>D894*E894</f>
        <v>0</v>
      </c>
    </row>
    <row r="895" spans="1:6" ht="12.75">
      <c r="A895" s="221" t="s">
        <v>338</v>
      </c>
      <c r="B895" s="185" t="s">
        <v>69</v>
      </c>
      <c r="C895" s="198"/>
      <c r="D895" s="187"/>
      <c r="E895" s="188"/>
      <c r="F895" s="453"/>
    </row>
    <row r="896" spans="1:6" ht="12.75">
      <c r="A896" s="223"/>
      <c r="B896" s="190" t="s">
        <v>70</v>
      </c>
      <c r="C896" s="199"/>
      <c r="D896" s="192"/>
      <c r="E896" s="193"/>
      <c r="F896" s="454"/>
    </row>
    <row r="897" spans="1:6" ht="12.75">
      <c r="A897" s="224"/>
      <c r="B897" s="176"/>
      <c r="C897" s="176" t="s">
        <v>33</v>
      </c>
      <c r="D897" s="196">
        <v>242.5388</v>
      </c>
      <c r="E897" s="197"/>
      <c r="F897" s="452">
        <f>D897*E897</f>
        <v>0</v>
      </c>
    </row>
    <row r="898" spans="1:6" ht="12.75">
      <c r="A898" s="221" t="s">
        <v>340</v>
      </c>
      <c r="B898" s="185" t="s">
        <v>71</v>
      </c>
      <c r="C898" s="198"/>
      <c r="D898" s="187"/>
      <c r="E898" s="188"/>
      <c r="F898" s="453"/>
    </row>
    <row r="899" spans="1:6" ht="12.75">
      <c r="A899" s="223"/>
      <c r="B899" s="190" t="s">
        <v>72</v>
      </c>
      <c r="C899" s="199"/>
      <c r="D899" s="192"/>
      <c r="E899" s="193"/>
      <c r="F899" s="454"/>
    </row>
    <row r="900" spans="1:6" ht="12.75">
      <c r="A900" s="223"/>
      <c r="B900" s="190" t="s">
        <v>73</v>
      </c>
      <c r="C900" s="199"/>
      <c r="D900" s="218"/>
      <c r="E900" s="193"/>
      <c r="F900" s="454"/>
    </row>
    <row r="901" spans="1:6" ht="12.75">
      <c r="A901" s="223"/>
      <c r="B901" s="190" t="s">
        <v>74</v>
      </c>
      <c r="C901" s="199"/>
      <c r="D901" s="192"/>
      <c r="E901" s="193"/>
      <c r="F901" s="454"/>
    </row>
    <row r="902" spans="1:6" ht="12.75">
      <c r="A902" s="224"/>
      <c r="B902" s="195" t="s">
        <v>405</v>
      </c>
      <c r="C902" s="200"/>
      <c r="D902" s="228">
        <v>0.05</v>
      </c>
      <c r="E902" s="197"/>
      <c r="F902" s="452">
        <f>SUM(F790:F897)*5%</f>
        <v>0</v>
      </c>
    </row>
    <row r="903" spans="1:6" ht="13.5" thickBot="1">
      <c r="A903" s="229"/>
      <c r="B903" s="230"/>
      <c r="C903" s="182"/>
      <c r="D903" s="183"/>
      <c r="E903" s="193"/>
      <c r="F903" s="455"/>
    </row>
    <row r="904" spans="1:6" ht="13.5" thickBot="1">
      <c r="A904" s="292"/>
      <c r="B904" s="381" t="s">
        <v>173</v>
      </c>
      <c r="C904" s="295"/>
      <c r="D904" s="296"/>
      <c r="E904" s="382"/>
      <c r="F904" s="456">
        <f>SUM(F791:F902)</f>
        <v>0</v>
      </c>
    </row>
    <row r="905" spans="1:6" ht="13.5" thickBot="1">
      <c r="A905" s="389"/>
      <c r="B905" s="390"/>
      <c r="C905" s="391"/>
      <c r="D905" s="392"/>
      <c r="E905" s="393"/>
      <c r="F905" s="457"/>
    </row>
    <row r="906" spans="1:6" ht="14.25" thickBot="1" thickTop="1">
      <c r="A906" s="365" t="s">
        <v>320</v>
      </c>
      <c r="B906" s="232" t="s">
        <v>123</v>
      </c>
      <c r="C906" s="232"/>
      <c r="D906" s="233"/>
      <c r="E906" s="330"/>
      <c r="F906" s="458"/>
    </row>
    <row r="907" spans="1:6" ht="13.5" thickTop="1">
      <c r="A907" s="284"/>
      <c r="B907" s="263"/>
      <c r="C907" s="263"/>
      <c r="D907" s="264"/>
      <c r="E907" s="373"/>
      <c r="F907" s="455"/>
    </row>
    <row r="908" spans="1:6" ht="63.75" customHeight="1">
      <c r="A908" s="367"/>
      <c r="B908" s="369" t="s">
        <v>412</v>
      </c>
      <c r="C908" s="366"/>
      <c r="D908" s="372"/>
      <c r="E908" s="197"/>
      <c r="F908" s="460"/>
    </row>
    <row r="909" spans="1:6" ht="12.75">
      <c r="A909" s="221" t="s">
        <v>341</v>
      </c>
      <c r="B909" s="213" t="s">
        <v>5</v>
      </c>
      <c r="C909" s="237"/>
      <c r="D909" s="238"/>
      <c r="E909" s="188"/>
      <c r="F909" s="453"/>
    </row>
    <row r="910" spans="1:6" ht="12.75">
      <c r="A910" s="210"/>
      <c r="B910" s="215" t="s">
        <v>6</v>
      </c>
      <c r="C910" s="240"/>
      <c r="D910" s="241"/>
      <c r="E910" s="193"/>
      <c r="F910" s="454"/>
    </row>
    <row r="911" spans="1:6" ht="12.75">
      <c r="A911" s="210"/>
      <c r="B911" s="215" t="s">
        <v>7</v>
      </c>
      <c r="C911" s="240"/>
      <c r="D911" s="241"/>
      <c r="E911" s="193"/>
      <c r="F911" s="454"/>
    </row>
    <row r="912" spans="1:6" ht="12.75">
      <c r="A912" s="211"/>
      <c r="B912" s="217"/>
      <c r="C912" s="243" t="s">
        <v>8</v>
      </c>
      <c r="D912" s="244">
        <v>12.7</v>
      </c>
      <c r="E912" s="197"/>
      <c r="F912" s="452">
        <f>D912*E912</f>
        <v>0</v>
      </c>
    </row>
    <row r="913" spans="1:6" ht="12.75">
      <c r="A913" s="221" t="s">
        <v>342</v>
      </c>
      <c r="B913" s="213" t="s">
        <v>9</v>
      </c>
      <c r="C913" s="237"/>
      <c r="D913" s="214"/>
      <c r="E913" s="188"/>
      <c r="F913" s="453"/>
    </row>
    <row r="914" spans="1:6" ht="12.75">
      <c r="A914" s="210"/>
      <c r="B914" s="215" t="s">
        <v>10</v>
      </c>
      <c r="C914" s="240"/>
      <c r="D914" s="216"/>
      <c r="E914" s="193"/>
      <c r="F914" s="454"/>
    </row>
    <row r="915" spans="1:6" ht="12.75">
      <c r="A915" s="210"/>
      <c r="B915" s="215" t="s">
        <v>11</v>
      </c>
      <c r="C915" s="240"/>
      <c r="D915" s="216"/>
      <c r="E915" s="193"/>
      <c r="F915" s="454"/>
    </row>
    <row r="916" spans="1:6" ht="12.75">
      <c r="A916" s="210"/>
      <c r="B916" s="215" t="s">
        <v>12</v>
      </c>
      <c r="C916" s="240"/>
      <c r="D916" s="216"/>
      <c r="E916" s="193"/>
      <c r="F916" s="454"/>
    </row>
    <row r="917" spans="1:6" ht="12.75">
      <c r="A917" s="211"/>
      <c r="B917" s="245"/>
      <c r="C917" s="217" t="s">
        <v>13</v>
      </c>
      <c r="D917" s="244">
        <v>6</v>
      </c>
      <c r="E917" s="197"/>
      <c r="F917" s="452">
        <f>D917*E917</f>
        <v>0</v>
      </c>
    </row>
    <row r="918" spans="1:6" ht="12.75">
      <c r="A918" s="221" t="s">
        <v>343</v>
      </c>
      <c r="B918" s="213" t="s">
        <v>97</v>
      </c>
      <c r="C918" s="237"/>
      <c r="D918" s="214"/>
      <c r="E918" s="188"/>
      <c r="F918" s="453"/>
    </row>
    <row r="919" spans="1:6" ht="12.75">
      <c r="A919" s="210"/>
      <c r="B919" s="215" t="s">
        <v>452</v>
      </c>
      <c r="C919" s="240"/>
      <c r="D919" s="216"/>
      <c r="E919" s="193"/>
      <c r="F919" s="454"/>
    </row>
    <row r="920" spans="1:6" ht="12.75">
      <c r="A920" s="210"/>
      <c r="B920" s="215" t="s">
        <v>449</v>
      </c>
      <c r="C920" s="240"/>
      <c r="D920" s="216"/>
      <c r="E920" s="193"/>
      <c r="F920" s="454"/>
    </row>
    <row r="921" spans="1:6" ht="12.75">
      <c r="A921" s="211"/>
      <c r="B921" s="217"/>
      <c r="C921" s="217" t="s">
        <v>35</v>
      </c>
      <c r="D921" s="244">
        <v>26.0832</v>
      </c>
      <c r="E921" s="197"/>
      <c r="F921" s="452">
        <f>D921*E921</f>
        <v>0</v>
      </c>
    </row>
    <row r="922" spans="1:6" ht="12.75">
      <c r="A922" s="221" t="s">
        <v>344</v>
      </c>
      <c r="B922" s="185" t="s">
        <v>90</v>
      </c>
      <c r="C922" s="249"/>
      <c r="D922" s="253"/>
      <c r="E922" s="188"/>
      <c r="F922" s="453"/>
    </row>
    <row r="923" spans="1:6" ht="12.75">
      <c r="A923" s="210"/>
      <c r="B923" s="190" t="s">
        <v>77</v>
      </c>
      <c r="C923" s="251"/>
      <c r="D923" s="254"/>
      <c r="E923" s="193"/>
      <c r="F923" s="454"/>
    </row>
    <row r="924" spans="1:6" ht="12.75">
      <c r="A924" s="210"/>
      <c r="B924" s="190" t="s">
        <v>42</v>
      </c>
      <c r="C924" s="251"/>
      <c r="D924" s="254"/>
      <c r="E924" s="193"/>
      <c r="F924" s="454"/>
    </row>
    <row r="925" spans="1:6" ht="12.75">
      <c r="A925" s="210"/>
      <c r="B925" s="190" t="s">
        <v>440</v>
      </c>
      <c r="C925" s="251"/>
      <c r="D925" s="254"/>
      <c r="E925" s="193"/>
      <c r="F925" s="454"/>
    </row>
    <row r="926" spans="1:6" ht="12.75">
      <c r="A926" s="210"/>
      <c r="B926" s="190" t="s">
        <v>436</v>
      </c>
      <c r="C926" s="251"/>
      <c r="D926" s="254"/>
      <c r="E926" s="193"/>
      <c r="F926" s="454"/>
    </row>
    <row r="927" spans="1:6" ht="12.75">
      <c r="A927" s="210"/>
      <c r="B927" s="215" t="s">
        <v>37</v>
      </c>
      <c r="C927" s="216">
        <f>D921</f>
        <v>26.0832</v>
      </c>
      <c r="D927" s="241"/>
      <c r="E927" s="193"/>
      <c r="F927" s="454"/>
    </row>
    <row r="928" spans="1:6" ht="12.75">
      <c r="A928" s="210"/>
      <c r="B928" s="215" t="s">
        <v>38</v>
      </c>
      <c r="C928" s="216"/>
      <c r="D928" s="216"/>
      <c r="E928" s="193"/>
      <c r="F928" s="454"/>
    </row>
    <row r="929" spans="1:6" ht="12.75">
      <c r="A929" s="210"/>
      <c r="B929" s="255" t="s">
        <v>98</v>
      </c>
      <c r="C929" s="216">
        <f>1.365*0.32</f>
        <v>0.4368</v>
      </c>
      <c r="D929" s="216"/>
      <c r="E929" s="193"/>
      <c r="F929" s="454"/>
    </row>
    <row r="930" spans="1:6" ht="12.75">
      <c r="A930" s="210"/>
      <c r="B930" s="255" t="s">
        <v>99</v>
      </c>
      <c r="C930" s="216">
        <f>7.8*0.32</f>
        <v>2.496</v>
      </c>
      <c r="D930" s="216"/>
      <c r="E930" s="193"/>
      <c r="F930" s="454"/>
    </row>
    <row r="931" spans="1:6" ht="12.75">
      <c r="A931" s="210"/>
      <c r="B931" s="215" t="s">
        <v>100</v>
      </c>
      <c r="C931" s="216">
        <f>9.165*0.32</f>
        <v>2.9328</v>
      </c>
      <c r="D931" s="216"/>
      <c r="E931" s="193"/>
      <c r="F931" s="454"/>
    </row>
    <row r="932" spans="1:6" ht="12.75">
      <c r="A932" s="210"/>
      <c r="B932" s="255"/>
      <c r="C932" s="285"/>
      <c r="D932" s="216"/>
      <c r="E932" s="193"/>
      <c r="F932" s="454"/>
    </row>
    <row r="933" spans="1:6" ht="12.75">
      <c r="A933" s="211"/>
      <c r="B933" s="245"/>
      <c r="C933" s="243" t="s">
        <v>35</v>
      </c>
      <c r="D933" s="244">
        <v>20.2176</v>
      </c>
      <c r="E933" s="197"/>
      <c r="F933" s="452">
        <f>D933*E933</f>
        <v>0</v>
      </c>
    </row>
    <row r="934" spans="1:6" ht="12.75">
      <c r="A934" s="221" t="s">
        <v>345</v>
      </c>
      <c r="B934" s="186" t="s">
        <v>429</v>
      </c>
      <c r="C934" s="240"/>
      <c r="D934" s="216"/>
      <c r="E934" s="188"/>
      <c r="F934" s="454"/>
    </row>
    <row r="935" spans="1:6" ht="12.75">
      <c r="A935" s="210"/>
      <c r="B935" s="190" t="s">
        <v>417</v>
      </c>
      <c r="C935" s="240"/>
      <c r="D935" s="216"/>
      <c r="E935" s="193"/>
      <c r="F935" s="454"/>
    </row>
    <row r="936" spans="1:6" ht="12.75">
      <c r="A936" s="210"/>
      <c r="B936" s="176" t="s">
        <v>416</v>
      </c>
      <c r="C936" s="240" t="s">
        <v>35</v>
      </c>
      <c r="D936" s="216">
        <v>4</v>
      </c>
      <c r="E936" s="197"/>
      <c r="F936" s="454">
        <f>D936*E936</f>
        <v>0</v>
      </c>
    </row>
    <row r="937" spans="1:6" ht="12.75">
      <c r="A937" s="221" t="s">
        <v>346</v>
      </c>
      <c r="B937" s="213" t="s">
        <v>43</v>
      </c>
      <c r="C937" s="237"/>
      <c r="D937" s="214"/>
      <c r="E937" s="188"/>
      <c r="F937" s="453"/>
    </row>
    <row r="938" spans="1:6" ht="12.75">
      <c r="A938" s="210"/>
      <c r="B938" s="215" t="s">
        <v>44</v>
      </c>
      <c r="C938" s="240"/>
      <c r="D938" s="216"/>
      <c r="E938" s="193"/>
      <c r="F938" s="454"/>
    </row>
    <row r="939" spans="1:6" ht="12.75">
      <c r="A939" s="211"/>
      <c r="B939" s="244"/>
      <c r="C939" s="217" t="s">
        <v>33</v>
      </c>
      <c r="D939" s="244">
        <v>8.736</v>
      </c>
      <c r="E939" s="197"/>
      <c r="F939" s="452">
        <f>D939*E939</f>
        <v>0</v>
      </c>
    </row>
    <row r="940" spans="1:6" ht="12.75">
      <c r="A940" s="221" t="s">
        <v>347</v>
      </c>
      <c r="B940" s="213" t="s">
        <v>108</v>
      </c>
      <c r="C940" s="237"/>
      <c r="D940" s="214"/>
      <c r="E940" s="188"/>
      <c r="F940" s="453"/>
    </row>
    <row r="941" spans="1:6" ht="12.75">
      <c r="A941" s="210"/>
      <c r="B941" s="215" t="s">
        <v>109</v>
      </c>
      <c r="C941" s="240"/>
      <c r="D941" s="216"/>
      <c r="E941" s="193"/>
      <c r="F941" s="454"/>
    </row>
    <row r="942" spans="1:6" ht="12.75">
      <c r="A942" s="211"/>
      <c r="B942" s="245"/>
      <c r="C942" s="217" t="s">
        <v>8</v>
      </c>
      <c r="D942" s="244">
        <v>12.7</v>
      </c>
      <c r="E942" s="197"/>
      <c r="F942" s="452">
        <f>D942*E942</f>
        <v>0</v>
      </c>
    </row>
    <row r="943" spans="1:6" ht="12.75">
      <c r="A943" s="221" t="s">
        <v>348</v>
      </c>
      <c r="B943" s="237" t="s">
        <v>101</v>
      </c>
      <c r="C943" s="249"/>
      <c r="D943" s="214"/>
      <c r="E943" s="188"/>
      <c r="F943" s="453"/>
    </row>
    <row r="944" spans="1:6" ht="12.75">
      <c r="A944" s="210"/>
      <c r="B944" s="240" t="s">
        <v>102</v>
      </c>
      <c r="C944" s="251"/>
      <c r="D944" s="216"/>
      <c r="E944" s="193"/>
      <c r="F944" s="454"/>
    </row>
    <row r="945" spans="1:6" ht="12.75">
      <c r="A945" s="210"/>
      <c r="B945" s="240" t="s">
        <v>103</v>
      </c>
      <c r="C945" s="251"/>
      <c r="D945" s="216"/>
      <c r="E945" s="193"/>
      <c r="F945" s="454"/>
    </row>
    <row r="946" spans="1:6" ht="12.75">
      <c r="A946" s="210"/>
      <c r="B946" s="240" t="s">
        <v>104</v>
      </c>
      <c r="C946" s="251"/>
      <c r="D946" s="216"/>
      <c r="E946" s="193"/>
      <c r="F946" s="454"/>
    </row>
    <row r="947" spans="1:6" ht="12.75">
      <c r="A947" s="210"/>
      <c r="B947" s="240" t="s">
        <v>105</v>
      </c>
      <c r="C947" s="251"/>
      <c r="D947" s="216"/>
      <c r="E947" s="193"/>
      <c r="F947" s="454"/>
    </row>
    <row r="948" spans="1:6" ht="12.75">
      <c r="A948" s="210"/>
      <c r="B948" s="240" t="s">
        <v>106</v>
      </c>
      <c r="C948" s="251"/>
      <c r="D948" s="216"/>
      <c r="E948" s="193"/>
      <c r="F948" s="454"/>
    </row>
    <row r="949" spans="1:6" ht="12.75">
      <c r="A949" s="211"/>
      <c r="B949" s="245"/>
      <c r="C949" s="217" t="s">
        <v>13</v>
      </c>
      <c r="D949" s="244">
        <v>3</v>
      </c>
      <c r="E949" s="197"/>
      <c r="F949" s="452">
        <f>D949*E949</f>
        <v>0</v>
      </c>
    </row>
    <row r="950" spans="1:6" ht="12.75">
      <c r="A950" s="221" t="s">
        <v>349</v>
      </c>
      <c r="B950" s="213" t="s">
        <v>107</v>
      </c>
      <c r="C950" s="237"/>
      <c r="D950" s="214"/>
      <c r="E950" s="188"/>
      <c r="F950" s="453"/>
    </row>
    <row r="951" spans="1:6" ht="12.75">
      <c r="A951" s="210"/>
      <c r="B951" s="215" t="s">
        <v>60</v>
      </c>
      <c r="C951" s="240"/>
      <c r="D951" s="216"/>
      <c r="E951" s="193"/>
      <c r="F951" s="454"/>
    </row>
    <row r="952" spans="1:6" ht="12.75">
      <c r="A952" s="211"/>
      <c r="B952" s="245"/>
      <c r="C952" s="217" t="s">
        <v>8</v>
      </c>
      <c r="D952" s="244">
        <v>12.7</v>
      </c>
      <c r="E952" s="197"/>
      <c r="F952" s="452">
        <f>D952*E952</f>
        <v>0</v>
      </c>
    </row>
    <row r="953" spans="1:6" ht="12.75">
      <c r="A953" s="221" t="s">
        <v>350</v>
      </c>
      <c r="B953" s="213" t="s">
        <v>75</v>
      </c>
      <c r="C953" s="237"/>
      <c r="D953" s="214"/>
      <c r="E953" s="188"/>
      <c r="F953" s="453"/>
    </row>
    <row r="954" spans="1:6" ht="12.75">
      <c r="A954" s="211"/>
      <c r="B954" s="245"/>
      <c r="C954" s="217" t="s">
        <v>33</v>
      </c>
      <c r="D954" s="244">
        <v>43.68</v>
      </c>
      <c r="E954" s="197"/>
      <c r="F954" s="452">
        <f>D954*E954</f>
        <v>0</v>
      </c>
    </row>
    <row r="955" spans="1:6" ht="12.75">
      <c r="A955" s="221" t="s">
        <v>422</v>
      </c>
      <c r="B955" s="213" t="s">
        <v>71</v>
      </c>
      <c r="C955" s="237"/>
      <c r="D955" s="238"/>
      <c r="E955" s="188"/>
      <c r="F955" s="453"/>
    </row>
    <row r="956" spans="1:6" ht="12.75">
      <c r="A956" s="210"/>
      <c r="B956" s="215" t="s">
        <v>72</v>
      </c>
      <c r="C956" s="240"/>
      <c r="D956" s="241"/>
      <c r="E956" s="193"/>
      <c r="F956" s="454"/>
    </row>
    <row r="957" spans="1:6" ht="12.75">
      <c r="A957" s="210"/>
      <c r="B957" s="215" t="s">
        <v>73</v>
      </c>
      <c r="C957" s="240"/>
      <c r="D957" s="241"/>
      <c r="E957" s="193"/>
      <c r="F957" s="454"/>
    </row>
    <row r="958" spans="1:6" ht="12.75">
      <c r="A958" s="210"/>
      <c r="B958" s="215" t="s">
        <v>74</v>
      </c>
      <c r="C958" s="240"/>
      <c r="D958" s="241"/>
      <c r="E958" s="193"/>
      <c r="F958" s="454"/>
    </row>
    <row r="959" spans="1:6" ht="12.75">
      <c r="A959" s="210"/>
      <c r="B959" s="107" t="s">
        <v>405</v>
      </c>
      <c r="C959" s="240"/>
      <c r="D959" s="241"/>
      <c r="E959" s="193"/>
      <c r="F959" s="454"/>
    </row>
    <row r="960" spans="1:6" ht="12.75">
      <c r="A960" s="256"/>
      <c r="B960" s="217"/>
      <c r="C960" s="243"/>
      <c r="D960" s="259" t="s">
        <v>176</v>
      </c>
      <c r="E960" s="197"/>
      <c r="F960" s="452">
        <f>SUM(F911:F955)*5%</f>
        <v>0</v>
      </c>
    </row>
    <row r="961" spans="1:6" ht="13.5" thickBot="1">
      <c r="A961" s="234"/>
      <c r="B961" s="260"/>
      <c r="C961" s="261"/>
      <c r="D961" s="235"/>
      <c r="E961" s="193"/>
      <c r="F961" s="455"/>
    </row>
    <row r="962" spans="1:6" ht="13.5" thickBot="1">
      <c r="A962" s="293"/>
      <c r="B962" s="383" t="s">
        <v>169</v>
      </c>
      <c r="C962" s="384"/>
      <c r="D962" s="385"/>
      <c r="E962" s="382"/>
      <c r="F962" s="456">
        <f>SUM(F909:F960)</f>
        <v>0</v>
      </c>
    </row>
    <row r="963" spans="1:6" ht="13.5" thickBot="1">
      <c r="A963" s="397"/>
      <c r="B963" s="391"/>
      <c r="C963" s="391"/>
      <c r="D963" s="392"/>
      <c r="E963" s="393"/>
      <c r="F963" s="457"/>
    </row>
    <row r="964" spans="1:6" ht="14.25" thickBot="1" thickTop="1">
      <c r="A964" s="364" t="s">
        <v>358</v>
      </c>
      <c r="B964" s="265" t="s">
        <v>317</v>
      </c>
      <c r="C964" s="266"/>
      <c r="D964" s="267"/>
      <c r="E964" s="330"/>
      <c r="F964" s="458"/>
    </row>
    <row r="965" spans="1:6" ht="13.5" thickTop="1">
      <c r="A965" s="100"/>
      <c r="B965" s="286"/>
      <c r="C965" s="95"/>
      <c r="D965" s="149"/>
      <c r="E965" s="197"/>
      <c r="F965" s="455"/>
    </row>
    <row r="966" spans="1:6" ht="66" customHeight="1">
      <c r="A966" s="374"/>
      <c r="B966" s="369" t="s">
        <v>412</v>
      </c>
      <c r="C966" s="375"/>
      <c r="D966" s="342"/>
      <c r="E966" s="197"/>
      <c r="F966" s="460"/>
    </row>
    <row r="967" spans="1:6" ht="12.75">
      <c r="A967" s="103" t="s">
        <v>361</v>
      </c>
      <c r="B967" s="104" t="s">
        <v>5</v>
      </c>
      <c r="C967" s="105"/>
      <c r="D967" s="150"/>
      <c r="E967" s="188"/>
      <c r="F967" s="453"/>
    </row>
    <row r="968" spans="1:6" ht="12.75">
      <c r="A968" s="106"/>
      <c r="B968" s="107" t="s">
        <v>6</v>
      </c>
      <c r="C968" s="108"/>
      <c r="D968" s="151"/>
      <c r="E968" s="193"/>
      <c r="F968" s="454"/>
    </row>
    <row r="969" spans="1:6" ht="12.75">
      <c r="A969" s="106"/>
      <c r="B969" s="107" t="s">
        <v>7</v>
      </c>
      <c r="C969" s="108"/>
      <c r="D969" s="151"/>
      <c r="E969" s="193"/>
      <c r="F969" s="454"/>
    </row>
    <row r="970" spans="1:6" ht="12.75">
      <c r="A970" s="109"/>
      <c r="B970" s="110"/>
      <c r="C970" s="111" t="s">
        <v>8</v>
      </c>
      <c r="D970" s="122">
        <v>100.14</v>
      </c>
      <c r="E970" s="197"/>
      <c r="F970" s="452">
        <f>D970*E970</f>
        <v>0</v>
      </c>
    </row>
    <row r="971" spans="1:6" ht="12.75">
      <c r="A971" s="103" t="s">
        <v>366</v>
      </c>
      <c r="B971" s="104" t="s">
        <v>9</v>
      </c>
      <c r="C971" s="112"/>
      <c r="D971" s="150"/>
      <c r="E971" s="188"/>
      <c r="F971" s="453"/>
    </row>
    <row r="972" spans="1:6" ht="12.75">
      <c r="A972" s="106"/>
      <c r="B972" s="107" t="s">
        <v>10</v>
      </c>
      <c r="C972" s="113"/>
      <c r="D972" s="151"/>
      <c r="E972" s="193"/>
      <c r="F972" s="454"/>
    </row>
    <row r="973" spans="1:6" ht="12.75">
      <c r="A973" s="106"/>
      <c r="B973" s="107" t="s">
        <v>11</v>
      </c>
      <c r="C973" s="113"/>
      <c r="D973" s="151"/>
      <c r="E973" s="193"/>
      <c r="F973" s="454"/>
    </row>
    <row r="974" spans="1:6" ht="12.75">
      <c r="A974" s="106"/>
      <c r="B974" s="107" t="s">
        <v>12</v>
      </c>
      <c r="C974" s="113"/>
      <c r="D974" s="151"/>
      <c r="E974" s="193"/>
      <c r="F974" s="454"/>
    </row>
    <row r="975" spans="1:6" ht="12.75">
      <c r="A975" s="109"/>
      <c r="B975" s="114"/>
      <c r="C975" s="110" t="s">
        <v>13</v>
      </c>
      <c r="D975" s="122">
        <v>5</v>
      </c>
      <c r="E975" s="197"/>
      <c r="F975" s="452">
        <f>D975*E975</f>
        <v>0</v>
      </c>
    </row>
    <row r="976" spans="1:6" ht="12.75">
      <c r="A976" s="103" t="s">
        <v>367</v>
      </c>
      <c r="B976" s="104" t="s">
        <v>14</v>
      </c>
      <c r="C976" s="112"/>
      <c r="D976" s="150"/>
      <c r="E976" s="188"/>
      <c r="F976" s="453"/>
    </row>
    <row r="977" spans="1:6" ht="12.75">
      <c r="A977" s="106"/>
      <c r="B977" s="107" t="s">
        <v>15</v>
      </c>
      <c r="C977" s="113"/>
      <c r="D977" s="151"/>
      <c r="E977" s="193"/>
      <c r="F977" s="454"/>
    </row>
    <row r="978" spans="1:6" ht="12.75">
      <c r="A978" s="106"/>
      <c r="B978" s="107" t="s">
        <v>16</v>
      </c>
      <c r="C978" s="113"/>
      <c r="D978" s="151"/>
      <c r="E978" s="193"/>
      <c r="F978" s="454"/>
    </row>
    <row r="979" spans="1:6" ht="12.75">
      <c r="A979" s="106"/>
      <c r="B979" s="107" t="s">
        <v>17</v>
      </c>
      <c r="C979" s="113"/>
      <c r="D979" s="151"/>
      <c r="E979" s="193"/>
      <c r="F979" s="454"/>
    </row>
    <row r="980" spans="1:6" ht="12.75">
      <c r="A980" s="106"/>
      <c r="B980" s="107" t="s">
        <v>18</v>
      </c>
      <c r="C980" s="113"/>
      <c r="D980" s="151"/>
      <c r="E980" s="193"/>
      <c r="F980" s="454"/>
    </row>
    <row r="981" spans="1:6" ht="12.75">
      <c r="A981" s="106"/>
      <c r="B981" s="107" t="s">
        <v>19</v>
      </c>
      <c r="C981" s="113"/>
      <c r="D981" s="151"/>
      <c r="E981" s="193"/>
      <c r="F981" s="454"/>
    </row>
    <row r="982" spans="1:6" ht="12.75">
      <c r="A982" s="106"/>
      <c r="B982" s="107" t="s">
        <v>20</v>
      </c>
      <c r="C982" s="113"/>
      <c r="D982" s="151"/>
      <c r="E982" s="193"/>
      <c r="F982" s="454"/>
    </row>
    <row r="983" spans="1:6" ht="12.75">
      <c r="A983" s="106"/>
      <c r="B983" s="107" t="s">
        <v>21</v>
      </c>
      <c r="C983" s="113"/>
      <c r="D983" s="151"/>
      <c r="E983" s="193"/>
      <c r="F983" s="454"/>
    </row>
    <row r="984" spans="1:6" ht="12.75">
      <c r="A984" s="106"/>
      <c r="B984" s="108" t="s">
        <v>22</v>
      </c>
      <c r="C984" s="113"/>
      <c r="D984" s="151"/>
      <c r="E984" s="193"/>
      <c r="F984" s="454"/>
    </row>
    <row r="985" spans="1:6" ht="12.75">
      <c r="A985" s="109"/>
      <c r="B985" s="110"/>
      <c r="C985" s="114" t="s">
        <v>13</v>
      </c>
      <c r="D985" s="122">
        <v>1</v>
      </c>
      <c r="E985" s="197"/>
      <c r="F985" s="452">
        <f>D985*E985</f>
        <v>0</v>
      </c>
    </row>
    <row r="986" spans="1:6" ht="12.75">
      <c r="A986" s="103" t="s">
        <v>368</v>
      </c>
      <c r="B986" s="104" t="s">
        <v>25</v>
      </c>
      <c r="C986" s="112"/>
      <c r="D986" s="150"/>
      <c r="E986" s="188"/>
      <c r="F986" s="453"/>
    </row>
    <row r="987" spans="1:6" ht="12.75">
      <c r="A987" s="106"/>
      <c r="B987" s="107" t="s">
        <v>26</v>
      </c>
      <c r="C987" s="113"/>
      <c r="D987" s="151"/>
      <c r="E987" s="193"/>
      <c r="F987" s="454"/>
    </row>
    <row r="988" spans="1:6" ht="12.75">
      <c r="A988" s="106"/>
      <c r="B988" s="107" t="s">
        <v>27</v>
      </c>
      <c r="C988" s="113"/>
      <c r="D988" s="151"/>
      <c r="E988" s="193"/>
      <c r="F988" s="454"/>
    </row>
    <row r="989" spans="1:6" ht="12.75">
      <c r="A989" s="106"/>
      <c r="B989" s="107" t="s">
        <v>28</v>
      </c>
      <c r="C989" s="113"/>
      <c r="D989" s="151"/>
      <c r="E989" s="193"/>
      <c r="F989" s="454"/>
    </row>
    <row r="990" spans="1:6" ht="12.75">
      <c r="A990" s="106"/>
      <c r="B990" s="107" t="s">
        <v>29</v>
      </c>
      <c r="C990" s="113"/>
      <c r="D990" s="151"/>
      <c r="E990" s="193"/>
      <c r="F990" s="454"/>
    </row>
    <row r="991" spans="1:6" ht="12.75">
      <c r="A991" s="106"/>
      <c r="B991" s="108" t="s">
        <v>30</v>
      </c>
      <c r="C991" s="271" t="s">
        <v>13</v>
      </c>
      <c r="D991" s="151">
        <v>1</v>
      </c>
      <c r="E991" s="193"/>
      <c r="F991" s="454">
        <f>D991*E991</f>
        <v>0</v>
      </c>
    </row>
    <row r="992" spans="1:6" ht="12.75">
      <c r="A992" s="109"/>
      <c r="B992" s="111" t="s">
        <v>31</v>
      </c>
      <c r="C992" s="272" t="s">
        <v>13</v>
      </c>
      <c r="D992" s="122">
        <v>1</v>
      </c>
      <c r="E992" s="197"/>
      <c r="F992" s="452">
        <f>D992*E992</f>
        <v>0</v>
      </c>
    </row>
    <row r="993" spans="1:6" ht="12.75">
      <c r="A993" s="103" t="s">
        <v>369</v>
      </c>
      <c r="B993" s="104" t="s">
        <v>32</v>
      </c>
      <c r="C993" s="112"/>
      <c r="D993" s="150"/>
      <c r="E993" s="188"/>
      <c r="F993" s="453"/>
    </row>
    <row r="994" spans="1:6" ht="12.75">
      <c r="A994" s="106"/>
      <c r="B994" s="108" t="s">
        <v>22</v>
      </c>
      <c r="C994" s="113"/>
      <c r="D994" s="151"/>
      <c r="E994" s="193"/>
      <c r="F994" s="454"/>
    </row>
    <row r="995" spans="1:6" ht="12.75">
      <c r="A995" s="109"/>
      <c r="B995" s="110"/>
      <c r="C995" s="114" t="s">
        <v>13</v>
      </c>
      <c r="D995" s="122">
        <v>1</v>
      </c>
      <c r="E995" s="197"/>
      <c r="F995" s="452">
        <f>D995*E995</f>
        <v>0</v>
      </c>
    </row>
    <row r="996" spans="1:6" ht="12.75">
      <c r="A996" s="103" t="s">
        <v>370</v>
      </c>
      <c r="B996" s="185" t="s">
        <v>414</v>
      </c>
      <c r="C996" s="287"/>
      <c r="D996" s="288"/>
      <c r="E996" s="188"/>
      <c r="F996" s="453"/>
    </row>
    <row r="997" spans="1:6" ht="12.75">
      <c r="A997" s="106"/>
      <c r="B997" s="190" t="s">
        <v>447</v>
      </c>
      <c r="C997" s="273"/>
      <c r="D997" s="274"/>
      <c r="E997" s="193"/>
      <c r="F997" s="454"/>
    </row>
    <row r="998" spans="1:6" ht="12.75">
      <c r="A998" s="106"/>
      <c r="B998" s="190" t="s">
        <v>442</v>
      </c>
      <c r="C998" s="273"/>
      <c r="D998" s="274"/>
      <c r="E998" s="193"/>
      <c r="F998" s="454"/>
    </row>
    <row r="999" spans="1:6" ht="12.75">
      <c r="A999" s="109"/>
      <c r="B999" s="176" t="s">
        <v>416</v>
      </c>
      <c r="C999" s="111" t="s">
        <v>33</v>
      </c>
      <c r="D999" s="122">
        <v>220</v>
      </c>
      <c r="E999" s="197"/>
      <c r="F999" s="452">
        <f>D999*E999</f>
        <v>0</v>
      </c>
    </row>
    <row r="1000" spans="1:6" ht="12.75">
      <c r="A1000" s="103" t="s">
        <v>371</v>
      </c>
      <c r="B1000" s="105" t="s">
        <v>113</v>
      </c>
      <c r="C1000" s="105"/>
      <c r="D1000" s="150"/>
      <c r="E1000" s="188"/>
      <c r="F1000" s="453"/>
    </row>
    <row r="1001" spans="1:6" ht="12.75">
      <c r="A1001" s="106"/>
      <c r="B1001" s="108" t="s">
        <v>448</v>
      </c>
      <c r="C1001" s="108"/>
      <c r="D1001" s="151"/>
      <c r="E1001" s="193"/>
      <c r="F1001" s="454"/>
    </row>
    <row r="1002" spans="1:6" ht="12.75">
      <c r="A1002" s="275"/>
      <c r="B1002" s="111" t="s">
        <v>438</v>
      </c>
      <c r="C1002" s="111" t="s">
        <v>8</v>
      </c>
      <c r="D1002" s="122">
        <v>20</v>
      </c>
      <c r="E1002" s="197"/>
      <c r="F1002" s="452">
        <f>D1002*E1002</f>
        <v>0</v>
      </c>
    </row>
    <row r="1003" spans="1:6" ht="12.75">
      <c r="A1003" s="103" t="s">
        <v>372</v>
      </c>
      <c r="B1003" s="104" t="s">
        <v>83</v>
      </c>
      <c r="C1003" s="112"/>
      <c r="D1003" s="150"/>
      <c r="E1003" s="188"/>
      <c r="F1003" s="453"/>
    </row>
    <row r="1004" spans="1:6" ht="12.75">
      <c r="A1004" s="115"/>
      <c r="B1004" s="107" t="s">
        <v>427</v>
      </c>
      <c r="C1004" s="113"/>
      <c r="D1004" s="151"/>
      <c r="E1004" s="193"/>
      <c r="F1004" s="454"/>
    </row>
    <row r="1005" spans="1:6" ht="12.75">
      <c r="A1005" s="115"/>
      <c r="B1005" s="107" t="s">
        <v>413</v>
      </c>
      <c r="C1005" s="113"/>
      <c r="D1005" s="151"/>
      <c r="E1005" s="193"/>
      <c r="F1005" s="454"/>
    </row>
    <row r="1006" spans="1:6" ht="12.75">
      <c r="A1006" s="115"/>
      <c r="B1006" s="107" t="s">
        <v>84</v>
      </c>
      <c r="C1006" s="113"/>
      <c r="D1006" s="151"/>
      <c r="E1006" s="193"/>
      <c r="F1006" s="454"/>
    </row>
    <row r="1007" spans="1:6" ht="12.75">
      <c r="A1007" s="116"/>
      <c r="B1007" s="111"/>
      <c r="C1007" s="111" t="s">
        <v>35</v>
      </c>
      <c r="D1007" s="276">
        <v>324.98664</v>
      </c>
      <c r="E1007" s="197"/>
      <c r="F1007" s="452">
        <f>D1007*E1007</f>
        <v>0</v>
      </c>
    </row>
    <row r="1008" spans="1:6" ht="12.75">
      <c r="A1008" s="103" t="s">
        <v>373</v>
      </c>
      <c r="B1008" s="104" t="s">
        <v>83</v>
      </c>
      <c r="C1008" s="112"/>
      <c r="D1008" s="150"/>
      <c r="E1008" s="188"/>
      <c r="F1008" s="453"/>
    </row>
    <row r="1009" spans="1:6" ht="12.75">
      <c r="A1009" s="115"/>
      <c r="B1009" s="107" t="s">
        <v>431</v>
      </c>
      <c r="C1009" s="113"/>
      <c r="D1009" s="151"/>
      <c r="E1009" s="193"/>
      <c r="F1009" s="454"/>
    </row>
    <row r="1010" spans="1:6" ht="12.75">
      <c r="A1010" s="115"/>
      <c r="B1010" s="107" t="s">
        <v>413</v>
      </c>
      <c r="C1010" s="113"/>
      <c r="D1010" s="151"/>
      <c r="E1010" s="193"/>
      <c r="F1010" s="454"/>
    </row>
    <row r="1011" spans="1:6" ht="12.75">
      <c r="A1011" s="115"/>
      <c r="B1011" s="107" t="s">
        <v>84</v>
      </c>
      <c r="C1011" s="113"/>
      <c r="D1011" s="151"/>
      <c r="E1011" s="193"/>
      <c r="F1011" s="454"/>
    </row>
    <row r="1012" spans="1:6" ht="12.75">
      <c r="A1012" s="116"/>
      <c r="B1012" s="111"/>
      <c r="C1012" s="111" t="s">
        <v>35</v>
      </c>
      <c r="D1012" s="276">
        <v>32.57232</v>
      </c>
      <c r="E1012" s="197"/>
      <c r="F1012" s="452">
        <f>D1012*E1012</f>
        <v>0</v>
      </c>
    </row>
    <row r="1013" spans="1:6" ht="12.75">
      <c r="A1013" s="103" t="s">
        <v>374</v>
      </c>
      <c r="B1013" s="105" t="s">
        <v>429</v>
      </c>
      <c r="C1013" s="112"/>
      <c r="D1013" s="150"/>
      <c r="E1013" s="188"/>
      <c r="F1013" s="453"/>
    </row>
    <row r="1014" spans="1:6" ht="12.75">
      <c r="A1014" s="115"/>
      <c r="B1014" s="107" t="s">
        <v>78</v>
      </c>
      <c r="C1014" s="113"/>
      <c r="D1014" s="151"/>
      <c r="E1014" s="193"/>
      <c r="F1014" s="454"/>
    </row>
    <row r="1015" spans="1:6" ht="12.75">
      <c r="A1015" s="109"/>
      <c r="B1015" s="111"/>
      <c r="C1015" s="111" t="s">
        <v>35</v>
      </c>
      <c r="D1015" s="122">
        <v>59.59961075516378</v>
      </c>
      <c r="E1015" s="197"/>
      <c r="F1015" s="452">
        <f>D1015*E1015</f>
        <v>0</v>
      </c>
    </row>
    <row r="1016" spans="1:6" ht="12.75">
      <c r="A1016" s="103" t="s">
        <v>375</v>
      </c>
      <c r="B1016" s="186" t="s">
        <v>429</v>
      </c>
      <c r="C1016" s="117"/>
      <c r="D1016" s="152"/>
      <c r="E1016" s="188"/>
      <c r="F1016" s="453"/>
    </row>
    <row r="1017" spans="1:6" ht="12.75">
      <c r="A1017" s="106"/>
      <c r="B1017" s="190" t="s">
        <v>417</v>
      </c>
      <c r="C1017" s="118"/>
      <c r="D1017" s="139"/>
      <c r="E1017" s="193"/>
      <c r="F1017" s="454"/>
    </row>
    <row r="1018" spans="1:6" ht="12.75">
      <c r="A1018" s="109"/>
      <c r="B1018" s="176" t="s">
        <v>416</v>
      </c>
      <c r="C1018" s="119" t="s">
        <v>35</v>
      </c>
      <c r="D1018" s="122">
        <v>59.59961075516378</v>
      </c>
      <c r="E1018" s="197"/>
      <c r="F1018" s="452">
        <f>D1018*E1018</f>
        <v>0</v>
      </c>
    </row>
    <row r="1019" spans="1:6" ht="12.75">
      <c r="A1019" s="103" t="s">
        <v>376</v>
      </c>
      <c r="B1019" s="104" t="s">
        <v>90</v>
      </c>
      <c r="C1019" s="112"/>
      <c r="D1019" s="150"/>
      <c r="E1019" s="188"/>
      <c r="F1019" s="453"/>
    </row>
    <row r="1020" spans="1:6" ht="12.75">
      <c r="A1020" s="106"/>
      <c r="B1020" s="107" t="s">
        <v>77</v>
      </c>
      <c r="C1020" s="113"/>
      <c r="D1020" s="151"/>
      <c r="E1020" s="193"/>
      <c r="F1020" s="454"/>
    </row>
    <row r="1021" spans="1:6" ht="12.75">
      <c r="A1021" s="106"/>
      <c r="B1021" s="107" t="s">
        <v>42</v>
      </c>
      <c r="C1021" s="113"/>
      <c r="D1021" s="151"/>
      <c r="E1021" s="193"/>
      <c r="F1021" s="454"/>
    </row>
    <row r="1022" spans="1:6" ht="12.75">
      <c r="A1022" s="106"/>
      <c r="B1022" s="190" t="s">
        <v>435</v>
      </c>
      <c r="C1022" s="113"/>
      <c r="D1022" s="153"/>
      <c r="E1022" s="193"/>
      <c r="F1022" s="454"/>
    </row>
    <row r="1023" spans="1:6" ht="12.75">
      <c r="A1023" s="106"/>
      <c r="B1023" s="190" t="s">
        <v>436</v>
      </c>
      <c r="C1023" s="113"/>
      <c r="D1023" s="153"/>
      <c r="E1023" s="193"/>
      <c r="F1023" s="454"/>
    </row>
    <row r="1024" spans="1:6" ht="12.75">
      <c r="A1024" s="106"/>
      <c r="B1024" s="107" t="s">
        <v>37</v>
      </c>
      <c r="C1024" s="113"/>
      <c r="D1024" s="151">
        <v>357.55896</v>
      </c>
      <c r="E1024" s="193"/>
      <c r="F1024" s="454"/>
    </row>
    <row r="1025" spans="1:6" ht="12.75">
      <c r="A1025" s="106"/>
      <c r="B1025" s="108"/>
      <c r="C1025" s="108"/>
      <c r="D1025" s="151"/>
      <c r="E1025" s="193"/>
      <c r="F1025" s="454"/>
    </row>
    <row r="1026" spans="1:6" ht="12.75">
      <c r="A1026" s="106"/>
      <c r="B1026" s="107" t="s">
        <v>38</v>
      </c>
      <c r="C1026" s="108"/>
      <c r="D1026" s="151"/>
      <c r="E1026" s="193"/>
      <c r="F1026" s="454"/>
    </row>
    <row r="1027" spans="1:6" ht="12.75">
      <c r="A1027" s="106"/>
      <c r="B1027" s="107"/>
      <c r="C1027" s="108"/>
      <c r="D1027" s="151"/>
      <c r="E1027" s="193"/>
      <c r="F1027" s="454"/>
    </row>
    <row r="1028" spans="1:6" ht="12.75">
      <c r="A1028" s="106"/>
      <c r="B1028" s="120" t="s">
        <v>114</v>
      </c>
      <c r="C1028" s="121">
        <f>D970*0.25^2/4*PI()</f>
        <v>4.9156107551637795</v>
      </c>
      <c r="D1028" s="151"/>
      <c r="E1028" s="193"/>
      <c r="F1028" s="454"/>
    </row>
    <row r="1029" spans="1:6" ht="12.75">
      <c r="A1029" s="106"/>
      <c r="B1029" s="107" t="s">
        <v>39</v>
      </c>
      <c r="C1029" s="108">
        <v>4.5</v>
      </c>
      <c r="D1029" s="151"/>
      <c r="E1029" s="193"/>
      <c r="F1029" s="454"/>
    </row>
    <row r="1030" spans="1:6" ht="12.75">
      <c r="A1030" s="106"/>
      <c r="B1030" s="107" t="s">
        <v>40</v>
      </c>
      <c r="C1030" s="108">
        <f>10.93*0.6</f>
        <v>6.558</v>
      </c>
      <c r="D1030" s="151"/>
      <c r="E1030" s="193"/>
      <c r="F1030" s="454"/>
    </row>
    <row r="1031" spans="1:6" ht="12.75">
      <c r="A1031" s="106"/>
      <c r="B1031" s="107" t="s">
        <v>41</v>
      </c>
      <c r="C1031" s="108">
        <f>72.71*0.6</f>
        <v>43.626</v>
      </c>
      <c r="D1031" s="151">
        <v>59.59961075516378</v>
      </c>
      <c r="E1031" s="193"/>
      <c r="F1031" s="454"/>
    </row>
    <row r="1032" spans="1:6" ht="12.75">
      <c r="A1032" s="115"/>
      <c r="B1032" s="107"/>
      <c r="C1032" s="108"/>
      <c r="D1032" s="151"/>
      <c r="E1032" s="193"/>
      <c r="F1032" s="454"/>
    </row>
    <row r="1033" spans="1:6" ht="12.75">
      <c r="A1033" s="116"/>
      <c r="B1033" s="110"/>
      <c r="C1033" s="111" t="s">
        <v>35</v>
      </c>
      <c r="D1033" s="122">
        <v>297.95934924483623</v>
      </c>
      <c r="E1033" s="197"/>
      <c r="F1033" s="452">
        <f>D1033*E1033</f>
        <v>0</v>
      </c>
    </row>
    <row r="1034" spans="1:6" ht="12.75">
      <c r="A1034" s="103" t="s">
        <v>377</v>
      </c>
      <c r="B1034" s="104" t="s">
        <v>43</v>
      </c>
      <c r="C1034" s="112"/>
      <c r="D1034" s="150"/>
      <c r="E1034" s="188"/>
      <c r="F1034" s="453"/>
    </row>
    <row r="1035" spans="1:6" ht="12.75">
      <c r="A1035" s="115"/>
      <c r="B1035" s="107" t="s">
        <v>44</v>
      </c>
      <c r="C1035" s="113"/>
      <c r="D1035" s="151"/>
      <c r="E1035" s="193"/>
      <c r="F1035" s="454"/>
    </row>
    <row r="1036" spans="1:6" ht="12.75">
      <c r="A1036" s="116"/>
      <c r="B1036" s="122"/>
      <c r="C1036" s="110" t="s">
        <v>33</v>
      </c>
      <c r="D1036" s="122">
        <v>75.105</v>
      </c>
      <c r="E1036" s="197"/>
      <c r="F1036" s="452">
        <f>D1036*E1036</f>
        <v>0</v>
      </c>
    </row>
    <row r="1037" spans="1:6" ht="12.75">
      <c r="A1037" s="103" t="s">
        <v>378</v>
      </c>
      <c r="B1037" s="104" t="s">
        <v>111</v>
      </c>
      <c r="C1037" s="112"/>
      <c r="D1037" s="150"/>
      <c r="E1037" s="188"/>
      <c r="F1037" s="453"/>
    </row>
    <row r="1038" spans="1:6" ht="12.75">
      <c r="A1038" s="115"/>
      <c r="B1038" s="107" t="s">
        <v>45</v>
      </c>
      <c r="C1038" s="113"/>
      <c r="D1038" s="151"/>
      <c r="E1038" s="193"/>
      <c r="F1038" s="454"/>
    </row>
    <row r="1039" spans="1:6" ht="12.75">
      <c r="A1039" s="115"/>
      <c r="B1039" s="107" t="s">
        <v>46</v>
      </c>
      <c r="C1039" s="113"/>
      <c r="D1039" s="151"/>
      <c r="E1039" s="193"/>
      <c r="F1039" s="454"/>
    </row>
    <row r="1040" spans="1:6" ht="12.75">
      <c r="A1040" s="115"/>
      <c r="B1040" s="107" t="s">
        <v>47</v>
      </c>
      <c r="C1040" s="113"/>
      <c r="D1040" s="151"/>
      <c r="E1040" s="193"/>
      <c r="F1040" s="454"/>
    </row>
    <row r="1041" spans="1:6" ht="12.75">
      <c r="A1041" s="115"/>
      <c r="B1041" s="107" t="s">
        <v>48</v>
      </c>
      <c r="C1041" s="113"/>
      <c r="D1041" s="151"/>
      <c r="E1041" s="193"/>
      <c r="F1041" s="454"/>
    </row>
    <row r="1042" spans="1:6" ht="12.75">
      <c r="A1042" s="116"/>
      <c r="B1042" s="111"/>
      <c r="C1042" s="111" t="s">
        <v>35</v>
      </c>
      <c r="D1042" s="122">
        <v>6.558</v>
      </c>
      <c r="E1042" s="197"/>
      <c r="F1042" s="452">
        <f>D1042*E1042</f>
        <v>0</v>
      </c>
    </row>
    <row r="1043" spans="1:6" ht="12.75">
      <c r="A1043" s="103" t="s">
        <v>379</v>
      </c>
      <c r="B1043" s="104" t="s">
        <v>112</v>
      </c>
      <c r="C1043" s="112"/>
      <c r="D1043" s="150"/>
      <c r="E1043" s="188"/>
      <c r="F1043" s="453"/>
    </row>
    <row r="1044" spans="1:6" ht="12.75">
      <c r="A1044" s="115"/>
      <c r="B1044" s="107" t="s">
        <v>49</v>
      </c>
      <c r="C1044" s="113"/>
      <c r="D1044" s="151"/>
      <c r="E1044" s="193"/>
      <c r="F1044" s="454"/>
    </row>
    <row r="1045" spans="1:6" ht="12.75">
      <c r="A1045" s="106"/>
      <c r="B1045" s="107" t="s">
        <v>50</v>
      </c>
      <c r="C1045" s="113"/>
      <c r="D1045" s="151"/>
      <c r="E1045" s="193"/>
      <c r="F1045" s="454"/>
    </row>
    <row r="1046" spans="1:6" ht="12.75">
      <c r="A1046" s="106"/>
      <c r="B1046" s="107" t="s">
        <v>51</v>
      </c>
      <c r="C1046" s="113"/>
      <c r="D1046" s="151"/>
      <c r="E1046" s="193"/>
      <c r="F1046" s="454"/>
    </row>
    <row r="1047" spans="1:6" ht="12.75">
      <c r="A1047" s="115"/>
      <c r="B1047" s="107" t="s">
        <v>52</v>
      </c>
      <c r="C1047" s="113"/>
      <c r="D1047" s="151"/>
      <c r="E1047" s="193"/>
      <c r="F1047" s="454"/>
    </row>
    <row r="1048" spans="1:6" ht="12.75">
      <c r="A1048" s="106"/>
      <c r="B1048" s="107" t="s">
        <v>53</v>
      </c>
      <c r="C1048" s="113"/>
      <c r="D1048" s="151"/>
      <c r="E1048" s="193"/>
      <c r="F1048" s="454"/>
    </row>
    <row r="1049" spans="1:6" ht="12.75">
      <c r="A1049" s="106"/>
      <c r="B1049" s="107" t="s">
        <v>54</v>
      </c>
      <c r="C1049" s="113"/>
      <c r="D1049" s="151"/>
      <c r="E1049" s="193"/>
      <c r="F1049" s="454"/>
    </row>
    <row r="1050" spans="1:6" ht="12.75">
      <c r="A1050" s="106"/>
      <c r="B1050" s="107" t="s">
        <v>55</v>
      </c>
      <c r="C1050" s="113"/>
      <c r="D1050" s="151"/>
      <c r="E1050" s="193"/>
      <c r="F1050" s="454"/>
    </row>
    <row r="1051" spans="1:6" ht="12.75">
      <c r="A1051" s="115"/>
      <c r="B1051" s="107" t="s">
        <v>56</v>
      </c>
      <c r="C1051" s="113"/>
      <c r="D1051" s="151"/>
      <c r="E1051" s="193"/>
      <c r="F1051" s="454"/>
    </row>
    <row r="1052" spans="1:6" ht="12.75">
      <c r="A1052" s="115"/>
      <c r="B1052" s="107" t="s">
        <v>36</v>
      </c>
      <c r="C1052" s="113"/>
      <c r="D1052" s="151"/>
      <c r="E1052" s="193"/>
      <c r="F1052" s="454"/>
    </row>
    <row r="1053" spans="1:6" ht="12.75">
      <c r="A1053" s="109"/>
      <c r="B1053" s="110"/>
      <c r="C1053" s="111" t="s">
        <v>35</v>
      </c>
      <c r="D1053" s="122">
        <v>43.626</v>
      </c>
      <c r="E1053" s="197"/>
      <c r="F1053" s="452">
        <f>D1053*E1053</f>
        <v>0</v>
      </c>
    </row>
    <row r="1054" spans="1:6" ht="12.75">
      <c r="A1054" s="123" t="s">
        <v>380</v>
      </c>
      <c r="B1054" s="104" t="s">
        <v>86</v>
      </c>
      <c r="C1054" s="105"/>
      <c r="D1054" s="150"/>
      <c r="E1054" s="188"/>
      <c r="F1054" s="453"/>
    </row>
    <row r="1055" spans="1:6" ht="12.75">
      <c r="A1055" s="115"/>
      <c r="B1055" s="107" t="s">
        <v>85</v>
      </c>
      <c r="C1055" s="108"/>
      <c r="D1055" s="151"/>
      <c r="E1055" s="193"/>
      <c r="F1055" s="454"/>
    </row>
    <row r="1056" spans="1:6" ht="12.75">
      <c r="A1056" s="116"/>
      <c r="B1056" s="110" t="s">
        <v>87</v>
      </c>
      <c r="C1056" s="110" t="s">
        <v>8</v>
      </c>
      <c r="D1056" s="122">
        <v>100.14</v>
      </c>
      <c r="E1056" s="197"/>
      <c r="F1056" s="452">
        <f>D1056*E1056</f>
        <v>0</v>
      </c>
    </row>
    <row r="1057" spans="1:6" ht="12.75">
      <c r="A1057" s="115"/>
      <c r="B1057" s="107"/>
      <c r="C1057" s="107"/>
      <c r="D1057" s="151"/>
      <c r="E1057" s="197"/>
      <c r="F1057" s="454"/>
    </row>
    <row r="1058" spans="1:6" ht="12.75">
      <c r="A1058" s="123" t="s">
        <v>423</v>
      </c>
      <c r="B1058" s="105" t="s">
        <v>57</v>
      </c>
      <c r="C1058" s="112"/>
      <c r="D1058" s="154"/>
      <c r="E1058" s="188"/>
      <c r="F1058" s="453"/>
    </row>
    <row r="1059" spans="1:6" ht="12.75">
      <c r="A1059" s="106"/>
      <c r="B1059" s="108" t="s">
        <v>81</v>
      </c>
      <c r="C1059" s="113"/>
      <c r="D1059" s="153"/>
      <c r="E1059" s="193"/>
      <c r="F1059" s="454"/>
    </row>
    <row r="1060" spans="1:6" ht="12.75">
      <c r="A1060" s="106"/>
      <c r="B1060" s="108" t="s">
        <v>88</v>
      </c>
      <c r="C1060" s="113"/>
      <c r="D1060" s="153"/>
      <c r="E1060" s="193"/>
      <c r="F1060" s="454"/>
    </row>
    <row r="1061" spans="1:6" ht="12.75">
      <c r="A1061" s="106"/>
      <c r="B1061" s="107" t="s">
        <v>80</v>
      </c>
      <c r="C1061" s="113"/>
      <c r="D1061" s="153"/>
      <c r="E1061" s="193"/>
      <c r="F1061" s="454"/>
    </row>
    <row r="1062" spans="1:6" ht="12.75">
      <c r="A1062" s="106"/>
      <c r="B1062" s="108" t="s">
        <v>58</v>
      </c>
      <c r="C1062" s="113"/>
      <c r="D1062" s="153"/>
      <c r="E1062" s="193"/>
      <c r="F1062" s="454"/>
    </row>
    <row r="1063" spans="1:6" ht="12.75">
      <c r="A1063" s="116"/>
      <c r="B1063" s="111"/>
      <c r="C1063" s="111" t="s">
        <v>13</v>
      </c>
      <c r="D1063" s="122">
        <v>2</v>
      </c>
      <c r="E1063" s="197"/>
      <c r="F1063" s="452">
        <f>D1063*E1063</f>
        <v>0</v>
      </c>
    </row>
    <row r="1064" spans="1:6" ht="12.75">
      <c r="A1064" s="123" t="s">
        <v>381</v>
      </c>
      <c r="B1064" s="105" t="s">
        <v>57</v>
      </c>
      <c r="C1064" s="112"/>
      <c r="D1064" s="154"/>
      <c r="E1064" s="188"/>
      <c r="F1064" s="453"/>
    </row>
    <row r="1065" spans="1:6" ht="12.75">
      <c r="A1065" s="115"/>
      <c r="B1065" s="108" t="s">
        <v>403</v>
      </c>
      <c r="C1065" s="113"/>
      <c r="D1065" s="153"/>
      <c r="E1065" s="193"/>
      <c r="F1065" s="454"/>
    </row>
    <row r="1066" spans="1:6" ht="12.75">
      <c r="A1066" s="124"/>
      <c r="B1066" s="108" t="s">
        <v>89</v>
      </c>
      <c r="C1066" s="113"/>
      <c r="D1066" s="153"/>
      <c r="E1066" s="193"/>
      <c r="F1066" s="454"/>
    </row>
    <row r="1067" spans="1:6" ht="12.75">
      <c r="A1067" s="124"/>
      <c r="B1067" s="107" t="s">
        <v>80</v>
      </c>
      <c r="C1067" s="113"/>
      <c r="D1067" s="153"/>
      <c r="E1067" s="193"/>
      <c r="F1067" s="454"/>
    </row>
    <row r="1068" spans="1:6" ht="12.75">
      <c r="A1068" s="124"/>
      <c r="B1068" s="108" t="s">
        <v>58</v>
      </c>
      <c r="C1068" s="113"/>
      <c r="D1068" s="153"/>
      <c r="E1068" s="193"/>
      <c r="F1068" s="454"/>
    </row>
    <row r="1069" spans="1:6" ht="12.75">
      <c r="A1069" s="125"/>
      <c r="B1069" s="111"/>
      <c r="C1069" s="111" t="s">
        <v>13</v>
      </c>
      <c r="D1069" s="122">
        <v>1</v>
      </c>
      <c r="E1069" s="197"/>
      <c r="F1069" s="452">
        <f>D1069*E1069</f>
        <v>0</v>
      </c>
    </row>
    <row r="1070" spans="1:6" ht="12.75">
      <c r="A1070" s="123" t="s">
        <v>382</v>
      </c>
      <c r="B1070" s="104" t="s">
        <v>59</v>
      </c>
      <c r="C1070" s="105"/>
      <c r="D1070" s="150"/>
      <c r="E1070" s="188"/>
      <c r="F1070" s="454"/>
    </row>
    <row r="1071" spans="1:6" ht="12.75">
      <c r="A1071" s="124"/>
      <c r="B1071" s="107" t="s">
        <v>60</v>
      </c>
      <c r="C1071" s="108"/>
      <c r="D1071" s="151"/>
      <c r="E1071" s="193"/>
      <c r="F1071" s="454"/>
    </row>
    <row r="1072" spans="1:6" ht="12.75">
      <c r="A1072" s="125"/>
      <c r="B1072" s="114"/>
      <c r="C1072" s="110" t="s">
        <v>8</v>
      </c>
      <c r="D1072" s="122">
        <v>100.14</v>
      </c>
      <c r="E1072" s="197"/>
      <c r="F1072" s="452">
        <f>D1072*E1072</f>
        <v>0</v>
      </c>
    </row>
    <row r="1073" spans="1:6" ht="12.75">
      <c r="A1073" s="123" t="s">
        <v>383</v>
      </c>
      <c r="B1073" s="104" t="s">
        <v>61</v>
      </c>
      <c r="C1073" s="112"/>
      <c r="D1073" s="154"/>
      <c r="E1073" s="188"/>
      <c r="F1073" s="453"/>
    </row>
    <row r="1074" spans="1:6" ht="12.75">
      <c r="A1074" s="124"/>
      <c r="B1074" s="107" t="s">
        <v>62</v>
      </c>
      <c r="C1074" s="113"/>
      <c r="D1074" s="153"/>
      <c r="E1074" s="193"/>
      <c r="F1074" s="454"/>
    </row>
    <row r="1075" spans="1:6" ht="12.75">
      <c r="A1075" s="124"/>
      <c r="B1075" s="107" t="s">
        <v>63</v>
      </c>
      <c r="C1075" s="113"/>
      <c r="D1075" s="153"/>
      <c r="E1075" s="193"/>
      <c r="F1075" s="454"/>
    </row>
    <row r="1076" spans="1:6" ht="12.75">
      <c r="A1076" s="125"/>
      <c r="B1076" s="110"/>
      <c r="C1076" s="110" t="s">
        <v>8</v>
      </c>
      <c r="D1076" s="122">
        <v>100.14</v>
      </c>
      <c r="E1076" s="197"/>
      <c r="F1076" s="452">
        <f>D1076*E1076</f>
        <v>0</v>
      </c>
    </row>
    <row r="1077" spans="1:6" ht="12.75">
      <c r="A1077" s="123" t="s">
        <v>384</v>
      </c>
      <c r="B1077" s="105" t="s">
        <v>64</v>
      </c>
      <c r="C1077" s="112"/>
      <c r="D1077" s="150"/>
      <c r="E1077" s="188"/>
      <c r="F1077" s="453"/>
    </row>
    <row r="1078" spans="1:6" ht="12.75">
      <c r="A1078" s="124"/>
      <c r="B1078" s="108" t="s">
        <v>65</v>
      </c>
      <c r="C1078" s="113"/>
      <c r="D1078" s="151"/>
      <c r="E1078" s="193"/>
      <c r="F1078" s="454"/>
    </row>
    <row r="1079" spans="1:6" ht="12.75">
      <c r="A1079" s="124"/>
      <c r="B1079" s="108" t="s">
        <v>66</v>
      </c>
      <c r="C1079" s="113"/>
      <c r="D1079" s="151"/>
      <c r="E1079" s="193"/>
      <c r="F1079" s="454"/>
    </row>
    <row r="1080" spans="1:6" ht="12.75">
      <c r="A1080" s="125"/>
      <c r="B1080" s="278"/>
      <c r="C1080" s="111" t="s">
        <v>13</v>
      </c>
      <c r="D1080" s="122">
        <v>7</v>
      </c>
      <c r="E1080" s="197"/>
      <c r="F1080" s="452">
        <f>D1080*E1080</f>
        <v>0</v>
      </c>
    </row>
    <row r="1081" spans="1:6" ht="12.75">
      <c r="A1081" s="123" t="s">
        <v>385</v>
      </c>
      <c r="B1081" s="105" t="s">
        <v>67</v>
      </c>
      <c r="C1081" s="105"/>
      <c r="D1081" s="150"/>
      <c r="E1081" s="188"/>
      <c r="F1081" s="453"/>
    </row>
    <row r="1082" spans="1:6" ht="12.75">
      <c r="A1082" s="124"/>
      <c r="B1082" s="108" t="s">
        <v>68</v>
      </c>
      <c r="C1082" s="108"/>
      <c r="D1082" s="151"/>
      <c r="E1082" s="193"/>
      <c r="F1082" s="454"/>
    </row>
    <row r="1083" spans="1:6" ht="12.75">
      <c r="A1083" s="124"/>
      <c r="B1083" s="108" t="s">
        <v>22</v>
      </c>
      <c r="C1083" s="108"/>
      <c r="D1083" s="151"/>
      <c r="E1083" s="193"/>
      <c r="F1083" s="454"/>
    </row>
    <row r="1084" spans="1:6" ht="12.75">
      <c r="A1084" s="125"/>
      <c r="B1084" s="110"/>
      <c r="C1084" s="111" t="s">
        <v>13</v>
      </c>
      <c r="D1084" s="122">
        <v>1</v>
      </c>
      <c r="E1084" s="197"/>
      <c r="F1084" s="452">
        <f>D1084*E1084</f>
        <v>0</v>
      </c>
    </row>
    <row r="1085" spans="1:6" ht="12.75">
      <c r="A1085" s="123" t="s">
        <v>386</v>
      </c>
      <c r="B1085" s="104" t="s">
        <v>69</v>
      </c>
      <c r="C1085" s="112"/>
      <c r="D1085" s="150"/>
      <c r="E1085" s="188"/>
      <c r="F1085" s="453"/>
    </row>
    <row r="1086" spans="1:6" ht="12.75">
      <c r="A1086" s="124"/>
      <c r="B1086" s="107" t="s">
        <v>70</v>
      </c>
      <c r="C1086" s="113"/>
      <c r="D1086" s="151"/>
      <c r="E1086" s="193"/>
      <c r="F1086" s="454"/>
    </row>
    <row r="1087" spans="1:6" ht="12.75">
      <c r="A1087" s="125"/>
      <c r="B1087" s="111"/>
      <c r="C1087" s="111" t="s">
        <v>33</v>
      </c>
      <c r="D1087" s="122">
        <v>250.35</v>
      </c>
      <c r="E1087" s="197"/>
      <c r="F1087" s="452">
        <f>D1087*E1087</f>
        <v>0</v>
      </c>
    </row>
    <row r="1088" spans="1:6" ht="12.75">
      <c r="A1088" s="123" t="s">
        <v>387</v>
      </c>
      <c r="B1088" s="104" t="s">
        <v>71</v>
      </c>
      <c r="C1088" s="112"/>
      <c r="D1088" s="150"/>
      <c r="E1088" s="188"/>
      <c r="F1088" s="453"/>
    </row>
    <row r="1089" spans="1:6" ht="12.75">
      <c r="A1089" s="124"/>
      <c r="B1089" s="107" t="s">
        <v>72</v>
      </c>
      <c r="C1089" s="113"/>
      <c r="D1089" s="151"/>
      <c r="E1089" s="193"/>
      <c r="F1089" s="454"/>
    </row>
    <row r="1090" spans="1:6" ht="12.75">
      <c r="A1090" s="124"/>
      <c r="B1090" s="107" t="s">
        <v>73</v>
      </c>
      <c r="C1090" s="113"/>
      <c r="D1090" s="153"/>
      <c r="E1090" s="193"/>
      <c r="F1090" s="454"/>
    </row>
    <row r="1091" spans="1:6" ht="12.75">
      <c r="A1091" s="124"/>
      <c r="B1091" s="107" t="s">
        <v>74</v>
      </c>
      <c r="C1091" s="113"/>
      <c r="D1091" s="151"/>
      <c r="E1091" s="193"/>
      <c r="F1091" s="454"/>
    </row>
    <row r="1092" spans="1:6" ht="12.75">
      <c r="A1092" s="125"/>
      <c r="B1092" s="110" t="s">
        <v>405</v>
      </c>
      <c r="C1092" s="272">
        <v>0.05</v>
      </c>
      <c r="D1092" s="155"/>
      <c r="E1092" s="197"/>
      <c r="F1092" s="452">
        <f>SUM(F969:F1087)*5%</f>
        <v>0</v>
      </c>
    </row>
    <row r="1093" spans="1:6" ht="13.5" thickBot="1">
      <c r="A1093" s="289"/>
      <c r="B1093" s="290"/>
      <c r="C1093" s="95"/>
      <c r="D1093" s="149"/>
      <c r="E1093" s="193"/>
      <c r="F1093" s="455"/>
    </row>
    <row r="1094" spans="1:6" ht="13.5" thickBot="1">
      <c r="A1094" s="300"/>
      <c r="B1094" s="388" t="s">
        <v>351</v>
      </c>
      <c r="C1094" s="298"/>
      <c r="D1094" s="299"/>
      <c r="E1094" s="382"/>
      <c r="F1094" s="456">
        <f>SUM(F970:F1092)</f>
        <v>0</v>
      </c>
    </row>
    <row r="1095" spans="1:6" ht="13.5" thickBot="1">
      <c r="A1095" s="398"/>
      <c r="B1095" s="399"/>
      <c r="C1095" s="400"/>
      <c r="D1095" s="401"/>
      <c r="E1095" s="393"/>
      <c r="F1095" s="457"/>
    </row>
    <row r="1096" spans="1:6" ht="14.25" thickBot="1" thickTop="1">
      <c r="A1096" s="402" t="s">
        <v>361</v>
      </c>
      <c r="B1096" s="279" t="s">
        <v>319</v>
      </c>
      <c r="C1096" s="279"/>
      <c r="D1096" s="280"/>
      <c r="E1096" s="330"/>
      <c r="F1096" s="458"/>
    </row>
    <row r="1097" spans="1:6" ht="13.5" thickTop="1">
      <c r="A1097" s="101"/>
      <c r="B1097" s="98"/>
      <c r="C1097" s="98"/>
      <c r="D1097" s="156"/>
      <c r="E1097" s="373"/>
      <c r="F1097" s="455"/>
    </row>
    <row r="1098" spans="1:6" ht="67.5" customHeight="1">
      <c r="A1098" s="378"/>
      <c r="B1098" s="369" t="s">
        <v>412</v>
      </c>
      <c r="C1098" s="379"/>
      <c r="D1098" s="380"/>
      <c r="E1098" s="361"/>
      <c r="F1098" s="460"/>
    </row>
    <row r="1099" spans="1:6" ht="12.75">
      <c r="A1099" s="126" t="s">
        <v>388</v>
      </c>
      <c r="B1099" s="117" t="s">
        <v>5</v>
      </c>
      <c r="C1099" s="127"/>
      <c r="D1099" s="157"/>
      <c r="E1099" s="188"/>
      <c r="F1099" s="453"/>
    </row>
    <row r="1100" spans="1:6" ht="12.75">
      <c r="A1100" s="128"/>
      <c r="B1100" s="118" t="s">
        <v>6</v>
      </c>
      <c r="C1100" s="129"/>
      <c r="D1100" s="158"/>
      <c r="E1100" s="193"/>
      <c r="F1100" s="454"/>
    </row>
    <row r="1101" spans="1:6" ht="12.75">
      <c r="A1101" s="128"/>
      <c r="B1101" s="118" t="s">
        <v>7</v>
      </c>
      <c r="C1101" s="129"/>
      <c r="D1101" s="158"/>
      <c r="E1101" s="193"/>
      <c r="F1101" s="454"/>
    </row>
    <row r="1102" spans="1:6" ht="12.75">
      <c r="A1102" s="130"/>
      <c r="B1102" s="119"/>
      <c r="C1102" s="131" t="s">
        <v>8</v>
      </c>
      <c r="D1102" s="138">
        <v>27.17</v>
      </c>
      <c r="E1102" s="197"/>
      <c r="F1102" s="452">
        <f>D1102*E1102</f>
        <v>0</v>
      </c>
    </row>
    <row r="1103" spans="1:6" ht="12.75">
      <c r="A1103" s="126" t="s">
        <v>389</v>
      </c>
      <c r="B1103" s="117" t="s">
        <v>9</v>
      </c>
      <c r="C1103" s="127"/>
      <c r="D1103" s="152"/>
      <c r="E1103" s="188"/>
      <c r="F1103" s="453"/>
    </row>
    <row r="1104" spans="1:6" ht="12.75">
      <c r="A1104" s="128"/>
      <c r="B1104" s="118" t="s">
        <v>10</v>
      </c>
      <c r="C1104" s="129"/>
      <c r="D1104" s="139"/>
      <c r="E1104" s="193"/>
      <c r="F1104" s="454"/>
    </row>
    <row r="1105" spans="1:6" ht="12.75">
      <c r="A1105" s="128"/>
      <c r="B1105" s="118" t="s">
        <v>11</v>
      </c>
      <c r="C1105" s="129"/>
      <c r="D1105" s="139"/>
      <c r="E1105" s="193"/>
      <c r="F1105" s="454"/>
    </row>
    <row r="1106" spans="1:6" ht="12.75">
      <c r="A1106" s="128"/>
      <c r="B1106" s="118" t="s">
        <v>12</v>
      </c>
      <c r="C1106" s="129"/>
      <c r="D1106" s="139"/>
      <c r="E1106" s="193"/>
      <c r="F1106" s="454"/>
    </row>
    <row r="1107" spans="1:6" ht="12.75">
      <c r="A1107" s="130"/>
      <c r="B1107" s="135"/>
      <c r="C1107" s="119" t="s">
        <v>13</v>
      </c>
      <c r="D1107" s="138">
        <v>16</v>
      </c>
      <c r="E1107" s="197"/>
      <c r="F1107" s="452">
        <f>D1107*E1107</f>
        <v>0</v>
      </c>
    </row>
    <row r="1108" spans="1:6" ht="12.75">
      <c r="A1108" s="133" t="s">
        <v>390</v>
      </c>
      <c r="B1108" s="136" t="s">
        <v>93</v>
      </c>
      <c r="C1108" s="127"/>
      <c r="D1108" s="152"/>
      <c r="E1108" s="188"/>
      <c r="F1108" s="453"/>
    </row>
    <row r="1109" spans="1:6" ht="12.75">
      <c r="A1109" s="134"/>
      <c r="B1109" s="137" t="s">
        <v>94</v>
      </c>
      <c r="C1109" s="129"/>
      <c r="D1109" s="139"/>
      <c r="E1109" s="193"/>
      <c r="F1109" s="454"/>
    </row>
    <row r="1110" spans="1:6" ht="12.75">
      <c r="A1110" s="132"/>
      <c r="B1110" s="135"/>
      <c r="C1110" s="131" t="s">
        <v>33</v>
      </c>
      <c r="D1110" s="138">
        <v>20</v>
      </c>
      <c r="E1110" s="197"/>
      <c r="F1110" s="452">
        <f>D1110*E1110</f>
        <v>0</v>
      </c>
    </row>
    <row r="1111" spans="1:6" ht="12.75">
      <c r="A1111" s="133" t="s">
        <v>391</v>
      </c>
      <c r="B1111" s="136" t="s">
        <v>432</v>
      </c>
      <c r="C1111" s="127"/>
      <c r="D1111" s="152"/>
      <c r="E1111" s="188"/>
      <c r="F1111" s="453"/>
    </row>
    <row r="1112" spans="1:6" ht="12.75">
      <c r="A1112" s="134"/>
      <c r="B1112" s="137" t="s">
        <v>95</v>
      </c>
      <c r="C1112" s="129"/>
      <c r="D1112" s="139"/>
      <c r="E1112" s="193"/>
      <c r="F1112" s="454"/>
    </row>
    <row r="1113" spans="1:6" ht="12.75">
      <c r="A1113" s="134"/>
      <c r="B1113" s="137" t="s">
        <v>96</v>
      </c>
      <c r="C1113" s="129"/>
      <c r="D1113" s="139"/>
      <c r="E1113" s="193"/>
      <c r="F1113" s="454"/>
    </row>
    <row r="1114" spans="1:6" ht="12.75">
      <c r="A1114" s="132"/>
      <c r="B1114" s="135"/>
      <c r="C1114" s="131" t="s">
        <v>33</v>
      </c>
      <c r="D1114" s="138">
        <v>20</v>
      </c>
      <c r="E1114" s="197"/>
      <c r="F1114" s="452">
        <f>D1114*E1114</f>
        <v>0</v>
      </c>
    </row>
    <row r="1115" spans="1:6" ht="12.75">
      <c r="A1115" s="133" t="s">
        <v>392</v>
      </c>
      <c r="B1115" s="117" t="s">
        <v>97</v>
      </c>
      <c r="C1115" s="127"/>
      <c r="D1115" s="152"/>
      <c r="E1115" s="188"/>
      <c r="F1115" s="453"/>
    </row>
    <row r="1116" spans="1:6" ht="12.75">
      <c r="A1116" s="134"/>
      <c r="B1116" s="118" t="s">
        <v>453</v>
      </c>
      <c r="C1116" s="129"/>
      <c r="D1116" s="139"/>
      <c r="E1116" s="193"/>
      <c r="F1116" s="454"/>
    </row>
    <row r="1117" spans="1:6" ht="12.75">
      <c r="A1117" s="134"/>
      <c r="B1117" s="118" t="s">
        <v>449</v>
      </c>
      <c r="C1117" s="129"/>
      <c r="D1117" s="139"/>
      <c r="E1117" s="193"/>
      <c r="F1117" s="454"/>
    </row>
    <row r="1118" spans="1:6" ht="12.75">
      <c r="A1118" s="132"/>
      <c r="B1118" s="119"/>
      <c r="C1118" s="119" t="s">
        <v>35</v>
      </c>
      <c r="D1118" s="138">
        <v>56.7853</v>
      </c>
      <c r="E1118" s="197"/>
      <c r="F1118" s="452">
        <f>D1118*E1118</f>
        <v>0</v>
      </c>
    </row>
    <row r="1119" spans="1:6" ht="12.75">
      <c r="A1119" s="133" t="s">
        <v>393</v>
      </c>
      <c r="B1119" s="104" t="s">
        <v>90</v>
      </c>
      <c r="C1119" s="136"/>
      <c r="D1119" s="159"/>
      <c r="E1119" s="188"/>
      <c r="F1119" s="453"/>
    </row>
    <row r="1120" spans="1:6" ht="12.75">
      <c r="A1120" s="134"/>
      <c r="B1120" s="107" t="s">
        <v>77</v>
      </c>
      <c r="C1120" s="137"/>
      <c r="D1120" s="160"/>
      <c r="E1120" s="193"/>
      <c r="F1120" s="454"/>
    </row>
    <row r="1121" spans="1:6" ht="12.75">
      <c r="A1121" s="134"/>
      <c r="B1121" s="107" t="s">
        <v>42</v>
      </c>
      <c r="C1121" s="137"/>
      <c r="D1121" s="160"/>
      <c r="E1121" s="193"/>
      <c r="F1121" s="454"/>
    </row>
    <row r="1122" spans="1:6" ht="12.75">
      <c r="A1122" s="134"/>
      <c r="B1122" s="190" t="s">
        <v>435</v>
      </c>
      <c r="C1122" s="137"/>
      <c r="D1122" s="160"/>
      <c r="E1122" s="193"/>
      <c r="F1122" s="454"/>
    </row>
    <row r="1123" spans="1:6" ht="12.75">
      <c r="A1123" s="134"/>
      <c r="B1123" s="190" t="s">
        <v>436</v>
      </c>
      <c r="C1123" s="137"/>
      <c r="D1123" s="160"/>
      <c r="E1123" s="193"/>
      <c r="F1123" s="454"/>
    </row>
    <row r="1124" spans="1:6" ht="12.75">
      <c r="A1124" s="134"/>
      <c r="B1124" s="118" t="s">
        <v>37</v>
      </c>
      <c r="C1124" s="139">
        <f>D1118</f>
        <v>56.7853</v>
      </c>
      <c r="D1124" s="158"/>
      <c r="E1124" s="193"/>
      <c r="F1124" s="454"/>
    </row>
    <row r="1125" spans="1:6" ht="12.75">
      <c r="A1125" s="134"/>
      <c r="B1125" s="118" t="s">
        <v>38</v>
      </c>
      <c r="C1125" s="139"/>
      <c r="D1125" s="139"/>
      <c r="E1125" s="193"/>
      <c r="F1125" s="454"/>
    </row>
    <row r="1126" spans="1:6" ht="12.75">
      <c r="A1126" s="134"/>
      <c r="B1126" s="140" t="s">
        <v>98</v>
      </c>
      <c r="C1126" s="139">
        <f>D1138*0.035</f>
        <v>0.9509500000000002</v>
      </c>
      <c r="D1126" s="139"/>
      <c r="E1126" s="193"/>
      <c r="F1126" s="454"/>
    </row>
    <row r="1127" spans="1:6" ht="12.75">
      <c r="A1127" s="134"/>
      <c r="B1127" s="140" t="s">
        <v>99</v>
      </c>
      <c r="C1127" s="139">
        <f>D1138*0.2</f>
        <v>5.434000000000001</v>
      </c>
      <c r="D1127" s="139"/>
      <c r="E1127" s="193"/>
      <c r="F1127" s="454"/>
    </row>
    <row r="1128" spans="1:6" ht="12.75">
      <c r="A1128" s="134"/>
      <c r="B1128" s="118" t="s">
        <v>100</v>
      </c>
      <c r="C1128" s="139">
        <f>SUM(C1126:C1127)</f>
        <v>6.384950000000002</v>
      </c>
      <c r="D1128" s="139"/>
      <c r="E1128" s="193"/>
      <c r="F1128" s="454"/>
    </row>
    <row r="1129" spans="1:6" ht="12.75">
      <c r="A1129" s="132"/>
      <c r="B1129" s="135"/>
      <c r="C1129" s="131" t="s">
        <v>35</v>
      </c>
      <c r="D1129" s="138">
        <v>50.400349999999996</v>
      </c>
      <c r="E1129" s="197"/>
      <c r="F1129" s="452">
        <f>D1129*E1129</f>
        <v>0</v>
      </c>
    </row>
    <row r="1130" spans="1:6" ht="12.75">
      <c r="A1130" s="133" t="s">
        <v>394</v>
      </c>
      <c r="B1130" s="186" t="s">
        <v>429</v>
      </c>
      <c r="C1130" s="129"/>
      <c r="D1130" s="139"/>
      <c r="E1130" s="188"/>
      <c r="F1130" s="454"/>
    </row>
    <row r="1131" spans="1:6" ht="12.75">
      <c r="A1131" s="134"/>
      <c r="B1131" s="190" t="s">
        <v>417</v>
      </c>
      <c r="C1131" s="129"/>
      <c r="D1131" s="139"/>
      <c r="E1131" s="193"/>
      <c r="F1131" s="454"/>
    </row>
    <row r="1132" spans="1:6" ht="12.75">
      <c r="A1132" s="134"/>
      <c r="B1132" s="176" t="s">
        <v>416</v>
      </c>
      <c r="C1132" s="129" t="s">
        <v>35</v>
      </c>
      <c r="D1132" s="139">
        <v>8</v>
      </c>
      <c r="E1132" s="197"/>
      <c r="F1132" s="454">
        <f>D1132*E1132</f>
        <v>0</v>
      </c>
    </row>
    <row r="1133" spans="1:6" ht="12.75">
      <c r="A1133" s="133" t="s">
        <v>395</v>
      </c>
      <c r="B1133" s="117" t="s">
        <v>43</v>
      </c>
      <c r="C1133" s="127"/>
      <c r="D1133" s="152"/>
      <c r="E1133" s="188"/>
      <c r="F1133" s="453"/>
    </row>
    <row r="1134" spans="1:6" ht="12.75">
      <c r="A1134" s="134"/>
      <c r="B1134" s="118" t="s">
        <v>44</v>
      </c>
      <c r="C1134" s="129"/>
      <c r="D1134" s="139"/>
      <c r="E1134" s="193"/>
      <c r="F1134" s="454"/>
    </row>
    <row r="1135" spans="1:6" ht="12.75">
      <c r="A1135" s="132"/>
      <c r="B1135" s="138"/>
      <c r="C1135" s="119" t="s">
        <v>33</v>
      </c>
      <c r="D1135" s="138">
        <v>19.019</v>
      </c>
      <c r="E1135" s="197"/>
      <c r="F1135" s="452">
        <f>D1135*E1135</f>
        <v>0</v>
      </c>
    </row>
    <row r="1136" spans="1:6" ht="12.75">
      <c r="A1136" s="142" t="s">
        <v>396</v>
      </c>
      <c r="B1136" s="117" t="s">
        <v>108</v>
      </c>
      <c r="C1136" s="127"/>
      <c r="D1136" s="152"/>
      <c r="E1136" s="188"/>
      <c r="F1136" s="453"/>
    </row>
    <row r="1137" spans="1:6" ht="12.75">
      <c r="A1137" s="134"/>
      <c r="B1137" s="118" t="s">
        <v>109</v>
      </c>
      <c r="C1137" s="129"/>
      <c r="D1137" s="139"/>
      <c r="E1137" s="193"/>
      <c r="F1137" s="454"/>
    </row>
    <row r="1138" spans="1:6" ht="12.75">
      <c r="A1138" s="141"/>
      <c r="B1138" s="135"/>
      <c r="C1138" s="119" t="s">
        <v>8</v>
      </c>
      <c r="D1138" s="138">
        <v>27.17</v>
      </c>
      <c r="E1138" s="197"/>
      <c r="F1138" s="452">
        <f>D1138*E1138</f>
        <v>0</v>
      </c>
    </row>
    <row r="1139" spans="1:6" ht="12.75">
      <c r="A1139" s="142" t="s">
        <v>397</v>
      </c>
      <c r="B1139" s="127" t="s">
        <v>101</v>
      </c>
      <c r="C1139" s="136"/>
      <c r="D1139" s="152"/>
      <c r="E1139" s="188"/>
      <c r="F1139" s="453"/>
    </row>
    <row r="1140" spans="1:6" ht="12.75">
      <c r="A1140" s="143"/>
      <c r="B1140" s="129" t="s">
        <v>102</v>
      </c>
      <c r="C1140" s="137"/>
      <c r="D1140" s="139"/>
      <c r="E1140" s="193"/>
      <c r="F1140" s="454"/>
    </row>
    <row r="1141" spans="1:6" ht="12.75">
      <c r="A1141" s="143"/>
      <c r="B1141" s="129" t="s">
        <v>103</v>
      </c>
      <c r="C1141" s="137"/>
      <c r="D1141" s="139"/>
      <c r="E1141" s="193"/>
      <c r="F1141" s="454"/>
    </row>
    <row r="1142" spans="1:6" ht="12.75">
      <c r="A1142" s="143"/>
      <c r="B1142" s="129" t="s">
        <v>104</v>
      </c>
      <c r="C1142" s="137"/>
      <c r="D1142" s="139"/>
      <c r="E1142" s="193"/>
      <c r="F1142" s="454"/>
    </row>
    <row r="1143" spans="1:6" ht="12.75">
      <c r="A1143" s="143"/>
      <c r="B1143" s="129" t="s">
        <v>105</v>
      </c>
      <c r="C1143" s="137"/>
      <c r="D1143" s="139"/>
      <c r="E1143" s="193"/>
      <c r="F1143" s="454"/>
    </row>
    <row r="1144" spans="1:6" ht="12.75">
      <c r="A1144" s="143"/>
      <c r="B1144" s="129" t="s">
        <v>106</v>
      </c>
      <c r="C1144" s="137"/>
      <c r="D1144" s="139"/>
      <c r="E1144" s="193"/>
      <c r="F1144" s="454"/>
    </row>
    <row r="1145" spans="1:6" ht="12.75">
      <c r="A1145" s="141"/>
      <c r="B1145" s="135"/>
      <c r="C1145" s="119" t="s">
        <v>13</v>
      </c>
      <c r="D1145" s="138">
        <v>8</v>
      </c>
      <c r="E1145" s="197"/>
      <c r="F1145" s="452">
        <f>D1145*E1145</f>
        <v>0</v>
      </c>
    </row>
    <row r="1146" spans="1:6" ht="12.75">
      <c r="A1146" s="142" t="s">
        <v>398</v>
      </c>
      <c r="B1146" s="117" t="s">
        <v>107</v>
      </c>
      <c r="C1146" s="127"/>
      <c r="D1146" s="152"/>
      <c r="E1146" s="188"/>
      <c r="F1146" s="453"/>
    </row>
    <row r="1147" spans="1:6" ht="12.75">
      <c r="A1147" s="134"/>
      <c r="B1147" s="118" t="s">
        <v>60</v>
      </c>
      <c r="C1147" s="129"/>
      <c r="D1147" s="139"/>
      <c r="E1147" s="193"/>
      <c r="F1147" s="454"/>
    </row>
    <row r="1148" spans="1:6" ht="12.75">
      <c r="A1148" s="132"/>
      <c r="B1148" s="135"/>
      <c r="C1148" s="119" t="s">
        <v>8</v>
      </c>
      <c r="D1148" s="138">
        <v>27.17</v>
      </c>
      <c r="E1148" s="197"/>
      <c r="F1148" s="452">
        <f>D1148*E1148</f>
        <v>0</v>
      </c>
    </row>
    <row r="1149" spans="1:6" ht="12.75">
      <c r="A1149" s="142" t="s">
        <v>399</v>
      </c>
      <c r="B1149" s="117" t="s">
        <v>75</v>
      </c>
      <c r="C1149" s="127"/>
      <c r="D1149" s="152"/>
      <c r="E1149" s="188"/>
      <c r="F1149" s="453"/>
    </row>
    <row r="1150" spans="1:6" ht="12.75">
      <c r="A1150" s="141"/>
      <c r="B1150" s="135"/>
      <c r="C1150" s="119" t="s">
        <v>33</v>
      </c>
      <c r="D1150" s="138">
        <v>95.095</v>
      </c>
      <c r="E1150" s="197"/>
      <c r="F1150" s="452">
        <f>D1150*E1150</f>
        <v>0</v>
      </c>
    </row>
    <row r="1151" spans="1:6" ht="12.75">
      <c r="A1151" s="142" t="s">
        <v>424</v>
      </c>
      <c r="B1151" s="117" t="s">
        <v>71</v>
      </c>
      <c r="C1151" s="127"/>
      <c r="D1151" s="157"/>
      <c r="E1151" s="172"/>
      <c r="F1151" s="453"/>
    </row>
    <row r="1152" spans="1:6" ht="12.75">
      <c r="A1152" s="143"/>
      <c r="B1152" s="118" t="s">
        <v>72</v>
      </c>
      <c r="C1152" s="129"/>
      <c r="D1152" s="158"/>
      <c r="E1152" s="173"/>
      <c r="F1152" s="454"/>
    </row>
    <row r="1153" spans="1:6" ht="12.75">
      <c r="A1153" s="143"/>
      <c r="B1153" s="118" t="s">
        <v>73</v>
      </c>
      <c r="C1153" s="129"/>
      <c r="D1153" s="158"/>
      <c r="E1153" s="173"/>
      <c r="F1153" s="454"/>
    </row>
    <row r="1154" spans="1:6" ht="12.75">
      <c r="A1154" s="143"/>
      <c r="B1154" s="118" t="s">
        <v>74</v>
      </c>
      <c r="C1154" s="129"/>
      <c r="D1154" s="158"/>
      <c r="E1154" s="173"/>
      <c r="F1154" s="454"/>
    </row>
    <row r="1155" spans="1:6" ht="12.75">
      <c r="A1155" s="314"/>
      <c r="B1155" s="107" t="s">
        <v>405</v>
      </c>
      <c r="C1155" s="315"/>
      <c r="D1155" s="158"/>
      <c r="E1155" s="173"/>
      <c r="F1155" s="454"/>
    </row>
    <row r="1156" spans="1:6" ht="12.75">
      <c r="A1156" s="141"/>
      <c r="B1156" s="119"/>
      <c r="C1156" s="175" t="s">
        <v>176</v>
      </c>
      <c r="D1156" s="161"/>
      <c r="E1156" s="174"/>
      <c r="F1156" s="452">
        <f>SUM(F1101:F1151)*5%</f>
        <v>0</v>
      </c>
    </row>
    <row r="1157" spans="1:6" ht="13.5" thickBot="1">
      <c r="A1157" s="102"/>
      <c r="B1157" s="96"/>
      <c r="C1157" s="99"/>
      <c r="D1157" s="162"/>
      <c r="E1157" s="99"/>
      <c r="F1157" s="425"/>
    </row>
    <row r="1158" spans="1:6" ht="13.5" thickBot="1">
      <c r="A1158" s="311"/>
      <c r="B1158" s="312" t="s">
        <v>352</v>
      </c>
      <c r="C1158" s="312"/>
      <c r="D1158" s="313"/>
      <c r="E1158" s="461"/>
      <c r="F1158" s="456">
        <f>SUM(F1100:F1156)</f>
        <v>0</v>
      </c>
    </row>
  </sheetData>
  <sheetProtection password="CCBE" sheet="1"/>
  <printOptions horizontalCentered="1"/>
  <pageMargins left="0.5905511811023623" right="0.75" top="0.5905511811023623" bottom="0.5905511811023623" header="0" footer="0"/>
  <pageSetup horizontalDpi="600" verticalDpi="600" orientation="portrait" paperSize="9" scale="85" r:id="rId1"/>
  <rowBreaks count="10" manualBreakCount="10">
    <brk id="136" max="255" man="1"/>
    <brk id="267" max="255" man="1"/>
    <brk id="334" max="255" man="1"/>
    <brk id="467" max="255" man="1"/>
    <brk id="528" max="255" man="1"/>
    <brk id="586" max="255" man="1"/>
    <brk id="718" max="255" man="1"/>
    <brk id="917" max="255" man="1"/>
    <brk id="1053" max="255" man="1"/>
    <brk id="1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23"/>
  <sheetViews>
    <sheetView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6.25390625" style="464" customWidth="1"/>
    <col min="2" max="2" width="48.75390625" style="404" customWidth="1"/>
    <col min="3" max="3" width="6.875" style="405" customWidth="1"/>
    <col min="4" max="4" width="7.875" style="405" customWidth="1"/>
    <col min="5" max="5" width="14.25390625" style="462" customWidth="1"/>
    <col min="6" max="6" width="14.75390625" style="463" customWidth="1"/>
    <col min="7" max="10" width="9.125" style="404" customWidth="1"/>
    <col min="11" max="16384" width="9.125" style="408" customWidth="1"/>
  </cols>
  <sheetData>
    <row r="1" spans="1:6" ht="12.75">
      <c r="A1" s="495" t="s">
        <v>458</v>
      </c>
      <c r="B1" s="418"/>
      <c r="C1" s="419"/>
      <c r="D1" s="419"/>
      <c r="E1" s="499"/>
      <c r="F1" s="500"/>
    </row>
    <row r="2" spans="1:6" ht="12.75">
      <c r="A2" s="496"/>
      <c r="B2" s="418"/>
      <c r="C2" s="419"/>
      <c r="D2" s="419"/>
      <c r="E2" s="499"/>
      <c r="F2" s="500"/>
    </row>
    <row r="3" spans="1:6" ht="12.75">
      <c r="A3" s="496"/>
      <c r="B3" s="418"/>
      <c r="C3" s="420" t="s">
        <v>159</v>
      </c>
      <c r="D3" s="421" t="s">
        <v>160</v>
      </c>
      <c r="E3" s="426" t="s">
        <v>161</v>
      </c>
      <c r="F3" s="501" t="s">
        <v>162</v>
      </c>
    </row>
    <row r="4" spans="1:6" ht="13.5" thickBot="1">
      <c r="A4" s="496"/>
      <c r="B4" s="418"/>
      <c r="C4" s="496"/>
      <c r="D4" s="419"/>
      <c r="E4" s="502"/>
      <c r="F4" s="503"/>
    </row>
    <row r="5" spans="1:6" ht="13.5" thickTop="1">
      <c r="A5" s="84" t="s">
        <v>1</v>
      </c>
      <c r="B5" s="75" t="s">
        <v>150</v>
      </c>
      <c r="C5" s="76"/>
      <c r="D5" s="76"/>
      <c r="E5" s="504"/>
      <c r="F5" s="505"/>
    </row>
    <row r="6" spans="1:6" ht="13.5" thickBot="1">
      <c r="A6" s="85"/>
      <c r="B6" s="77" t="s">
        <v>151</v>
      </c>
      <c r="C6" s="78"/>
      <c r="D6" s="78"/>
      <c r="E6" s="506"/>
      <c r="F6" s="507"/>
    </row>
    <row r="7" spans="1:6" ht="64.5" thickTop="1">
      <c r="A7" s="497"/>
      <c r="B7" s="339" t="s">
        <v>412</v>
      </c>
      <c r="C7" s="498"/>
      <c r="D7" s="498"/>
      <c r="E7" s="508"/>
      <c r="F7" s="509"/>
    </row>
    <row r="8" spans="1:6" ht="12.75">
      <c r="A8" s="37" t="s">
        <v>177</v>
      </c>
      <c r="B8" s="38" t="s">
        <v>5</v>
      </c>
      <c r="C8" s="39"/>
      <c r="D8" s="39"/>
      <c r="E8" s="39"/>
      <c r="F8" s="510"/>
    </row>
    <row r="9" spans="1:6" ht="12.75">
      <c r="A9" s="41"/>
      <c r="B9" s="42" t="s">
        <v>6</v>
      </c>
      <c r="C9" s="43"/>
      <c r="D9" s="43"/>
      <c r="E9" s="43"/>
      <c r="F9" s="511"/>
    </row>
    <row r="10" spans="1:6" ht="12.75">
      <c r="A10" s="41"/>
      <c r="B10" s="42" t="s">
        <v>7</v>
      </c>
      <c r="C10" s="43"/>
      <c r="D10" s="43"/>
      <c r="E10" s="43"/>
      <c r="F10" s="511"/>
    </row>
    <row r="11" spans="1:6" ht="12.75">
      <c r="A11" s="45"/>
      <c r="B11" s="46"/>
      <c r="C11" s="47" t="s">
        <v>8</v>
      </c>
      <c r="D11" s="47">
        <v>159.12</v>
      </c>
      <c r="E11" s="48"/>
      <c r="F11" s="512">
        <f>D11*E11</f>
        <v>0</v>
      </c>
    </row>
    <row r="12" spans="1:6" ht="12.75">
      <c r="A12" s="37" t="s">
        <v>178</v>
      </c>
      <c r="B12" s="38" t="s">
        <v>9</v>
      </c>
      <c r="C12" s="49"/>
      <c r="D12" s="39"/>
      <c r="E12" s="40"/>
      <c r="F12" s="510"/>
    </row>
    <row r="13" spans="1:6" ht="12.75">
      <c r="A13" s="41"/>
      <c r="B13" s="42" t="s">
        <v>10</v>
      </c>
      <c r="C13" s="50"/>
      <c r="D13" s="43"/>
      <c r="E13" s="44"/>
      <c r="F13" s="511"/>
    </row>
    <row r="14" spans="1:6" ht="12.75">
      <c r="A14" s="41"/>
      <c r="B14" s="42" t="s">
        <v>11</v>
      </c>
      <c r="C14" s="50"/>
      <c r="D14" s="43"/>
      <c r="E14" s="44"/>
      <c r="F14" s="511"/>
    </row>
    <row r="15" spans="1:6" ht="12.75">
      <c r="A15" s="41"/>
      <c r="B15" s="42" t="s">
        <v>12</v>
      </c>
      <c r="C15" s="50"/>
      <c r="D15" s="43"/>
      <c r="E15" s="44"/>
      <c r="F15" s="511"/>
    </row>
    <row r="16" spans="1:6" ht="12.75">
      <c r="A16" s="45"/>
      <c r="B16" s="51"/>
      <c r="C16" s="47" t="s">
        <v>13</v>
      </c>
      <c r="D16" s="47">
        <v>10</v>
      </c>
      <c r="E16" s="48"/>
      <c r="F16" s="512">
        <f>D16*E16</f>
        <v>0</v>
      </c>
    </row>
    <row r="17" spans="1:6" ht="12.75">
      <c r="A17" s="37" t="s">
        <v>179</v>
      </c>
      <c r="B17" s="38" t="s">
        <v>32</v>
      </c>
      <c r="C17" s="49"/>
      <c r="D17" s="39"/>
      <c r="E17" s="40"/>
      <c r="F17" s="510"/>
    </row>
    <row r="18" spans="1:6" ht="12.75">
      <c r="A18" s="41"/>
      <c r="B18" s="42"/>
      <c r="C18" s="50"/>
      <c r="D18" s="43"/>
      <c r="E18" s="44"/>
      <c r="F18" s="511"/>
    </row>
    <row r="19" spans="1:6" ht="12.75">
      <c r="A19" s="41"/>
      <c r="B19" s="52" t="s">
        <v>22</v>
      </c>
      <c r="C19" s="50"/>
      <c r="D19" s="43"/>
      <c r="E19" s="44"/>
      <c r="F19" s="511"/>
    </row>
    <row r="20" spans="1:6" ht="12.75">
      <c r="A20" s="45"/>
      <c r="B20" s="46"/>
      <c r="C20" s="53" t="s">
        <v>13</v>
      </c>
      <c r="D20" s="47">
        <v>1</v>
      </c>
      <c r="E20" s="48"/>
      <c r="F20" s="512">
        <f>D20*E20</f>
        <v>0</v>
      </c>
    </row>
    <row r="21" spans="1:6" ht="12.75">
      <c r="A21" s="37" t="s">
        <v>180</v>
      </c>
      <c r="B21" s="38" t="s">
        <v>34</v>
      </c>
      <c r="C21" s="49"/>
      <c r="D21" s="39"/>
      <c r="E21" s="40"/>
      <c r="F21" s="510"/>
    </row>
    <row r="22" spans="1:6" ht="12.75">
      <c r="A22" s="54"/>
      <c r="B22" s="42" t="s">
        <v>433</v>
      </c>
      <c r="C22" s="50"/>
      <c r="D22" s="43"/>
      <c r="E22" s="44"/>
      <c r="F22" s="511"/>
    </row>
    <row r="23" spans="1:6" ht="12.75">
      <c r="A23" s="54"/>
      <c r="B23" s="42" t="s">
        <v>413</v>
      </c>
      <c r="C23" s="50"/>
      <c r="D23" s="43"/>
      <c r="E23" s="44"/>
      <c r="F23" s="511"/>
    </row>
    <row r="24" spans="1:6" ht="12.75">
      <c r="A24" s="54"/>
      <c r="B24" s="42" t="s">
        <v>76</v>
      </c>
      <c r="C24" s="50"/>
      <c r="D24" s="43"/>
      <c r="E24" s="44"/>
      <c r="F24" s="511"/>
    </row>
    <row r="25" spans="1:6" ht="12.75">
      <c r="A25" s="55"/>
      <c r="B25" s="176"/>
      <c r="C25" s="47" t="s">
        <v>35</v>
      </c>
      <c r="D25" s="47">
        <v>185.317</v>
      </c>
      <c r="E25" s="48"/>
      <c r="F25" s="512">
        <f>D25*E25</f>
        <v>0</v>
      </c>
    </row>
    <row r="26" spans="1:6" ht="12.75">
      <c r="A26" s="37" t="s">
        <v>200</v>
      </c>
      <c r="B26" s="38" t="s">
        <v>127</v>
      </c>
      <c r="C26" s="49"/>
      <c r="D26" s="39"/>
      <c r="E26" s="40"/>
      <c r="F26" s="510"/>
    </row>
    <row r="27" spans="1:6" ht="12.75">
      <c r="A27" s="41"/>
      <c r="B27" s="42" t="s">
        <v>129</v>
      </c>
      <c r="C27" s="50"/>
      <c r="D27" s="43"/>
      <c r="E27" s="44"/>
      <c r="F27" s="511"/>
    </row>
    <row r="28" spans="1:6" ht="12.75">
      <c r="A28" s="54"/>
      <c r="B28" s="42" t="s">
        <v>434</v>
      </c>
      <c r="C28" s="50"/>
      <c r="D28" s="43"/>
      <c r="E28" s="44"/>
      <c r="F28" s="511"/>
    </row>
    <row r="29" spans="1:6" ht="12.75">
      <c r="A29" s="54"/>
      <c r="B29" s="42" t="s">
        <v>413</v>
      </c>
      <c r="C29" s="50"/>
      <c r="D29" s="43"/>
      <c r="E29" s="44"/>
      <c r="F29" s="511"/>
    </row>
    <row r="30" spans="1:6" ht="12.75">
      <c r="A30" s="54"/>
      <c r="B30" s="42" t="s">
        <v>128</v>
      </c>
      <c r="C30" s="50"/>
      <c r="D30" s="43"/>
      <c r="E30" s="44"/>
      <c r="F30" s="511"/>
    </row>
    <row r="31" spans="1:6" ht="12.75">
      <c r="A31" s="55"/>
      <c r="B31" s="176"/>
      <c r="C31" s="47" t="s">
        <v>35</v>
      </c>
      <c r="D31" s="291">
        <v>17.6</v>
      </c>
      <c r="E31" s="48"/>
      <c r="F31" s="512">
        <f>D31*E31</f>
        <v>0</v>
      </c>
    </row>
    <row r="32" spans="1:6" ht="12.75">
      <c r="A32" s="37" t="s">
        <v>201</v>
      </c>
      <c r="B32" s="186" t="s">
        <v>429</v>
      </c>
      <c r="C32" s="49"/>
      <c r="D32" s="39"/>
      <c r="E32" s="40"/>
      <c r="F32" s="510"/>
    </row>
    <row r="33" spans="1:6" ht="12.75">
      <c r="A33" s="54"/>
      <c r="B33" s="190" t="s">
        <v>417</v>
      </c>
      <c r="C33" s="50"/>
      <c r="D33" s="43"/>
      <c r="E33" s="44"/>
      <c r="F33" s="511"/>
    </row>
    <row r="34" spans="1:6" ht="12.75">
      <c r="A34" s="45"/>
      <c r="B34" s="176" t="s">
        <v>416</v>
      </c>
      <c r="C34" s="47" t="s">
        <v>35</v>
      </c>
      <c r="D34" s="47">
        <v>43.35594717019599</v>
      </c>
      <c r="E34" s="48"/>
      <c r="F34" s="512">
        <f>D34*E34</f>
        <v>0</v>
      </c>
    </row>
    <row r="35" spans="1:6" ht="12.75">
      <c r="A35" s="37" t="s">
        <v>202</v>
      </c>
      <c r="B35" s="58" t="s">
        <v>130</v>
      </c>
      <c r="C35" s="59"/>
      <c r="D35" s="59"/>
      <c r="E35" s="60"/>
      <c r="F35" s="510"/>
    </row>
    <row r="36" spans="1:6" ht="12.75">
      <c r="A36" s="41"/>
      <c r="B36" s="61" t="s">
        <v>131</v>
      </c>
      <c r="C36" s="62"/>
      <c r="D36" s="62"/>
      <c r="E36" s="63"/>
      <c r="F36" s="511"/>
    </row>
    <row r="37" spans="1:6" ht="12.75">
      <c r="A37" s="41"/>
      <c r="B37" s="61" t="s">
        <v>146</v>
      </c>
      <c r="C37" s="65"/>
      <c r="D37" s="65"/>
      <c r="E37" s="333"/>
      <c r="F37" s="511"/>
    </row>
    <row r="38" spans="1:6" ht="12.75">
      <c r="A38" s="45"/>
      <c r="B38" s="56"/>
      <c r="C38" s="64" t="s">
        <v>35</v>
      </c>
      <c r="D38" s="47">
        <v>12</v>
      </c>
      <c r="E38" s="48"/>
      <c r="F38" s="512">
        <f>D38*E38</f>
        <v>0</v>
      </c>
    </row>
    <row r="39" spans="1:6" ht="12.75">
      <c r="A39" s="37" t="s">
        <v>203</v>
      </c>
      <c r="B39" s="58" t="s">
        <v>135</v>
      </c>
      <c r="C39" s="59"/>
      <c r="D39" s="59"/>
      <c r="E39" s="60"/>
      <c r="F39" s="510"/>
    </row>
    <row r="40" spans="1:6" ht="12.75">
      <c r="A40" s="41"/>
      <c r="B40" s="61" t="s">
        <v>134</v>
      </c>
      <c r="C40" s="62"/>
      <c r="D40" s="62"/>
      <c r="E40" s="63"/>
      <c r="F40" s="511"/>
    </row>
    <row r="41" spans="1:6" ht="12.75">
      <c r="A41" s="45"/>
      <c r="B41" s="56"/>
      <c r="C41" s="64" t="s">
        <v>33</v>
      </c>
      <c r="D41" s="47">
        <v>20</v>
      </c>
      <c r="E41" s="48"/>
      <c r="F41" s="512">
        <f>D41*E41</f>
        <v>0</v>
      </c>
    </row>
    <row r="42" spans="1:6" ht="12.75">
      <c r="A42" s="37" t="s">
        <v>204</v>
      </c>
      <c r="B42" s="58" t="s">
        <v>132</v>
      </c>
      <c r="C42" s="59"/>
      <c r="D42" s="59"/>
      <c r="E42" s="60"/>
      <c r="F42" s="510"/>
    </row>
    <row r="43" spans="1:6" ht="12.75">
      <c r="A43" s="41"/>
      <c r="B43" s="61" t="s">
        <v>133</v>
      </c>
      <c r="C43" s="62"/>
      <c r="D43" s="62"/>
      <c r="E43" s="63"/>
      <c r="F43" s="511"/>
    </row>
    <row r="44" spans="1:6" ht="12.75">
      <c r="A44" s="41"/>
      <c r="B44" s="61" t="s">
        <v>146</v>
      </c>
      <c r="C44" s="65"/>
      <c r="D44" s="65"/>
      <c r="E44" s="333"/>
      <c r="F44" s="511"/>
    </row>
    <row r="45" spans="1:6" ht="12.75">
      <c r="A45" s="45"/>
      <c r="B45" s="56"/>
      <c r="C45" s="64" t="s">
        <v>35</v>
      </c>
      <c r="D45" s="47">
        <v>3</v>
      </c>
      <c r="E45" s="48"/>
      <c r="F45" s="512">
        <f>D45*E45</f>
        <v>0</v>
      </c>
    </row>
    <row r="46" spans="1:6" ht="12.75">
      <c r="A46" s="37" t="s">
        <v>205</v>
      </c>
      <c r="B46" s="38" t="s">
        <v>90</v>
      </c>
      <c r="C46" s="49"/>
      <c r="D46" s="39"/>
      <c r="E46" s="40"/>
      <c r="F46" s="510"/>
    </row>
    <row r="47" spans="1:6" ht="12.75">
      <c r="A47" s="41"/>
      <c r="B47" s="42" t="s">
        <v>77</v>
      </c>
      <c r="C47" s="50"/>
      <c r="D47" s="43"/>
      <c r="E47" s="44"/>
      <c r="F47" s="511"/>
    </row>
    <row r="48" spans="1:6" ht="12.75">
      <c r="A48" s="41"/>
      <c r="B48" s="42" t="s">
        <v>42</v>
      </c>
      <c r="C48" s="50"/>
      <c r="D48" s="43"/>
      <c r="E48" s="44"/>
      <c r="F48" s="511"/>
    </row>
    <row r="49" spans="1:6" ht="12.75">
      <c r="A49" s="41"/>
      <c r="B49" s="190" t="s">
        <v>435</v>
      </c>
      <c r="C49" s="50"/>
      <c r="D49" s="50"/>
      <c r="E49" s="44"/>
      <c r="F49" s="511"/>
    </row>
    <row r="50" spans="1:6" ht="12.75">
      <c r="A50" s="41"/>
      <c r="B50" s="190" t="s">
        <v>436</v>
      </c>
      <c r="C50" s="50"/>
      <c r="D50" s="50"/>
      <c r="E50" s="44"/>
      <c r="F50" s="511"/>
    </row>
    <row r="51" spans="1:6" ht="12.75">
      <c r="A51" s="41"/>
      <c r="B51" s="42" t="s">
        <v>37</v>
      </c>
      <c r="C51" s="50"/>
      <c r="D51" s="50">
        <v>185.317</v>
      </c>
      <c r="E51" s="44"/>
      <c r="F51" s="511"/>
    </row>
    <row r="52" spans="1:6" ht="12.75">
      <c r="A52" s="41"/>
      <c r="B52" s="42" t="s">
        <v>38</v>
      </c>
      <c r="C52" s="43"/>
      <c r="D52" s="43"/>
      <c r="E52" s="44"/>
      <c r="F52" s="511"/>
    </row>
    <row r="53" spans="1:6" ht="12.75">
      <c r="A53" s="41"/>
      <c r="B53" s="66" t="s">
        <v>136</v>
      </c>
      <c r="C53" s="67">
        <v>3.199297427450931</v>
      </c>
      <c r="D53" s="43"/>
      <c r="E53" s="44"/>
      <c r="F53" s="511"/>
    </row>
    <row r="54" spans="1:6" ht="12.75">
      <c r="A54" s="41"/>
      <c r="B54" s="66" t="s">
        <v>137</v>
      </c>
      <c r="C54" s="43">
        <v>2.8</v>
      </c>
      <c r="D54" s="43"/>
      <c r="E54" s="44"/>
      <c r="F54" s="511"/>
    </row>
    <row r="55" spans="1:6" ht="12.75">
      <c r="A55" s="41"/>
      <c r="B55" s="66" t="s">
        <v>147</v>
      </c>
      <c r="C55" s="43">
        <v>33.4152</v>
      </c>
      <c r="D55" s="43">
        <v>39.41449742745093</v>
      </c>
      <c r="E55" s="44"/>
      <c r="F55" s="511"/>
    </row>
    <row r="56" spans="1:6" ht="12.75">
      <c r="A56" s="55"/>
      <c r="B56" s="46"/>
      <c r="C56" s="47" t="s">
        <v>35</v>
      </c>
      <c r="D56" s="47">
        <v>145.90250257254908</v>
      </c>
      <c r="E56" s="48"/>
      <c r="F56" s="512">
        <f>D56*E56</f>
        <v>0</v>
      </c>
    </row>
    <row r="57" spans="1:6" ht="12.75">
      <c r="A57" s="37" t="s">
        <v>206</v>
      </c>
      <c r="B57" s="38" t="s">
        <v>43</v>
      </c>
      <c r="C57" s="49"/>
      <c r="D57" s="39"/>
      <c r="E57" s="40"/>
      <c r="F57" s="510"/>
    </row>
    <row r="58" spans="1:6" ht="12.75">
      <c r="A58" s="54"/>
      <c r="B58" s="42" t="s">
        <v>44</v>
      </c>
      <c r="C58" s="50"/>
      <c r="D58" s="43"/>
      <c r="E58" s="44"/>
      <c r="F58" s="511"/>
    </row>
    <row r="59" spans="1:6" ht="12.75">
      <c r="A59" s="55"/>
      <c r="B59" s="47"/>
      <c r="C59" s="47" t="s">
        <v>33</v>
      </c>
      <c r="D59" s="47">
        <v>95.472</v>
      </c>
      <c r="E59" s="48"/>
      <c r="F59" s="512">
        <f>D59*E59</f>
        <v>0</v>
      </c>
    </row>
    <row r="60" spans="1:6" ht="12.75">
      <c r="A60" s="37" t="s">
        <v>207</v>
      </c>
      <c r="B60" s="58" t="s">
        <v>108</v>
      </c>
      <c r="C60" s="59"/>
      <c r="D60" s="59"/>
      <c r="E60" s="60"/>
      <c r="F60" s="510"/>
    </row>
    <row r="61" spans="1:6" ht="12.75">
      <c r="A61" s="68"/>
      <c r="B61" s="61" t="s">
        <v>109</v>
      </c>
      <c r="C61" s="62"/>
      <c r="D61" s="62"/>
      <c r="E61" s="63"/>
      <c r="F61" s="511"/>
    </row>
    <row r="62" spans="1:6" ht="12.75">
      <c r="A62" s="69"/>
      <c r="B62" s="70"/>
      <c r="C62" s="64" t="s">
        <v>8</v>
      </c>
      <c r="D62" s="64">
        <v>159.12</v>
      </c>
      <c r="E62" s="71"/>
      <c r="F62" s="512">
        <f>D62*E62</f>
        <v>0</v>
      </c>
    </row>
    <row r="63" spans="1:6" ht="12.75">
      <c r="A63" s="72" t="s">
        <v>208</v>
      </c>
      <c r="B63" s="57" t="s">
        <v>140</v>
      </c>
      <c r="C63" s="49"/>
      <c r="D63" s="49"/>
      <c r="E63" s="40"/>
      <c r="F63" s="510"/>
    </row>
    <row r="64" spans="1:6" ht="12.75">
      <c r="A64" s="41"/>
      <c r="B64" s="52" t="s">
        <v>141</v>
      </c>
      <c r="C64" s="50"/>
      <c r="D64" s="50"/>
      <c r="E64" s="44"/>
      <c r="F64" s="511"/>
    </row>
    <row r="65" spans="1:6" ht="12.75">
      <c r="A65" s="41"/>
      <c r="B65" s="52" t="s">
        <v>139</v>
      </c>
      <c r="C65" s="50"/>
      <c r="D65" s="50"/>
      <c r="E65" s="44"/>
      <c r="F65" s="511"/>
    </row>
    <row r="66" spans="1:6" ht="12.75">
      <c r="A66" s="41"/>
      <c r="B66" s="52" t="s">
        <v>58</v>
      </c>
      <c r="C66" s="50"/>
      <c r="D66" s="50"/>
      <c r="E66" s="44"/>
      <c r="F66" s="511"/>
    </row>
    <row r="67" spans="1:6" ht="12.75">
      <c r="A67" s="55"/>
      <c r="B67" s="56"/>
      <c r="C67" s="47" t="s">
        <v>13</v>
      </c>
      <c r="D67" s="47">
        <v>3</v>
      </c>
      <c r="E67" s="48"/>
      <c r="F67" s="512">
        <f>D67*E67</f>
        <v>0</v>
      </c>
    </row>
    <row r="68" spans="1:6" ht="12.75">
      <c r="A68" s="72" t="s">
        <v>209</v>
      </c>
      <c r="B68" s="57" t="s">
        <v>140</v>
      </c>
      <c r="C68" s="49"/>
      <c r="D68" s="49"/>
      <c r="E68" s="40"/>
      <c r="F68" s="510"/>
    </row>
    <row r="69" spans="1:6" ht="12.75">
      <c r="A69" s="54"/>
      <c r="B69" s="52" t="s">
        <v>143</v>
      </c>
      <c r="C69" s="50"/>
      <c r="D69" s="50"/>
      <c r="E69" s="44"/>
      <c r="F69" s="511"/>
    </row>
    <row r="70" spans="1:6" ht="12.75">
      <c r="A70" s="73"/>
      <c r="B70" s="52" t="s">
        <v>142</v>
      </c>
      <c r="C70" s="50"/>
      <c r="D70" s="50"/>
      <c r="E70" s="44"/>
      <c r="F70" s="511"/>
    </row>
    <row r="71" spans="1:6" ht="12.75">
      <c r="A71" s="73"/>
      <c r="B71" s="52" t="s">
        <v>58</v>
      </c>
      <c r="C71" s="50"/>
      <c r="D71" s="50"/>
      <c r="E71" s="44"/>
      <c r="F71" s="511"/>
    </row>
    <row r="72" spans="1:6" ht="12.75">
      <c r="A72" s="74"/>
      <c r="B72" s="56"/>
      <c r="C72" s="47" t="s">
        <v>13</v>
      </c>
      <c r="D72" s="47">
        <v>4</v>
      </c>
      <c r="E72" s="48"/>
      <c r="F72" s="512">
        <f>D72*E72</f>
        <v>0</v>
      </c>
    </row>
    <row r="73" spans="1:6" ht="12.75">
      <c r="A73" s="72" t="s">
        <v>210</v>
      </c>
      <c r="B73" s="57" t="s">
        <v>144</v>
      </c>
      <c r="C73" s="49"/>
      <c r="D73" s="49"/>
      <c r="E73" s="40"/>
      <c r="F73" s="510"/>
    </row>
    <row r="74" spans="1:6" ht="12.75">
      <c r="A74" s="41"/>
      <c r="B74" s="42" t="s">
        <v>145</v>
      </c>
      <c r="C74" s="50"/>
      <c r="D74" s="50"/>
      <c r="E74" s="44"/>
      <c r="F74" s="511"/>
    </row>
    <row r="75" spans="1:6" ht="12.75">
      <c r="A75" s="41"/>
      <c r="B75" s="52" t="s">
        <v>58</v>
      </c>
      <c r="C75" s="50"/>
      <c r="D75" s="50"/>
      <c r="E75" s="44"/>
      <c r="F75" s="511"/>
    </row>
    <row r="76" spans="1:6" ht="12.75">
      <c r="A76" s="55"/>
      <c r="B76" s="56"/>
      <c r="C76" s="47" t="s">
        <v>13</v>
      </c>
      <c r="D76" s="47">
        <v>2</v>
      </c>
      <c r="E76" s="48"/>
      <c r="F76" s="512">
        <f>D76*E76</f>
        <v>0</v>
      </c>
    </row>
    <row r="77" spans="1:6" ht="12.75">
      <c r="A77" s="72" t="s">
        <v>211</v>
      </c>
      <c r="B77" s="38" t="s">
        <v>59</v>
      </c>
      <c r="C77" s="39"/>
      <c r="D77" s="39"/>
      <c r="E77" s="40"/>
      <c r="F77" s="510"/>
    </row>
    <row r="78" spans="1:6" ht="12.75">
      <c r="A78" s="73"/>
      <c r="B78" s="42" t="s">
        <v>60</v>
      </c>
      <c r="C78" s="43"/>
      <c r="D78" s="43"/>
      <c r="E78" s="44"/>
      <c r="F78" s="511"/>
    </row>
    <row r="79" spans="1:6" ht="12.75">
      <c r="A79" s="74"/>
      <c r="B79" s="51"/>
      <c r="C79" s="47" t="s">
        <v>8</v>
      </c>
      <c r="D79" s="47">
        <v>159.12</v>
      </c>
      <c r="E79" s="48"/>
      <c r="F79" s="512">
        <f>D79*E79</f>
        <v>0</v>
      </c>
    </row>
    <row r="80" spans="1:6" ht="12.75">
      <c r="A80" s="72" t="s">
        <v>212</v>
      </c>
      <c r="B80" s="38" t="s">
        <v>61</v>
      </c>
      <c r="C80" s="49"/>
      <c r="D80" s="49"/>
      <c r="E80" s="40"/>
      <c r="F80" s="510"/>
    </row>
    <row r="81" spans="1:6" ht="12.75">
      <c r="A81" s="73"/>
      <c r="B81" s="42" t="s">
        <v>62</v>
      </c>
      <c r="C81" s="50"/>
      <c r="D81" s="50"/>
      <c r="E81" s="44"/>
      <c r="F81" s="511"/>
    </row>
    <row r="82" spans="1:6" ht="12.75">
      <c r="A82" s="73"/>
      <c r="B82" s="42" t="s">
        <v>63</v>
      </c>
      <c r="C82" s="50"/>
      <c r="D82" s="50"/>
      <c r="E82" s="44"/>
      <c r="F82" s="511"/>
    </row>
    <row r="83" spans="1:6" ht="12.75">
      <c r="A83" s="74"/>
      <c r="B83" s="46"/>
      <c r="C83" s="47" t="s">
        <v>8</v>
      </c>
      <c r="D83" s="47">
        <v>159.12</v>
      </c>
      <c r="E83" s="48"/>
      <c r="F83" s="512">
        <f>D83*E83</f>
        <v>0</v>
      </c>
    </row>
    <row r="84" spans="1:6" ht="12.75">
      <c r="A84" s="72" t="s">
        <v>213</v>
      </c>
      <c r="B84" s="57" t="s">
        <v>67</v>
      </c>
      <c r="C84" s="39"/>
      <c r="D84" s="39"/>
      <c r="E84" s="40"/>
      <c r="F84" s="510"/>
    </row>
    <row r="85" spans="1:6" ht="12.75">
      <c r="A85" s="73"/>
      <c r="B85" s="52" t="s">
        <v>68</v>
      </c>
      <c r="C85" s="43"/>
      <c r="D85" s="43"/>
      <c r="E85" s="44"/>
      <c r="F85" s="511"/>
    </row>
    <row r="86" spans="1:6" ht="12.75">
      <c r="A86" s="73"/>
      <c r="B86" s="52" t="s">
        <v>22</v>
      </c>
      <c r="C86" s="43"/>
      <c r="D86" s="43"/>
      <c r="E86" s="44"/>
      <c r="F86" s="511"/>
    </row>
    <row r="87" spans="1:6" ht="12.75">
      <c r="A87" s="74"/>
      <c r="B87" s="46"/>
      <c r="C87" s="47" t="s">
        <v>13</v>
      </c>
      <c r="D87" s="47">
        <v>1</v>
      </c>
      <c r="E87" s="48"/>
      <c r="F87" s="512">
        <f>D87*E87</f>
        <v>0</v>
      </c>
    </row>
    <row r="88" spans="1:6" ht="12.75">
      <c r="A88" s="72" t="s">
        <v>214</v>
      </c>
      <c r="B88" s="38" t="s">
        <v>69</v>
      </c>
      <c r="C88" s="49"/>
      <c r="D88" s="39"/>
      <c r="E88" s="40"/>
      <c r="F88" s="510"/>
    </row>
    <row r="89" spans="1:6" ht="12.75">
      <c r="A89" s="73"/>
      <c r="B89" s="42" t="s">
        <v>70</v>
      </c>
      <c r="C89" s="50"/>
      <c r="D89" s="43"/>
      <c r="E89" s="44"/>
      <c r="F89" s="511"/>
    </row>
    <row r="90" spans="1:6" ht="12.75">
      <c r="A90" s="74"/>
      <c r="B90" s="56"/>
      <c r="C90" s="47" t="s">
        <v>33</v>
      </c>
      <c r="D90" s="47">
        <v>238.68</v>
      </c>
      <c r="E90" s="48"/>
      <c r="F90" s="512">
        <f>D90*E90</f>
        <v>0</v>
      </c>
    </row>
    <row r="91" spans="1:6" ht="12.75">
      <c r="A91" s="72" t="s">
        <v>215</v>
      </c>
      <c r="B91" s="38" t="s">
        <v>71</v>
      </c>
      <c r="C91" s="49"/>
      <c r="D91" s="39"/>
      <c r="E91" s="40"/>
      <c r="F91" s="510"/>
    </row>
    <row r="92" spans="1:6" ht="12.75">
      <c r="A92" s="73"/>
      <c r="B92" s="42" t="s">
        <v>72</v>
      </c>
      <c r="C92" s="50"/>
      <c r="D92" s="43"/>
      <c r="E92" s="44"/>
      <c r="F92" s="511"/>
    </row>
    <row r="93" spans="1:6" ht="12.75">
      <c r="A93" s="73"/>
      <c r="B93" s="42" t="s">
        <v>73</v>
      </c>
      <c r="C93" s="50"/>
      <c r="D93" s="50"/>
      <c r="E93" s="44"/>
      <c r="F93" s="511"/>
    </row>
    <row r="94" spans="1:6" ht="12.75">
      <c r="A94" s="73"/>
      <c r="B94" s="42" t="s">
        <v>74</v>
      </c>
      <c r="C94" s="50"/>
      <c r="D94" s="43"/>
      <c r="E94" s="44"/>
      <c r="F94" s="511"/>
    </row>
    <row r="95" spans="1:6" ht="12.75">
      <c r="A95" s="74"/>
      <c r="B95" s="46" t="s">
        <v>405</v>
      </c>
      <c r="C95" s="53"/>
      <c r="D95" s="83">
        <v>0.05</v>
      </c>
      <c r="E95" s="48"/>
      <c r="F95" s="512">
        <f>SUM(F10:F90)*5%</f>
        <v>0</v>
      </c>
    </row>
    <row r="96" spans="1:6" ht="13.5" thickBot="1">
      <c r="A96" s="16"/>
      <c r="B96" s="14"/>
      <c r="C96" s="15"/>
      <c r="D96" s="15"/>
      <c r="E96" s="20"/>
      <c r="F96" s="513"/>
    </row>
    <row r="97" spans="1:10" s="410" customFormat="1" ht="13.5" thickBot="1">
      <c r="A97" s="301"/>
      <c r="B97" s="302" t="s">
        <v>172</v>
      </c>
      <c r="C97" s="303"/>
      <c r="D97" s="303"/>
      <c r="E97" s="304"/>
      <c r="F97" s="514">
        <f>SUM(F11:F95)</f>
        <v>0</v>
      </c>
      <c r="G97" s="468"/>
      <c r="H97" s="468"/>
      <c r="I97" s="468"/>
      <c r="J97" s="468"/>
    </row>
    <row r="98" spans="1:6" ht="13.5" thickBot="1">
      <c r="A98" s="17"/>
      <c r="B98" s="18"/>
      <c r="C98" s="19"/>
      <c r="D98" s="19"/>
      <c r="E98" s="22"/>
      <c r="F98" s="513"/>
    </row>
    <row r="99" spans="1:6" ht="13.5" thickTop="1">
      <c r="A99" s="84" t="s">
        <v>2</v>
      </c>
      <c r="B99" s="75" t="s">
        <v>148</v>
      </c>
      <c r="C99" s="76"/>
      <c r="D99" s="76"/>
      <c r="E99" s="331"/>
      <c r="F99" s="505"/>
    </row>
    <row r="100" spans="1:6" ht="13.5" thickBot="1">
      <c r="A100" s="85"/>
      <c r="B100" s="77" t="s">
        <v>149</v>
      </c>
      <c r="C100" s="78"/>
      <c r="D100" s="78"/>
      <c r="E100" s="332"/>
      <c r="F100" s="507"/>
    </row>
    <row r="101" spans="1:6" ht="64.5" thickTop="1">
      <c r="A101" s="497"/>
      <c r="B101" s="339" t="s">
        <v>412</v>
      </c>
      <c r="C101" s="498"/>
      <c r="D101" s="498"/>
      <c r="E101" s="465"/>
      <c r="F101" s="515"/>
    </row>
    <row r="102" spans="1:6" ht="12.75">
      <c r="A102" s="37" t="s">
        <v>181</v>
      </c>
      <c r="B102" s="38" t="s">
        <v>5</v>
      </c>
      <c r="C102" s="39"/>
      <c r="D102" s="39"/>
      <c r="E102" s="40"/>
      <c r="F102" s="510"/>
    </row>
    <row r="103" spans="1:6" ht="12.75">
      <c r="A103" s="41"/>
      <c r="B103" s="42" t="s">
        <v>6</v>
      </c>
      <c r="C103" s="43"/>
      <c r="D103" s="43"/>
      <c r="E103" s="44"/>
      <c r="F103" s="511"/>
    </row>
    <row r="104" spans="1:6" ht="12.75">
      <c r="A104" s="41"/>
      <c r="B104" s="42" t="s">
        <v>7</v>
      </c>
      <c r="C104" s="43"/>
      <c r="D104" s="43"/>
      <c r="E104" s="44"/>
      <c r="F104" s="511"/>
    </row>
    <row r="105" spans="1:6" ht="12.75">
      <c r="A105" s="45"/>
      <c r="B105" s="46"/>
      <c r="C105" s="47" t="s">
        <v>8</v>
      </c>
      <c r="D105" s="47">
        <v>65.15</v>
      </c>
      <c r="E105" s="48"/>
      <c r="F105" s="512">
        <f>D105*E105</f>
        <v>0</v>
      </c>
    </row>
    <row r="106" spans="1:6" ht="12.75">
      <c r="A106" s="37" t="s">
        <v>182</v>
      </c>
      <c r="B106" s="38" t="s">
        <v>9</v>
      </c>
      <c r="C106" s="49"/>
      <c r="D106" s="39"/>
      <c r="E106" s="40"/>
      <c r="F106" s="510"/>
    </row>
    <row r="107" spans="1:6" ht="12.75">
      <c r="A107" s="41"/>
      <c r="B107" s="42" t="s">
        <v>10</v>
      </c>
      <c r="C107" s="50"/>
      <c r="D107" s="43"/>
      <c r="E107" s="44"/>
      <c r="F107" s="511"/>
    </row>
    <row r="108" spans="1:6" ht="12.75">
      <c r="A108" s="41"/>
      <c r="B108" s="42" t="s">
        <v>11</v>
      </c>
      <c r="C108" s="50"/>
      <c r="D108" s="43"/>
      <c r="E108" s="44"/>
      <c r="F108" s="511"/>
    </row>
    <row r="109" spans="1:6" ht="12.75">
      <c r="A109" s="41"/>
      <c r="B109" s="42" t="s">
        <v>12</v>
      </c>
      <c r="C109" s="50"/>
      <c r="D109" s="43"/>
      <c r="E109" s="44"/>
      <c r="F109" s="511"/>
    </row>
    <row r="110" spans="1:6" ht="12.75">
      <c r="A110" s="45"/>
      <c r="B110" s="51"/>
      <c r="C110" s="47" t="s">
        <v>13</v>
      </c>
      <c r="D110" s="47">
        <v>6</v>
      </c>
      <c r="E110" s="48"/>
      <c r="F110" s="512">
        <f>D110*E110</f>
        <v>0</v>
      </c>
    </row>
    <row r="111" spans="1:6" ht="12.75">
      <c r="A111" s="37" t="s">
        <v>183</v>
      </c>
      <c r="B111" s="38" t="s">
        <v>32</v>
      </c>
      <c r="C111" s="49"/>
      <c r="D111" s="39"/>
      <c r="E111" s="40"/>
      <c r="F111" s="510"/>
    </row>
    <row r="112" spans="1:6" ht="12.75">
      <c r="A112" s="41"/>
      <c r="B112" s="52" t="s">
        <v>22</v>
      </c>
      <c r="C112" s="50"/>
      <c r="D112" s="43"/>
      <c r="E112" s="44"/>
      <c r="F112" s="511"/>
    </row>
    <row r="113" spans="1:6" ht="12.75">
      <c r="A113" s="45"/>
      <c r="B113" s="46"/>
      <c r="C113" s="53" t="s">
        <v>13</v>
      </c>
      <c r="D113" s="47">
        <v>1</v>
      </c>
      <c r="E113" s="48"/>
      <c r="F113" s="512">
        <f>D113*E113</f>
        <v>0</v>
      </c>
    </row>
    <row r="114" spans="1:6" ht="12.75">
      <c r="A114" s="37" t="s">
        <v>184</v>
      </c>
      <c r="B114" s="38" t="s">
        <v>34</v>
      </c>
      <c r="C114" s="49"/>
      <c r="D114" s="39"/>
      <c r="E114" s="40"/>
      <c r="F114" s="510"/>
    </row>
    <row r="115" spans="1:6" ht="12.75">
      <c r="A115" s="54"/>
      <c r="B115" s="42" t="s">
        <v>433</v>
      </c>
      <c r="C115" s="50"/>
      <c r="D115" s="43"/>
      <c r="E115" s="44"/>
      <c r="F115" s="511"/>
    </row>
    <row r="116" spans="1:6" ht="12.75">
      <c r="A116" s="54"/>
      <c r="B116" s="42" t="s">
        <v>413</v>
      </c>
      <c r="C116" s="50"/>
      <c r="D116" s="43"/>
      <c r="E116" s="44"/>
      <c r="F116" s="511"/>
    </row>
    <row r="117" spans="1:6" ht="12.75">
      <c r="A117" s="54"/>
      <c r="B117" s="42" t="s">
        <v>76</v>
      </c>
      <c r="C117" s="50"/>
      <c r="D117" s="43"/>
      <c r="E117" s="44"/>
      <c r="F117" s="511"/>
    </row>
    <row r="118" spans="1:6" ht="12.75">
      <c r="A118" s="55"/>
      <c r="B118" s="56"/>
      <c r="C118" s="47" t="s">
        <v>35</v>
      </c>
      <c r="D118" s="47">
        <v>37.917</v>
      </c>
      <c r="E118" s="48"/>
      <c r="F118" s="512">
        <f>D118*E118</f>
        <v>0</v>
      </c>
    </row>
    <row r="119" spans="1:6" ht="12.75">
      <c r="A119" s="37" t="s">
        <v>220</v>
      </c>
      <c r="B119" s="38" t="s">
        <v>127</v>
      </c>
      <c r="C119" s="49"/>
      <c r="D119" s="39"/>
      <c r="E119" s="40"/>
      <c r="F119" s="510"/>
    </row>
    <row r="120" spans="1:6" ht="12.75">
      <c r="A120" s="41"/>
      <c r="B120" s="42" t="s">
        <v>129</v>
      </c>
      <c r="C120" s="50"/>
      <c r="D120" s="43"/>
      <c r="E120" s="44"/>
      <c r="F120" s="511"/>
    </row>
    <row r="121" spans="1:6" ht="12.75">
      <c r="A121" s="54"/>
      <c r="B121" s="42" t="s">
        <v>434</v>
      </c>
      <c r="C121" s="50"/>
      <c r="D121" s="43"/>
      <c r="E121" s="44"/>
      <c r="F121" s="511"/>
    </row>
    <row r="122" spans="1:6" ht="12.75">
      <c r="A122" s="54"/>
      <c r="B122" s="42" t="s">
        <v>413</v>
      </c>
      <c r="C122" s="50"/>
      <c r="D122" s="43"/>
      <c r="E122" s="44"/>
      <c r="F122" s="511"/>
    </row>
    <row r="123" spans="1:6" ht="12.75">
      <c r="A123" s="54"/>
      <c r="B123" s="42" t="s">
        <v>128</v>
      </c>
      <c r="C123" s="50"/>
      <c r="D123" s="43"/>
      <c r="E123" s="44"/>
      <c r="F123" s="511"/>
    </row>
    <row r="124" spans="1:6" ht="12.75">
      <c r="A124" s="55"/>
      <c r="B124" s="56"/>
      <c r="C124" s="47" t="s">
        <v>35</v>
      </c>
      <c r="D124" s="291">
        <v>17.6</v>
      </c>
      <c r="E124" s="48"/>
      <c r="F124" s="512">
        <f>D124*E124</f>
        <v>0</v>
      </c>
    </row>
    <row r="125" spans="1:6" ht="12.75">
      <c r="A125" s="37" t="s">
        <v>221</v>
      </c>
      <c r="B125" s="186" t="s">
        <v>429</v>
      </c>
      <c r="C125" s="49"/>
      <c r="D125" s="39"/>
      <c r="E125" s="40"/>
      <c r="F125" s="510"/>
    </row>
    <row r="126" spans="1:6" ht="12.75">
      <c r="A126" s="54"/>
      <c r="B126" s="190" t="s">
        <v>417</v>
      </c>
      <c r="C126" s="50"/>
      <c r="D126" s="43"/>
      <c r="E126" s="44"/>
      <c r="F126" s="511"/>
    </row>
    <row r="127" spans="1:6" ht="12.75">
      <c r="A127" s="45"/>
      <c r="B127" s="176" t="s">
        <v>416</v>
      </c>
      <c r="C127" s="47" t="s">
        <v>35</v>
      </c>
      <c r="D127" s="47">
        <v>17.590560320124883</v>
      </c>
      <c r="E127" s="48"/>
      <c r="F127" s="512">
        <f>D127*E127</f>
        <v>0</v>
      </c>
    </row>
    <row r="128" spans="1:6" ht="12.75">
      <c r="A128" s="37" t="s">
        <v>222</v>
      </c>
      <c r="B128" s="58" t="s">
        <v>130</v>
      </c>
      <c r="C128" s="59"/>
      <c r="D128" s="59"/>
      <c r="E128" s="60"/>
      <c r="F128" s="510"/>
    </row>
    <row r="129" spans="1:6" ht="12.75">
      <c r="A129" s="41"/>
      <c r="B129" s="61" t="s">
        <v>131</v>
      </c>
      <c r="C129" s="62"/>
      <c r="D129" s="62"/>
      <c r="E129" s="63"/>
      <c r="F129" s="511"/>
    </row>
    <row r="130" spans="1:6" ht="12.75">
      <c r="A130" s="41"/>
      <c r="B130" s="61" t="s">
        <v>146</v>
      </c>
      <c r="C130" s="65"/>
      <c r="D130" s="65"/>
      <c r="E130" s="333"/>
      <c r="F130" s="511"/>
    </row>
    <row r="131" spans="1:6" ht="12.75">
      <c r="A131" s="45"/>
      <c r="B131" s="56"/>
      <c r="C131" s="64" t="s">
        <v>35</v>
      </c>
      <c r="D131" s="47">
        <v>12</v>
      </c>
      <c r="E131" s="48"/>
      <c r="F131" s="512">
        <f>D131*E131</f>
        <v>0</v>
      </c>
    </row>
    <row r="132" spans="1:6" ht="12.75">
      <c r="A132" s="37" t="s">
        <v>223</v>
      </c>
      <c r="B132" s="58" t="s">
        <v>135</v>
      </c>
      <c r="C132" s="59"/>
      <c r="D132" s="59"/>
      <c r="E132" s="60"/>
      <c r="F132" s="510"/>
    </row>
    <row r="133" spans="1:6" ht="12.75">
      <c r="A133" s="41"/>
      <c r="B133" s="61" t="s">
        <v>134</v>
      </c>
      <c r="C133" s="62"/>
      <c r="D133" s="62"/>
      <c r="E133" s="63"/>
      <c r="F133" s="511"/>
    </row>
    <row r="134" spans="1:6" ht="12.75">
      <c r="A134" s="45"/>
      <c r="B134" s="56"/>
      <c r="C134" s="64" t="s">
        <v>33</v>
      </c>
      <c r="D134" s="47">
        <v>20</v>
      </c>
      <c r="E134" s="48"/>
      <c r="F134" s="512">
        <f>D134*E134</f>
        <v>0</v>
      </c>
    </row>
    <row r="135" spans="1:6" ht="12.75">
      <c r="A135" s="37" t="s">
        <v>224</v>
      </c>
      <c r="B135" s="58" t="s">
        <v>132</v>
      </c>
      <c r="C135" s="59"/>
      <c r="D135" s="59"/>
      <c r="E135" s="60"/>
      <c r="F135" s="510"/>
    </row>
    <row r="136" spans="1:6" ht="12.75">
      <c r="A136" s="41"/>
      <c r="B136" s="61" t="s">
        <v>133</v>
      </c>
      <c r="C136" s="62"/>
      <c r="D136" s="62"/>
      <c r="E136" s="63"/>
      <c r="F136" s="511"/>
    </row>
    <row r="137" spans="1:6" ht="12.75">
      <c r="A137" s="41"/>
      <c r="B137" s="61" t="s">
        <v>146</v>
      </c>
      <c r="C137" s="65"/>
      <c r="D137" s="65"/>
      <c r="E137" s="333"/>
      <c r="F137" s="511"/>
    </row>
    <row r="138" spans="1:6" ht="12.75">
      <c r="A138" s="45"/>
      <c r="B138" s="56"/>
      <c r="C138" s="64" t="s">
        <v>35</v>
      </c>
      <c r="D138" s="47">
        <v>3</v>
      </c>
      <c r="E138" s="48"/>
      <c r="F138" s="512">
        <f>D138*E138</f>
        <v>0</v>
      </c>
    </row>
    <row r="139" spans="1:6" ht="12.75">
      <c r="A139" s="37" t="s">
        <v>225</v>
      </c>
      <c r="B139" s="38" t="s">
        <v>90</v>
      </c>
      <c r="C139" s="49"/>
      <c r="D139" s="39"/>
      <c r="E139" s="40"/>
      <c r="F139" s="510"/>
    </row>
    <row r="140" spans="1:6" ht="12.75">
      <c r="A140" s="41"/>
      <c r="B140" s="42" t="s">
        <v>77</v>
      </c>
      <c r="C140" s="50"/>
      <c r="D140" s="43"/>
      <c r="E140" s="44"/>
      <c r="F140" s="511"/>
    </row>
    <row r="141" spans="1:6" ht="12.75">
      <c r="A141" s="41"/>
      <c r="B141" s="42" t="s">
        <v>42</v>
      </c>
      <c r="C141" s="50"/>
      <c r="D141" s="43"/>
      <c r="E141" s="44"/>
      <c r="F141" s="511"/>
    </row>
    <row r="142" spans="1:6" ht="12.75">
      <c r="A142" s="41"/>
      <c r="B142" s="190" t="s">
        <v>435</v>
      </c>
      <c r="C142" s="50"/>
      <c r="D142" s="50"/>
      <c r="E142" s="44"/>
      <c r="F142" s="511"/>
    </row>
    <row r="143" spans="1:6" ht="12.75">
      <c r="A143" s="41"/>
      <c r="B143" s="190" t="s">
        <v>436</v>
      </c>
      <c r="C143" s="50"/>
      <c r="D143" s="50"/>
      <c r="E143" s="44"/>
      <c r="F143" s="511"/>
    </row>
    <row r="144" spans="1:6" ht="12.75">
      <c r="A144" s="41"/>
      <c r="B144" s="42" t="s">
        <v>37</v>
      </c>
      <c r="C144" s="50"/>
      <c r="D144" s="50">
        <v>37.917</v>
      </c>
      <c r="E144" s="44"/>
      <c r="F144" s="511"/>
    </row>
    <row r="145" spans="1:6" ht="12.75">
      <c r="A145" s="41"/>
      <c r="B145" s="42" t="s">
        <v>38</v>
      </c>
      <c r="C145" s="43"/>
      <c r="D145" s="43"/>
      <c r="E145" s="44"/>
      <c r="F145" s="511"/>
    </row>
    <row r="146" spans="1:6" ht="12.75">
      <c r="A146" s="41"/>
      <c r="B146" s="66" t="s">
        <v>136</v>
      </c>
      <c r="C146" s="67">
        <v>1.3099184728408002</v>
      </c>
      <c r="D146" s="43"/>
      <c r="E146" s="44"/>
      <c r="F146" s="511"/>
    </row>
    <row r="147" spans="1:6" ht="12.75">
      <c r="A147" s="41"/>
      <c r="B147" s="66" t="s">
        <v>137</v>
      </c>
      <c r="C147" s="43">
        <v>1</v>
      </c>
      <c r="D147" s="43"/>
      <c r="E147" s="44"/>
      <c r="F147" s="511"/>
    </row>
    <row r="148" spans="1:6" ht="12.75">
      <c r="A148" s="41"/>
      <c r="B148" s="66" t="s">
        <v>147</v>
      </c>
      <c r="C148" s="43">
        <v>13.681500000000002</v>
      </c>
      <c r="D148" s="43">
        <v>15.991418472840802</v>
      </c>
      <c r="E148" s="44"/>
      <c r="F148" s="511"/>
    </row>
    <row r="149" spans="1:6" ht="12.75">
      <c r="A149" s="55"/>
      <c r="B149" s="46"/>
      <c r="C149" s="47" t="s">
        <v>35</v>
      </c>
      <c r="D149" s="47">
        <v>21.9255815271592</v>
      </c>
      <c r="E149" s="48"/>
      <c r="F149" s="512">
        <f>D149*E149</f>
        <v>0</v>
      </c>
    </row>
    <row r="150" spans="1:6" ht="12.75">
      <c r="A150" s="37" t="s">
        <v>226</v>
      </c>
      <c r="B150" s="38" t="s">
        <v>43</v>
      </c>
      <c r="C150" s="49"/>
      <c r="D150" s="39"/>
      <c r="E150" s="40"/>
      <c r="F150" s="510"/>
    </row>
    <row r="151" spans="1:6" ht="12.75">
      <c r="A151" s="54"/>
      <c r="B151" s="42" t="s">
        <v>44</v>
      </c>
      <c r="C151" s="50"/>
      <c r="D151" s="43"/>
      <c r="E151" s="44"/>
      <c r="F151" s="511"/>
    </row>
    <row r="152" spans="1:6" ht="12.75">
      <c r="A152" s="55"/>
      <c r="B152" s="47"/>
      <c r="C152" s="47" t="s">
        <v>33</v>
      </c>
      <c r="D152" s="47">
        <v>39.09</v>
      </c>
      <c r="E152" s="48"/>
      <c r="F152" s="512">
        <f>D152*E152</f>
        <v>0</v>
      </c>
    </row>
    <row r="153" spans="1:6" ht="12.75">
      <c r="A153" s="37" t="s">
        <v>227</v>
      </c>
      <c r="B153" s="58" t="s">
        <v>108</v>
      </c>
      <c r="C153" s="59"/>
      <c r="D153" s="59"/>
      <c r="E153" s="60"/>
      <c r="F153" s="510"/>
    </row>
    <row r="154" spans="1:6" ht="12.75">
      <c r="A154" s="68"/>
      <c r="B154" s="61" t="s">
        <v>109</v>
      </c>
      <c r="C154" s="62"/>
      <c r="D154" s="62"/>
      <c r="E154" s="63"/>
      <c r="F154" s="511"/>
    </row>
    <row r="155" spans="1:6" ht="12.75">
      <c r="A155" s="69"/>
      <c r="B155" s="70"/>
      <c r="C155" s="64" t="s">
        <v>8</v>
      </c>
      <c r="D155" s="64">
        <v>65.15</v>
      </c>
      <c r="E155" s="71"/>
      <c r="F155" s="512">
        <f>D155*E155</f>
        <v>0</v>
      </c>
    </row>
    <row r="156" spans="1:6" ht="12.75">
      <c r="A156" s="72" t="s">
        <v>228</v>
      </c>
      <c r="B156" s="57" t="s">
        <v>140</v>
      </c>
      <c r="C156" s="49"/>
      <c r="D156" s="49"/>
      <c r="E156" s="40"/>
      <c r="F156" s="510"/>
    </row>
    <row r="157" spans="1:6" ht="12.75">
      <c r="A157" s="54"/>
      <c r="B157" s="52" t="s">
        <v>143</v>
      </c>
      <c r="C157" s="50"/>
      <c r="D157" s="50"/>
      <c r="E157" s="44"/>
      <c r="F157" s="511"/>
    </row>
    <row r="158" spans="1:6" ht="12.75">
      <c r="A158" s="73"/>
      <c r="B158" s="52" t="s">
        <v>142</v>
      </c>
      <c r="C158" s="50"/>
      <c r="D158" s="50"/>
      <c r="E158" s="44"/>
      <c r="F158" s="511"/>
    </row>
    <row r="159" spans="1:6" ht="12.75">
      <c r="A159" s="73"/>
      <c r="B159" s="52" t="s">
        <v>58</v>
      </c>
      <c r="C159" s="50"/>
      <c r="D159" s="50"/>
      <c r="E159" s="44"/>
      <c r="F159" s="511"/>
    </row>
    <row r="160" spans="1:6" ht="12.75">
      <c r="A160" s="74"/>
      <c r="B160" s="56"/>
      <c r="C160" s="47" t="s">
        <v>13</v>
      </c>
      <c r="D160" s="47">
        <v>4</v>
      </c>
      <c r="E160" s="48"/>
      <c r="F160" s="512">
        <f>D160*E160</f>
        <v>0</v>
      </c>
    </row>
    <row r="161" spans="1:6" ht="12.75">
      <c r="A161" s="72" t="s">
        <v>229</v>
      </c>
      <c r="B161" s="57" t="s">
        <v>144</v>
      </c>
      <c r="C161" s="49"/>
      <c r="D161" s="49"/>
      <c r="E161" s="40"/>
      <c r="F161" s="510"/>
    </row>
    <row r="162" spans="1:6" ht="12.75">
      <c r="A162" s="41"/>
      <c r="B162" s="42" t="s">
        <v>145</v>
      </c>
      <c r="C162" s="50"/>
      <c r="D162" s="50"/>
      <c r="E162" s="44"/>
      <c r="F162" s="511"/>
    </row>
    <row r="163" spans="1:6" ht="12.75">
      <c r="A163" s="41"/>
      <c r="B163" s="52" t="s">
        <v>58</v>
      </c>
      <c r="C163" s="50"/>
      <c r="D163" s="50"/>
      <c r="E163" s="44"/>
      <c r="F163" s="511"/>
    </row>
    <row r="164" spans="1:6" ht="12.75">
      <c r="A164" s="55"/>
      <c r="B164" s="56"/>
      <c r="C164" s="47" t="s">
        <v>13</v>
      </c>
      <c r="D164" s="47">
        <v>2</v>
      </c>
      <c r="E164" s="48"/>
      <c r="F164" s="512">
        <f>D164*E164</f>
        <v>0</v>
      </c>
    </row>
    <row r="165" spans="1:6" ht="12.75">
      <c r="A165" s="72" t="s">
        <v>230</v>
      </c>
      <c r="B165" s="38" t="s">
        <v>59</v>
      </c>
      <c r="C165" s="39"/>
      <c r="D165" s="39"/>
      <c r="E165" s="40"/>
      <c r="F165" s="510"/>
    </row>
    <row r="166" spans="1:6" ht="12.75">
      <c r="A166" s="73"/>
      <c r="B166" s="42" t="s">
        <v>60</v>
      </c>
      <c r="C166" s="43"/>
      <c r="D166" s="43"/>
      <c r="E166" s="44"/>
      <c r="F166" s="511"/>
    </row>
    <row r="167" spans="1:6" ht="12.75">
      <c r="A167" s="74"/>
      <c r="B167" s="51"/>
      <c r="C167" s="47" t="s">
        <v>8</v>
      </c>
      <c r="D167" s="47">
        <v>65.15</v>
      </c>
      <c r="E167" s="48"/>
      <c r="F167" s="512">
        <f>D167*E167</f>
        <v>0</v>
      </c>
    </row>
    <row r="168" spans="1:6" ht="12.75">
      <c r="A168" s="72" t="s">
        <v>231</v>
      </c>
      <c r="B168" s="38" t="s">
        <v>61</v>
      </c>
      <c r="C168" s="49"/>
      <c r="D168" s="49"/>
      <c r="E168" s="40"/>
      <c r="F168" s="510"/>
    </row>
    <row r="169" spans="1:6" ht="12.75">
      <c r="A169" s="73"/>
      <c r="B169" s="42" t="s">
        <v>62</v>
      </c>
      <c r="C169" s="50"/>
      <c r="D169" s="50"/>
      <c r="E169" s="44"/>
      <c r="F169" s="511"/>
    </row>
    <row r="170" spans="1:6" ht="12.75">
      <c r="A170" s="73"/>
      <c r="B170" s="42" t="s">
        <v>63</v>
      </c>
      <c r="C170" s="50"/>
      <c r="D170" s="50"/>
      <c r="E170" s="44"/>
      <c r="F170" s="511"/>
    </row>
    <row r="171" spans="1:6" ht="12.75">
      <c r="A171" s="74"/>
      <c r="B171" s="46"/>
      <c r="C171" s="47" t="s">
        <v>8</v>
      </c>
      <c r="D171" s="47">
        <v>65.15</v>
      </c>
      <c r="E171" s="48"/>
      <c r="F171" s="512">
        <f>D171*E171</f>
        <v>0</v>
      </c>
    </row>
    <row r="172" spans="1:6" ht="12.75">
      <c r="A172" s="72" t="s">
        <v>232</v>
      </c>
      <c r="B172" s="57" t="s">
        <v>67</v>
      </c>
      <c r="C172" s="39"/>
      <c r="D172" s="39"/>
      <c r="E172" s="40"/>
      <c r="F172" s="510"/>
    </row>
    <row r="173" spans="1:6" ht="12.75">
      <c r="A173" s="73"/>
      <c r="B173" s="52" t="s">
        <v>68</v>
      </c>
      <c r="C173" s="43"/>
      <c r="D173" s="43"/>
      <c r="E173" s="44"/>
      <c r="F173" s="511"/>
    </row>
    <row r="174" spans="1:6" ht="12.75">
      <c r="A174" s="73"/>
      <c r="B174" s="52" t="s">
        <v>22</v>
      </c>
      <c r="C174" s="43"/>
      <c r="D174" s="43"/>
      <c r="E174" s="44"/>
      <c r="F174" s="511"/>
    </row>
    <row r="175" spans="1:6" ht="12.75">
      <c r="A175" s="74"/>
      <c r="B175" s="46" t="s">
        <v>23</v>
      </c>
      <c r="C175" s="47" t="s">
        <v>13</v>
      </c>
      <c r="D175" s="47">
        <v>1</v>
      </c>
      <c r="E175" s="48"/>
      <c r="F175" s="512">
        <f>D175*E175</f>
        <v>0</v>
      </c>
    </row>
    <row r="176" spans="1:6" ht="12.75">
      <c r="A176" s="72" t="s">
        <v>233</v>
      </c>
      <c r="B176" s="38" t="s">
        <v>69</v>
      </c>
      <c r="C176" s="49"/>
      <c r="D176" s="39"/>
      <c r="E176" s="40"/>
      <c r="F176" s="510"/>
    </row>
    <row r="177" spans="1:6" ht="12.75">
      <c r="A177" s="73"/>
      <c r="B177" s="42" t="s">
        <v>70</v>
      </c>
      <c r="C177" s="50"/>
      <c r="D177" s="43"/>
      <c r="E177" s="44"/>
      <c r="F177" s="511"/>
    </row>
    <row r="178" spans="1:6" ht="12.75">
      <c r="A178" s="74"/>
      <c r="B178" s="56"/>
      <c r="C178" s="47" t="s">
        <v>33</v>
      </c>
      <c r="D178" s="47">
        <v>97.725</v>
      </c>
      <c r="E178" s="48"/>
      <c r="F178" s="512">
        <f>D178*E178</f>
        <v>0</v>
      </c>
    </row>
    <row r="179" spans="1:6" ht="12.75">
      <c r="A179" s="72" t="s">
        <v>234</v>
      </c>
      <c r="B179" s="38" t="s">
        <v>71</v>
      </c>
      <c r="C179" s="49"/>
      <c r="D179" s="39"/>
      <c r="E179" s="40"/>
      <c r="F179" s="510"/>
    </row>
    <row r="180" spans="1:6" ht="12.75">
      <c r="A180" s="73"/>
      <c r="B180" s="42" t="s">
        <v>72</v>
      </c>
      <c r="C180" s="50"/>
      <c r="D180" s="43"/>
      <c r="E180" s="44"/>
      <c r="F180" s="511"/>
    </row>
    <row r="181" spans="1:6" ht="12.75">
      <c r="A181" s="73"/>
      <c r="B181" s="42" t="s">
        <v>73</v>
      </c>
      <c r="C181" s="50"/>
      <c r="D181" s="50"/>
      <c r="E181" s="44"/>
      <c r="F181" s="511"/>
    </row>
    <row r="182" spans="1:6" ht="12.75">
      <c r="A182" s="73"/>
      <c r="B182" s="42" t="s">
        <v>74</v>
      </c>
      <c r="C182" s="50"/>
      <c r="D182" s="43"/>
      <c r="E182" s="44"/>
      <c r="F182" s="511"/>
    </row>
    <row r="183" spans="1:6" ht="12.75">
      <c r="A183" s="74"/>
      <c r="B183" s="46" t="s">
        <v>405</v>
      </c>
      <c r="C183" s="53"/>
      <c r="D183" s="83">
        <v>0.05</v>
      </c>
      <c r="E183" s="48"/>
      <c r="F183" s="512">
        <f>SUM(F102:F179)*5%</f>
        <v>0</v>
      </c>
    </row>
    <row r="184" spans="1:6" ht="13.5" thickBot="1">
      <c r="A184" s="16"/>
      <c r="B184" s="14"/>
      <c r="C184" s="15"/>
      <c r="D184" s="15"/>
      <c r="E184" s="20"/>
      <c r="F184" s="513"/>
    </row>
    <row r="185" spans="1:6" ht="13.5" thickBot="1">
      <c r="A185" s="305"/>
      <c r="B185" s="306" t="s">
        <v>171</v>
      </c>
      <c r="C185" s="307"/>
      <c r="D185" s="307"/>
      <c r="E185" s="308"/>
      <c r="F185" s="514">
        <f>SUM(F104:F183)</f>
        <v>0</v>
      </c>
    </row>
    <row r="186" spans="1:6" ht="13.5" thickBot="1">
      <c r="A186" s="17"/>
      <c r="B186" s="18"/>
      <c r="C186" s="19"/>
      <c r="D186" s="19"/>
      <c r="E186" s="22"/>
      <c r="F186" s="513"/>
    </row>
    <row r="187" spans="1:6" ht="13.5" thickTop="1">
      <c r="A187" s="84" t="s">
        <v>3</v>
      </c>
      <c r="B187" s="75" t="s">
        <v>152</v>
      </c>
      <c r="C187" s="76"/>
      <c r="D187" s="76"/>
      <c r="E187" s="331"/>
      <c r="F187" s="505"/>
    </row>
    <row r="188" spans="1:6" ht="13.5" thickBot="1">
      <c r="A188" s="85"/>
      <c r="B188" s="77" t="s">
        <v>153</v>
      </c>
      <c r="C188" s="78"/>
      <c r="D188" s="78"/>
      <c r="E188" s="332"/>
      <c r="F188" s="507"/>
    </row>
    <row r="189" spans="1:6" ht="64.5" thickTop="1">
      <c r="A189" s="497"/>
      <c r="B189" s="339" t="s">
        <v>412</v>
      </c>
      <c r="C189" s="498"/>
      <c r="D189" s="498"/>
      <c r="E189" s="465"/>
      <c r="F189" s="515"/>
    </row>
    <row r="190" spans="1:6" ht="12.75">
      <c r="A190" s="37" t="s">
        <v>198</v>
      </c>
      <c r="B190" s="38" t="s">
        <v>5</v>
      </c>
      <c r="C190" s="39"/>
      <c r="D190" s="39"/>
      <c r="E190" s="40"/>
      <c r="F190" s="510"/>
    </row>
    <row r="191" spans="1:6" ht="12.75">
      <c r="A191" s="41"/>
      <c r="B191" s="42" t="s">
        <v>6</v>
      </c>
      <c r="C191" s="43"/>
      <c r="D191" s="43"/>
      <c r="E191" s="44"/>
      <c r="F191" s="511"/>
    </row>
    <row r="192" spans="1:6" ht="12.75">
      <c r="A192" s="41"/>
      <c r="B192" s="42" t="s">
        <v>7</v>
      </c>
      <c r="C192" s="43"/>
      <c r="D192" s="43"/>
      <c r="E192" s="44"/>
      <c r="F192" s="511"/>
    </row>
    <row r="193" spans="1:6" ht="12.75">
      <c r="A193" s="45"/>
      <c r="B193" s="46"/>
      <c r="C193" s="47" t="s">
        <v>8</v>
      </c>
      <c r="D193" s="47">
        <v>137.69</v>
      </c>
      <c r="E193" s="48"/>
      <c r="F193" s="512">
        <f>D193*E193</f>
        <v>0</v>
      </c>
    </row>
    <row r="194" spans="1:6" ht="12.75">
      <c r="A194" s="37" t="s">
        <v>253</v>
      </c>
      <c r="B194" s="38" t="s">
        <v>9</v>
      </c>
      <c r="C194" s="49"/>
      <c r="D194" s="39"/>
      <c r="E194" s="40"/>
      <c r="F194" s="510"/>
    </row>
    <row r="195" spans="1:6" ht="12.75">
      <c r="A195" s="41"/>
      <c r="B195" s="42" t="s">
        <v>10</v>
      </c>
      <c r="C195" s="50"/>
      <c r="D195" s="43"/>
      <c r="E195" s="44"/>
      <c r="F195" s="511"/>
    </row>
    <row r="196" spans="1:6" ht="12.75">
      <c r="A196" s="41"/>
      <c r="B196" s="42" t="s">
        <v>11</v>
      </c>
      <c r="C196" s="50"/>
      <c r="D196" s="43"/>
      <c r="E196" s="44"/>
      <c r="F196" s="511"/>
    </row>
    <row r="197" spans="1:6" ht="12.75">
      <c r="A197" s="41"/>
      <c r="B197" s="42" t="s">
        <v>12</v>
      </c>
      <c r="C197" s="50"/>
      <c r="D197" s="43"/>
      <c r="E197" s="44"/>
      <c r="F197" s="511"/>
    </row>
    <row r="198" spans="1:6" ht="12.75">
      <c r="A198" s="45"/>
      <c r="B198" s="51"/>
      <c r="C198" s="47" t="s">
        <v>13</v>
      </c>
      <c r="D198" s="47">
        <v>13</v>
      </c>
      <c r="E198" s="48"/>
      <c r="F198" s="512">
        <f>D198*E198</f>
        <v>0</v>
      </c>
    </row>
    <row r="199" spans="1:6" ht="12.75">
      <c r="A199" s="37" t="s">
        <v>254</v>
      </c>
      <c r="B199" s="38" t="s">
        <v>32</v>
      </c>
      <c r="C199" s="49"/>
      <c r="D199" s="39"/>
      <c r="E199" s="40"/>
      <c r="F199" s="510"/>
    </row>
    <row r="200" spans="1:6" ht="12.75">
      <c r="A200" s="41"/>
      <c r="B200" s="52" t="s">
        <v>22</v>
      </c>
      <c r="C200" s="50"/>
      <c r="D200" s="43"/>
      <c r="E200" s="44"/>
      <c r="F200" s="511"/>
    </row>
    <row r="201" spans="1:6" ht="12.75">
      <c r="A201" s="45"/>
      <c r="B201" s="46"/>
      <c r="C201" s="53" t="s">
        <v>13</v>
      </c>
      <c r="D201" s="47">
        <v>1</v>
      </c>
      <c r="E201" s="48"/>
      <c r="F201" s="512">
        <f>D201*E201</f>
        <v>0</v>
      </c>
    </row>
    <row r="202" spans="1:6" ht="12.75">
      <c r="A202" s="37" t="s">
        <v>255</v>
      </c>
      <c r="B202" s="38" t="s">
        <v>34</v>
      </c>
      <c r="C202" s="49"/>
      <c r="D202" s="39"/>
      <c r="E202" s="40"/>
      <c r="F202" s="510"/>
    </row>
    <row r="203" spans="1:6" ht="12.75">
      <c r="A203" s="54"/>
      <c r="B203" s="42" t="s">
        <v>433</v>
      </c>
      <c r="C203" s="50"/>
      <c r="D203" s="43"/>
      <c r="E203" s="44"/>
      <c r="F203" s="511"/>
    </row>
    <row r="204" spans="1:6" ht="12.75">
      <c r="A204" s="54"/>
      <c r="B204" s="42" t="s">
        <v>413</v>
      </c>
      <c r="C204" s="50"/>
      <c r="D204" s="43"/>
      <c r="E204" s="44"/>
      <c r="F204" s="511"/>
    </row>
    <row r="205" spans="1:6" ht="12.75">
      <c r="A205" s="54"/>
      <c r="B205" s="42" t="s">
        <v>76</v>
      </c>
      <c r="C205" s="50"/>
      <c r="D205" s="43"/>
      <c r="E205" s="44"/>
      <c r="F205" s="511"/>
    </row>
    <row r="206" spans="1:6" ht="12.75">
      <c r="A206" s="55"/>
      <c r="B206" s="56"/>
      <c r="C206" s="47" t="s">
        <v>35</v>
      </c>
      <c r="D206" s="47">
        <v>105.138</v>
      </c>
      <c r="E206" s="48"/>
      <c r="F206" s="512">
        <f>D206*E206</f>
        <v>0</v>
      </c>
    </row>
    <row r="207" spans="1:6" ht="12.75">
      <c r="A207" s="37" t="s">
        <v>256</v>
      </c>
      <c r="B207" s="38" t="s">
        <v>127</v>
      </c>
      <c r="C207" s="49"/>
      <c r="D207" s="39"/>
      <c r="E207" s="40"/>
      <c r="F207" s="510"/>
    </row>
    <row r="208" spans="1:6" ht="12.75">
      <c r="A208" s="41"/>
      <c r="B208" s="42" t="s">
        <v>129</v>
      </c>
      <c r="C208" s="50"/>
      <c r="D208" s="43"/>
      <c r="E208" s="44"/>
      <c r="F208" s="511"/>
    </row>
    <row r="209" spans="1:6" ht="12.75">
      <c r="A209" s="54"/>
      <c r="B209" s="42" t="s">
        <v>434</v>
      </c>
      <c r="C209" s="50"/>
      <c r="D209" s="43"/>
      <c r="E209" s="44"/>
      <c r="F209" s="511"/>
    </row>
    <row r="210" spans="1:6" ht="12.75">
      <c r="A210" s="54"/>
      <c r="B210" s="42" t="s">
        <v>413</v>
      </c>
      <c r="C210" s="50"/>
      <c r="D210" s="43"/>
      <c r="E210" s="44"/>
      <c r="F210" s="511"/>
    </row>
    <row r="211" spans="1:6" ht="12.75">
      <c r="A211" s="54"/>
      <c r="B211" s="42" t="s">
        <v>128</v>
      </c>
      <c r="C211" s="50"/>
      <c r="D211" s="43"/>
      <c r="E211" s="44"/>
      <c r="F211" s="511"/>
    </row>
    <row r="212" spans="1:6" ht="12.75">
      <c r="A212" s="55"/>
      <c r="B212" s="56"/>
      <c r="C212" s="47" t="s">
        <v>35</v>
      </c>
      <c r="D212" s="291">
        <v>26.400000000000002</v>
      </c>
      <c r="E212" s="48"/>
      <c r="F212" s="512">
        <f>D212*E212</f>
        <v>0</v>
      </c>
    </row>
    <row r="213" spans="1:6" ht="12.75">
      <c r="A213" s="37" t="s">
        <v>257</v>
      </c>
      <c r="B213" s="186" t="s">
        <v>429</v>
      </c>
      <c r="C213" s="49"/>
      <c r="D213" s="39"/>
      <c r="E213" s="40"/>
      <c r="F213" s="510"/>
    </row>
    <row r="214" spans="1:6" ht="12.75">
      <c r="A214" s="54"/>
      <c r="B214" s="190" t="s">
        <v>417</v>
      </c>
      <c r="C214" s="50"/>
      <c r="D214" s="43"/>
      <c r="E214" s="44"/>
      <c r="F214" s="511"/>
    </row>
    <row r="215" spans="1:6" ht="12.75">
      <c r="A215" s="45"/>
      <c r="B215" s="176" t="s">
        <v>416</v>
      </c>
      <c r="C215" s="47" t="s">
        <v>35</v>
      </c>
      <c r="D215" s="47">
        <v>41.286653883008384</v>
      </c>
      <c r="E215" s="48"/>
      <c r="F215" s="512">
        <f>D215*E215</f>
        <v>0</v>
      </c>
    </row>
    <row r="216" spans="1:6" ht="12.75">
      <c r="A216" s="37" t="s">
        <v>258</v>
      </c>
      <c r="B216" s="58" t="s">
        <v>130</v>
      </c>
      <c r="C216" s="59"/>
      <c r="D216" s="59"/>
      <c r="E216" s="60"/>
      <c r="F216" s="510"/>
    </row>
    <row r="217" spans="1:6" ht="12.75">
      <c r="A217" s="41"/>
      <c r="B217" s="61" t="s">
        <v>131</v>
      </c>
      <c r="C217" s="62"/>
      <c r="D217" s="62"/>
      <c r="E217" s="63"/>
      <c r="F217" s="511"/>
    </row>
    <row r="218" spans="1:6" ht="12.75">
      <c r="A218" s="41"/>
      <c r="B218" s="61" t="s">
        <v>146</v>
      </c>
      <c r="C218" s="65"/>
      <c r="D218" s="65"/>
      <c r="E218" s="333"/>
      <c r="F218" s="511"/>
    </row>
    <row r="219" spans="1:6" ht="12.75">
      <c r="A219" s="45"/>
      <c r="B219" s="56"/>
      <c r="C219" s="64" t="s">
        <v>35</v>
      </c>
      <c r="D219" s="47">
        <v>18</v>
      </c>
      <c r="E219" s="48"/>
      <c r="F219" s="512">
        <f>D219*E219</f>
        <v>0</v>
      </c>
    </row>
    <row r="220" spans="1:6" ht="12.75">
      <c r="A220" s="37" t="s">
        <v>259</v>
      </c>
      <c r="B220" s="58" t="s">
        <v>135</v>
      </c>
      <c r="C220" s="59"/>
      <c r="D220" s="59"/>
      <c r="E220" s="60"/>
      <c r="F220" s="510"/>
    </row>
    <row r="221" spans="1:6" ht="12.75">
      <c r="A221" s="41"/>
      <c r="B221" s="61" t="s">
        <v>134</v>
      </c>
      <c r="C221" s="62"/>
      <c r="D221" s="62"/>
      <c r="E221" s="63"/>
      <c r="F221" s="511"/>
    </row>
    <row r="222" spans="1:6" ht="12.75">
      <c r="A222" s="45"/>
      <c r="B222" s="56"/>
      <c r="C222" s="64" t="s">
        <v>33</v>
      </c>
      <c r="D222" s="47">
        <v>30</v>
      </c>
      <c r="E222" s="48"/>
      <c r="F222" s="512">
        <f>D222*E222</f>
        <v>0</v>
      </c>
    </row>
    <row r="223" spans="1:6" ht="12.75">
      <c r="A223" s="37" t="s">
        <v>260</v>
      </c>
      <c r="B223" s="58" t="s">
        <v>132</v>
      </c>
      <c r="C223" s="59"/>
      <c r="D223" s="59"/>
      <c r="E223" s="60"/>
      <c r="F223" s="510"/>
    </row>
    <row r="224" spans="1:6" ht="12.75">
      <c r="A224" s="41"/>
      <c r="B224" s="61" t="s">
        <v>133</v>
      </c>
      <c r="C224" s="62"/>
      <c r="D224" s="62"/>
      <c r="E224" s="63"/>
      <c r="F224" s="511"/>
    </row>
    <row r="225" spans="1:6" ht="12.75">
      <c r="A225" s="41"/>
      <c r="B225" s="61" t="s">
        <v>146</v>
      </c>
      <c r="C225" s="65"/>
      <c r="D225" s="65"/>
      <c r="E225" s="333"/>
      <c r="F225" s="511"/>
    </row>
    <row r="226" spans="1:6" ht="12.75">
      <c r="A226" s="45"/>
      <c r="B226" s="56"/>
      <c r="C226" s="64" t="s">
        <v>35</v>
      </c>
      <c r="D226" s="47">
        <v>4.5</v>
      </c>
      <c r="E226" s="48"/>
      <c r="F226" s="512">
        <f>D226*E226</f>
        <v>0</v>
      </c>
    </row>
    <row r="227" spans="1:6" ht="12.75">
      <c r="A227" s="37" t="s">
        <v>261</v>
      </c>
      <c r="B227" s="38" t="s">
        <v>90</v>
      </c>
      <c r="C227" s="49"/>
      <c r="D227" s="39"/>
      <c r="E227" s="40"/>
      <c r="F227" s="510"/>
    </row>
    <row r="228" spans="1:6" ht="12.75">
      <c r="A228" s="41"/>
      <c r="B228" s="42" t="s">
        <v>77</v>
      </c>
      <c r="C228" s="50"/>
      <c r="D228" s="43"/>
      <c r="E228" s="44"/>
      <c r="F228" s="511"/>
    </row>
    <row r="229" spans="1:6" ht="12.75">
      <c r="A229" s="41"/>
      <c r="B229" s="42" t="s">
        <v>42</v>
      </c>
      <c r="C229" s="50"/>
      <c r="D229" s="43"/>
      <c r="E229" s="44"/>
      <c r="F229" s="511"/>
    </row>
    <row r="230" spans="1:6" ht="12.75">
      <c r="A230" s="41"/>
      <c r="B230" s="190" t="s">
        <v>435</v>
      </c>
      <c r="C230" s="50"/>
      <c r="D230" s="50"/>
      <c r="E230" s="44"/>
      <c r="F230" s="511"/>
    </row>
    <row r="231" spans="1:6" ht="12.75">
      <c r="A231" s="41"/>
      <c r="B231" s="190" t="s">
        <v>436</v>
      </c>
      <c r="C231" s="50"/>
      <c r="D231" s="50"/>
      <c r="E231" s="44"/>
      <c r="F231" s="511"/>
    </row>
    <row r="232" spans="1:6" ht="12.75">
      <c r="A232" s="41"/>
      <c r="B232" s="42" t="s">
        <v>37</v>
      </c>
      <c r="C232" s="50"/>
      <c r="D232" s="50">
        <v>105.138</v>
      </c>
      <c r="E232" s="44"/>
      <c r="F232" s="511"/>
    </row>
    <row r="233" spans="1:6" ht="12.75">
      <c r="A233" s="41"/>
      <c r="B233" s="42" t="s">
        <v>38</v>
      </c>
      <c r="C233" s="43"/>
      <c r="D233" s="43"/>
      <c r="E233" s="44"/>
      <c r="F233" s="511"/>
    </row>
    <row r="234" spans="1:6" ht="12.75">
      <c r="A234" s="41"/>
      <c r="B234" s="66" t="s">
        <v>136</v>
      </c>
      <c r="C234" s="67">
        <v>2.7684217118257832</v>
      </c>
      <c r="D234" s="43"/>
      <c r="E234" s="44"/>
      <c r="F234" s="511"/>
    </row>
    <row r="235" spans="1:6" ht="12.75">
      <c r="A235" s="41"/>
      <c r="B235" s="66" t="s">
        <v>137</v>
      </c>
      <c r="C235" s="43">
        <v>5.85</v>
      </c>
      <c r="D235" s="43"/>
      <c r="E235" s="44"/>
      <c r="F235" s="511"/>
    </row>
    <row r="236" spans="1:6" ht="12.75">
      <c r="A236" s="41"/>
      <c r="B236" s="66" t="s">
        <v>147</v>
      </c>
      <c r="C236" s="43">
        <v>28.9149</v>
      </c>
      <c r="D236" s="43">
        <v>37.533321711825785</v>
      </c>
      <c r="E236" s="44"/>
      <c r="F236" s="511"/>
    </row>
    <row r="237" spans="1:6" ht="12.75">
      <c r="A237" s="55"/>
      <c r="B237" s="46"/>
      <c r="C237" s="47" t="s">
        <v>35</v>
      </c>
      <c r="D237" s="47">
        <v>67.60467828817423</v>
      </c>
      <c r="E237" s="48"/>
      <c r="F237" s="512">
        <f>D237*E237</f>
        <v>0</v>
      </c>
    </row>
    <row r="238" spans="1:6" ht="12.75">
      <c r="A238" s="37" t="s">
        <v>262</v>
      </c>
      <c r="B238" s="38" t="s">
        <v>43</v>
      </c>
      <c r="C238" s="49"/>
      <c r="D238" s="39"/>
      <c r="E238" s="40"/>
      <c r="F238" s="510"/>
    </row>
    <row r="239" spans="1:6" ht="12.75">
      <c r="A239" s="54"/>
      <c r="B239" s="42" t="s">
        <v>44</v>
      </c>
      <c r="C239" s="50"/>
      <c r="D239" s="43"/>
      <c r="E239" s="44"/>
      <c r="F239" s="511"/>
    </row>
    <row r="240" spans="1:6" ht="12.75">
      <c r="A240" s="55"/>
      <c r="B240" s="47"/>
      <c r="C240" s="47" t="s">
        <v>33</v>
      </c>
      <c r="D240" s="47">
        <v>82.61399999999999</v>
      </c>
      <c r="E240" s="48"/>
      <c r="F240" s="512">
        <f>D240*E240</f>
        <v>0</v>
      </c>
    </row>
    <row r="241" spans="1:6" ht="12.75">
      <c r="A241" s="37" t="s">
        <v>263</v>
      </c>
      <c r="B241" s="58" t="s">
        <v>108</v>
      </c>
      <c r="C241" s="59"/>
      <c r="D241" s="59"/>
      <c r="E241" s="60"/>
      <c r="F241" s="510"/>
    </row>
    <row r="242" spans="1:6" ht="12.75">
      <c r="A242" s="68"/>
      <c r="B242" s="61" t="s">
        <v>109</v>
      </c>
      <c r="C242" s="62"/>
      <c r="D242" s="62"/>
      <c r="E242" s="63"/>
      <c r="F242" s="511"/>
    </row>
    <row r="243" spans="1:6" ht="12.75">
      <c r="A243" s="69"/>
      <c r="B243" s="70"/>
      <c r="C243" s="64" t="s">
        <v>8</v>
      </c>
      <c r="D243" s="64">
        <v>137.69</v>
      </c>
      <c r="E243" s="71"/>
      <c r="F243" s="512">
        <f>D243*E243</f>
        <v>0</v>
      </c>
    </row>
    <row r="244" spans="1:6" ht="12.75">
      <c r="A244" s="72" t="s">
        <v>264</v>
      </c>
      <c r="B244" s="57" t="s">
        <v>57</v>
      </c>
      <c r="C244" s="49"/>
      <c r="D244" s="49"/>
      <c r="E244" s="40"/>
      <c r="F244" s="510"/>
    </row>
    <row r="245" spans="1:6" ht="12.75">
      <c r="A245" s="54"/>
      <c r="B245" s="52" t="s">
        <v>138</v>
      </c>
      <c r="C245" s="50"/>
      <c r="D245" s="50"/>
      <c r="E245" s="44"/>
      <c r="F245" s="511"/>
    </row>
    <row r="246" spans="1:6" ht="12.75">
      <c r="A246" s="73"/>
      <c r="B246" s="52" t="s">
        <v>89</v>
      </c>
      <c r="C246" s="50"/>
      <c r="D246" s="50"/>
      <c r="E246" s="44"/>
      <c r="F246" s="511"/>
    </row>
    <row r="247" spans="1:6" ht="12.75">
      <c r="A247" s="73"/>
      <c r="B247" s="42" t="s">
        <v>80</v>
      </c>
      <c r="C247" s="50"/>
      <c r="D247" s="50"/>
      <c r="E247" s="44"/>
      <c r="F247" s="511"/>
    </row>
    <row r="248" spans="1:6" ht="12.75">
      <c r="A248" s="73"/>
      <c r="B248" s="52" t="s">
        <v>58</v>
      </c>
      <c r="C248" s="50"/>
      <c r="D248" s="50"/>
      <c r="E248" s="44"/>
      <c r="F248" s="511"/>
    </row>
    <row r="249" spans="1:6" ht="12.75">
      <c r="A249" s="74"/>
      <c r="B249" s="56"/>
      <c r="C249" s="47" t="s">
        <v>13</v>
      </c>
      <c r="D249" s="47">
        <v>2</v>
      </c>
      <c r="E249" s="48"/>
      <c r="F249" s="512">
        <f>D249*E249</f>
        <v>0</v>
      </c>
    </row>
    <row r="250" spans="1:6" ht="12.75">
      <c r="A250" s="72" t="s">
        <v>265</v>
      </c>
      <c r="B250" s="57" t="s">
        <v>140</v>
      </c>
      <c r="C250" s="49"/>
      <c r="D250" s="49"/>
      <c r="E250" s="40"/>
      <c r="F250" s="510"/>
    </row>
    <row r="251" spans="1:6" ht="12.75">
      <c r="A251" s="41"/>
      <c r="B251" s="52" t="s">
        <v>141</v>
      </c>
      <c r="C251" s="50"/>
      <c r="D251" s="50"/>
      <c r="E251" s="44"/>
      <c r="F251" s="511"/>
    </row>
    <row r="252" spans="1:6" ht="12.75">
      <c r="A252" s="41"/>
      <c r="B252" s="52" t="s">
        <v>139</v>
      </c>
      <c r="C252" s="50"/>
      <c r="D252" s="50"/>
      <c r="E252" s="44"/>
      <c r="F252" s="511"/>
    </row>
    <row r="253" spans="1:6" ht="12.75">
      <c r="A253" s="41"/>
      <c r="B253" s="52" t="s">
        <v>58</v>
      </c>
      <c r="C253" s="50"/>
      <c r="D253" s="50"/>
      <c r="E253" s="44"/>
      <c r="F253" s="511"/>
    </row>
    <row r="254" spans="1:6" ht="12.75">
      <c r="A254" s="55"/>
      <c r="B254" s="56"/>
      <c r="C254" s="47" t="s">
        <v>13</v>
      </c>
      <c r="D254" s="47">
        <v>4</v>
      </c>
      <c r="E254" s="48"/>
      <c r="F254" s="512">
        <f>D254*E254</f>
        <v>0</v>
      </c>
    </row>
    <row r="255" spans="1:6" ht="12.75">
      <c r="A255" s="72" t="s">
        <v>266</v>
      </c>
      <c r="B255" s="57" t="s">
        <v>140</v>
      </c>
      <c r="C255" s="49"/>
      <c r="D255" s="49"/>
      <c r="E255" s="40"/>
      <c r="F255" s="510"/>
    </row>
    <row r="256" spans="1:6" ht="12.75">
      <c r="A256" s="54"/>
      <c r="B256" s="52" t="s">
        <v>143</v>
      </c>
      <c r="C256" s="50"/>
      <c r="D256" s="50"/>
      <c r="E256" s="44"/>
      <c r="F256" s="511"/>
    </row>
    <row r="257" spans="1:6" ht="12.75">
      <c r="A257" s="73"/>
      <c r="B257" s="52" t="s">
        <v>142</v>
      </c>
      <c r="C257" s="50"/>
      <c r="D257" s="50"/>
      <c r="E257" s="44"/>
      <c r="F257" s="511"/>
    </row>
    <row r="258" spans="1:6" ht="12.75">
      <c r="A258" s="73"/>
      <c r="B258" s="52" t="s">
        <v>58</v>
      </c>
      <c r="C258" s="50"/>
      <c r="D258" s="50"/>
      <c r="E258" s="44"/>
      <c r="F258" s="511"/>
    </row>
    <row r="259" spans="1:6" ht="12.75">
      <c r="A259" s="74"/>
      <c r="B259" s="56"/>
      <c r="C259" s="47" t="s">
        <v>13</v>
      </c>
      <c r="D259" s="47">
        <v>10</v>
      </c>
      <c r="E259" s="48"/>
      <c r="F259" s="512">
        <f>D259*E259</f>
        <v>0</v>
      </c>
    </row>
    <row r="260" spans="1:6" ht="12.75">
      <c r="A260" s="72" t="s">
        <v>267</v>
      </c>
      <c r="B260" s="57" t="s">
        <v>144</v>
      </c>
      <c r="C260" s="49"/>
      <c r="D260" s="49"/>
      <c r="E260" s="40"/>
      <c r="F260" s="510"/>
    </row>
    <row r="261" spans="1:6" ht="12.75">
      <c r="A261" s="41"/>
      <c r="B261" s="42" t="s">
        <v>145</v>
      </c>
      <c r="C261" s="50"/>
      <c r="D261" s="50"/>
      <c r="E261" s="44"/>
      <c r="F261" s="511"/>
    </row>
    <row r="262" spans="1:6" ht="12.75">
      <c r="A262" s="41"/>
      <c r="B262" s="52" t="s">
        <v>58</v>
      </c>
      <c r="C262" s="50"/>
      <c r="D262" s="50"/>
      <c r="E262" s="44"/>
      <c r="F262" s="511"/>
    </row>
    <row r="263" spans="1:6" ht="12.75">
      <c r="A263" s="55"/>
      <c r="B263" s="56"/>
      <c r="C263" s="47" t="s">
        <v>13</v>
      </c>
      <c r="D263" s="47">
        <v>3</v>
      </c>
      <c r="E263" s="48"/>
      <c r="F263" s="512">
        <f>D263*E263</f>
        <v>0</v>
      </c>
    </row>
    <row r="264" spans="1:6" ht="12.75">
      <c r="A264" s="72" t="s">
        <v>268</v>
      </c>
      <c r="B264" s="38" t="s">
        <v>59</v>
      </c>
      <c r="C264" s="39"/>
      <c r="D264" s="39"/>
      <c r="E264" s="40"/>
      <c r="F264" s="510"/>
    </row>
    <row r="265" spans="1:6" ht="12.75">
      <c r="A265" s="73"/>
      <c r="B265" s="42" t="s">
        <v>60</v>
      </c>
      <c r="C265" s="43"/>
      <c r="D265" s="43"/>
      <c r="E265" s="44"/>
      <c r="F265" s="511"/>
    </row>
    <row r="266" spans="1:6" ht="12.75">
      <c r="A266" s="74"/>
      <c r="B266" s="51"/>
      <c r="C266" s="47" t="s">
        <v>8</v>
      </c>
      <c r="D266" s="47">
        <v>137.69</v>
      </c>
      <c r="E266" s="48"/>
      <c r="F266" s="512">
        <f>D266*E266</f>
        <v>0</v>
      </c>
    </row>
    <row r="267" spans="1:6" ht="12.75">
      <c r="A267" s="72" t="s">
        <v>269</v>
      </c>
      <c r="B267" s="38" t="s">
        <v>61</v>
      </c>
      <c r="C267" s="49"/>
      <c r="D267" s="49"/>
      <c r="E267" s="40"/>
      <c r="F267" s="510"/>
    </row>
    <row r="268" spans="1:6" ht="12.75">
      <c r="A268" s="73"/>
      <c r="B268" s="42" t="s">
        <v>62</v>
      </c>
      <c r="C268" s="50"/>
      <c r="D268" s="50"/>
      <c r="E268" s="44"/>
      <c r="F268" s="511"/>
    </row>
    <row r="269" spans="1:6" ht="12.75">
      <c r="A269" s="73"/>
      <c r="B269" s="42" t="s">
        <v>63</v>
      </c>
      <c r="C269" s="50"/>
      <c r="D269" s="50"/>
      <c r="E269" s="44"/>
      <c r="F269" s="511"/>
    </row>
    <row r="270" spans="1:6" ht="12.75">
      <c r="A270" s="74"/>
      <c r="B270" s="46"/>
      <c r="C270" s="47" t="s">
        <v>8</v>
      </c>
      <c r="D270" s="47">
        <v>137.69</v>
      </c>
      <c r="E270" s="48"/>
      <c r="F270" s="512">
        <f>D270*E270</f>
        <v>0</v>
      </c>
    </row>
    <row r="271" spans="1:6" ht="12.75">
      <c r="A271" s="72" t="s">
        <v>270</v>
      </c>
      <c r="B271" s="57" t="s">
        <v>67</v>
      </c>
      <c r="C271" s="39"/>
      <c r="D271" s="39"/>
      <c r="E271" s="40"/>
      <c r="F271" s="510"/>
    </row>
    <row r="272" spans="1:6" ht="12.75">
      <c r="A272" s="73"/>
      <c r="B272" s="52" t="s">
        <v>68</v>
      </c>
      <c r="C272" s="43"/>
      <c r="D272" s="43"/>
      <c r="E272" s="44"/>
      <c r="F272" s="511"/>
    </row>
    <row r="273" spans="1:6" ht="12.75">
      <c r="A273" s="73"/>
      <c r="B273" s="52" t="s">
        <v>22</v>
      </c>
      <c r="C273" s="43"/>
      <c r="D273" s="43"/>
      <c r="E273" s="44"/>
      <c r="F273" s="511"/>
    </row>
    <row r="274" spans="1:6" ht="12.75">
      <c r="A274" s="74"/>
      <c r="B274" s="46"/>
      <c r="C274" s="47" t="s">
        <v>13</v>
      </c>
      <c r="D274" s="47">
        <v>1</v>
      </c>
      <c r="E274" s="48"/>
      <c r="F274" s="512">
        <f>D274*E274</f>
        <v>0</v>
      </c>
    </row>
    <row r="275" spans="1:6" ht="12.75">
      <c r="A275" s="72" t="s">
        <v>271</v>
      </c>
      <c r="B275" s="38" t="s">
        <v>69</v>
      </c>
      <c r="C275" s="49"/>
      <c r="D275" s="39"/>
      <c r="E275" s="40"/>
      <c r="F275" s="510"/>
    </row>
    <row r="276" spans="1:6" ht="12.75">
      <c r="A276" s="73"/>
      <c r="B276" s="42" t="s">
        <v>70</v>
      </c>
      <c r="C276" s="50"/>
      <c r="D276" s="43"/>
      <c r="E276" s="44"/>
      <c r="F276" s="511"/>
    </row>
    <row r="277" spans="1:6" ht="12.75">
      <c r="A277" s="74"/>
      <c r="B277" s="56"/>
      <c r="C277" s="47" t="s">
        <v>33</v>
      </c>
      <c r="D277" s="47">
        <v>206.535</v>
      </c>
      <c r="E277" s="48"/>
      <c r="F277" s="512">
        <f>D277*E277</f>
        <v>0</v>
      </c>
    </row>
    <row r="278" spans="1:6" ht="12.75">
      <c r="A278" s="72" t="s">
        <v>272</v>
      </c>
      <c r="B278" s="38" t="s">
        <v>71</v>
      </c>
      <c r="C278" s="49"/>
      <c r="D278" s="39"/>
      <c r="E278" s="40"/>
      <c r="F278" s="510"/>
    </row>
    <row r="279" spans="1:6" ht="12.75">
      <c r="A279" s="73"/>
      <c r="B279" s="42" t="s">
        <v>72</v>
      </c>
      <c r="C279" s="50"/>
      <c r="D279" s="43"/>
      <c r="E279" s="44"/>
      <c r="F279" s="511"/>
    </row>
    <row r="280" spans="1:6" ht="12.75">
      <c r="A280" s="73"/>
      <c r="B280" s="42" t="s">
        <v>73</v>
      </c>
      <c r="C280" s="50"/>
      <c r="D280" s="50"/>
      <c r="E280" s="44"/>
      <c r="F280" s="511"/>
    </row>
    <row r="281" spans="1:6" ht="12.75">
      <c r="A281" s="73"/>
      <c r="B281" s="42" t="s">
        <v>74</v>
      </c>
      <c r="C281" s="50"/>
      <c r="D281" s="43"/>
      <c r="E281" s="44"/>
      <c r="F281" s="511"/>
    </row>
    <row r="282" spans="1:6" ht="12.75">
      <c r="A282" s="74"/>
      <c r="B282" s="46" t="s">
        <v>405</v>
      </c>
      <c r="C282" s="53"/>
      <c r="D282" s="83">
        <v>0.05</v>
      </c>
      <c r="E282" s="48"/>
      <c r="F282" s="512">
        <f>SUM(F192:F277)*5%</f>
        <v>0</v>
      </c>
    </row>
    <row r="283" spans="1:6" ht="13.5" thickBot="1">
      <c r="A283" s="316"/>
      <c r="B283" s="317"/>
      <c r="C283" s="318"/>
      <c r="D283" s="318"/>
      <c r="E283" s="319"/>
      <c r="F283" s="516"/>
    </row>
    <row r="284" spans="1:10" s="410" customFormat="1" ht="13.5" thickBot="1">
      <c r="A284" s="305"/>
      <c r="B284" s="322" t="s">
        <v>170</v>
      </c>
      <c r="C284" s="323"/>
      <c r="D284" s="320"/>
      <c r="E284" s="321"/>
      <c r="F284" s="517">
        <f>SUM(F193:F282)</f>
        <v>0</v>
      </c>
      <c r="G284" s="468"/>
      <c r="H284" s="468"/>
      <c r="I284" s="468"/>
      <c r="J284" s="472"/>
    </row>
    <row r="285" spans="1:10" ht="13.5" thickBot="1">
      <c r="A285" s="17"/>
      <c r="B285" s="18"/>
      <c r="C285" s="19"/>
      <c r="D285" s="19"/>
      <c r="E285" s="22"/>
      <c r="F285" s="513"/>
      <c r="J285" s="472"/>
    </row>
    <row r="286" spans="1:6" ht="13.5" thickTop="1">
      <c r="A286" s="84" t="s">
        <v>24</v>
      </c>
      <c r="B286" s="75" t="s">
        <v>154</v>
      </c>
      <c r="C286" s="76"/>
      <c r="D286" s="76"/>
      <c r="E286" s="331"/>
      <c r="F286" s="505"/>
    </row>
    <row r="287" spans="1:6" ht="13.5" thickBot="1">
      <c r="A287" s="85"/>
      <c r="B287" s="77" t="s">
        <v>155</v>
      </c>
      <c r="C287" s="78"/>
      <c r="D287" s="78"/>
      <c r="E287" s="332"/>
      <c r="F287" s="507"/>
    </row>
    <row r="288" spans="1:6" ht="64.5" thickTop="1">
      <c r="A288" s="497"/>
      <c r="B288" s="339" t="s">
        <v>412</v>
      </c>
      <c r="C288" s="498"/>
      <c r="D288" s="498"/>
      <c r="E288" s="465"/>
      <c r="F288" s="515"/>
    </row>
    <row r="289" spans="1:6" ht="12.75">
      <c r="A289" s="37" t="s">
        <v>199</v>
      </c>
      <c r="B289" s="38" t="s">
        <v>5</v>
      </c>
      <c r="C289" s="39"/>
      <c r="D289" s="39"/>
      <c r="E289" s="40"/>
      <c r="F289" s="510"/>
    </row>
    <row r="290" spans="1:6" ht="12.75">
      <c r="A290" s="41"/>
      <c r="B290" s="42" t="s">
        <v>6</v>
      </c>
      <c r="C290" s="43"/>
      <c r="D290" s="43"/>
      <c r="E290" s="44"/>
      <c r="F290" s="511"/>
    </row>
    <row r="291" spans="1:6" ht="12.75">
      <c r="A291" s="41"/>
      <c r="B291" s="42" t="s">
        <v>7</v>
      </c>
      <c r="C291" s="43"/>
      <c r="D291" s="43"/>
      <c r="E291" s="44"/>
      <c r="F291" s="511"/>
    </row>
    <row r="292" spans="1:6" ht="12.75">
      <c r="A292" s="45"/>
      <c r="B292" s="46"/>
      <c r="C292" s="47" t="s">
        <v>8</v>
      </c>
      <c r="D292" s="47">
        <v>139.72</v>
      </c>
      <c r="E292" s="48"/>
      <c r="F292" s="512">
        <f>D292*E292</f>
        <v>0</v>
      </c>
    </row>
    <row r="293" spans="1:6" ht="12.75">
      <c r="A293" s="37" t="s">
        <v>285</v>
      </c>
      <c r="B293" s="38" t="s">
        <v>9</v>
      </c>
      <c r="C293" s="49"/>
      <c r="D293" s="39"/>
      <c r="E293" s="40"/>
      <c r="F293" s="510"/>
    </row>
    <row r="294" spans="1:6" ht="12.75">
      <c r="A294" s="41"/>
      <c r="B294" s="42" t="s">
        <v>10</v>
      </c>
      <c r="C294" s="50"/>
      <c r="D294" s="43"/>
      <c r="E294" s="44"/>
      <c r="F294" s="511"/>
    </row>
    <row r="295" spans="1:6" ht="12.75">
      <c r="A295" s="41"/>
      <c r="B295" s="42" t="s">
        <v>11</v>
      </c>
      <c r="C295" s="50"/>
      <c r="D295" s="43"/>
      <c r="E295" s="44"/>
      <c r="F295" s="511"/>
    </row>
    <row r="296" spans="1:6" ht="12.75">
      <c r="A296" s="41"/>
      <c r="B296" s="42" t="s">
        <v>12</v>
      </c>
      <c r="C296" s="50"/>
      <c r="D296" s="43"/>
      <c r="E296" s="44"/>
      <c r="F296" s="511"/>
    </row>
    <row r="297" spans="1:6" ht="12.75">
      <c r="A297" s="45"/>
      <c r="B297" s="51"/>
      <c r="C297" s="47" t="s">
        <v>13</v>
      </c>
      <c r="D297" s="47">
        <v>9</v>
      </c>
      <c r="E297" s="48"/>
      <c r="F297" s="512">
        <f>D297*E297</f>
        <v>0</v>
      </c>
    </row>
    <row r="298" spans="1:6" ht="12.75">
      <c r="A298" s="37" t="s">
        <v>286</v>
      </c>
      <c r="B298" s="38" t="s">
        <v>32</v>
      </c>
      <c r="C298" s="49"/>
      <c r="D298" s="39"/>
      <c r="E298" s="40"/>
      <c r="F298" s="510"/>
    </row>
    <row r="299" spans="1:6" ht="12.75">
      <c r="A299" s="41"/>
      <c r="B299" s="52" t="s">
        <v>22</v>
      </c>
      <c r="C299" s="50"/>
      <c r="D299" s="43"/>
      <c r="E299" s="44"/>
      <c r="F299" s="511"/>
    </row>
    <row r="300" spans="1:6" ht="12.75">
      <c r="A300" s="45"/>
      <c r="B300" s="46"/>
      <c r="C300" s="53" t="s">
        <v>13</v>
      </c>
      <c r="D300" s="47">
        <v>1</v>
      </c>
      <c r="E300" s="48"/>
      <c r="F300" s="512">
        <f>D300*E300</f>
        <v>0</v>
      </c>
    </row>
    <row r="301" spans="1:6" ht="12.75">
      <c r="A301" s="37" t="s">
        <v>287</v>
      </c>
      <c r="B301" s="38" t="s">
        <v>34</v>
      </c>
      <c r="C301" s="49"/>
      <c r="D301" s="39"/>
      <c r="E301" s="40"/>
      <c r="F301" s="510"/>
    </row>
    <row r="302" spans="1:6" ht="12.75">
      <c r="A302" s="54"/>
      <c r="B302" s="42" t="s">
        <v>433</v>
      </c>
      <c r="C302" s="50"/>
      <c r="D302" s="43"/>
      <c r="E302" s="44"/>
      <c r="F302" s="511"/>
    </row>
    <row r="303" spans="1:6" ht="12.75">
      <c r="A303" s="54"/>
      <c r="B303" s="42" t="s">
        <v>413</v>
      </c>
      <c r="C303" s="50"/>
      <c r="D303" s="43"/>
      <c r="E303" s="44"/>
      <c r="F303" s="511"/>
    </row>
    <row r="304" spans="1:6" ht="12.75">
      <c r="A304" s="54"/>
      <c r="B304" s="42" t="s">
        <v>76</v>
      </c>
      <c r="C304" s="50"/>
      <c r="D304" s="43"/>
      <c r="E304" s="44"/>
      <c r="F304" s="511"/>
    </row>
    <row r="305" spans="1:6" ht="12.75">
      <c r="A305" s="55"/>
      <c r="B305" s="56"/>
      <c r="C305" s="47" t="s">
        <v>35</v>
      </c>
      <c r="D305" s="47">
        <v>150.304</v>
      </c>
      <c r="E305" s="48"/>
      <c r="F305" s="512">
        <f>D305*E305</f>
        <v>0</v>
      </c>
    </row>
    <row r="306" spans="1:6" ht="12.75">
      <c r="A306" s="37" t="s">
        <v>288</v>
      </c>
      <c r="B306" s="38" t="s">
        <v>127</v>
      </c>
      <c r="C306" s="49"/>
      <c r="D306" s="39"/>
      <c r="E306" s="40"/>
      <c r="F306" s="510"/>
    </row>
    <row r="307" spans="1:6" ht="12.75">
      <c r="A307" s="41"/>
      <c r="B307" s="42" t="s">
        <v>129</v>
      </c>
      <c r="C307" s="50"/>
      <c r="D307" s="43"/>
      <c r="E307" s="44"/>
      <c r="F307" s="511"/>
    </row>
    <row r="308" spans="1:6" ht="12.75">
      <c r="A308" s="54"/>
      <c r="B308" s="42" t="s">
        <v>434</v>
      </c>
      <c r="C308" s="50"/>
      <c r="D308" s="43"/>
      <c r="E308" s="44"/>
      <c r="F308" s="511"/>
    </row>
    <row r="309" spans="1:6" ht="12.75">
      <c r="A309" s="54"/>
      <c r="B309" s="42" t="s">
        <v>413</v>
      </c>
      <c r="C309" s="50"/>
      <c r="D309" s="43"/>
      <c r="E309" s="44"/>
      <c r="F309" s="511"/>
    </row>
    <row r="310" spans="1:6" ht="12.75">
      <c r="A310" s="54"/>
      <c r="B310" s="42" t="s">
        <v>128</v>
      </c>
      <c r="C310" s="50"/>
      <c r="D310" s="43"/>
      <c r="E310" s="44"/>
      <c r="F310" s="511"/>
    </row>
    <row r="311" spans="1:6" ht="12.75">
      <c r="A311" s="55"/>
      <c r="B311" s="56"/>
      <c r="C311" s="47" t="s">
        <v>35</v>
      </c>
      <c r="D311" s="291">
        <v>17.6</v>
      </c>
      <c r="E311" s="48"/>
      <c r="F311" s="512">
        <f>D311*E311</f>
        <v>0</v>
      </c>
    </row>
    <row r="312" spans="1:6" ht="12.75">
      <c r="A312" s="37" t="s">
        <v>289</v>
      </c>
      <c r="B312" s="186" t="s">
        <v>429</v>
      </c>
      <c r="C312" s="49"/>
      <c r="D312" s="39"/>
      <c r="E312" s="40"/>
      <c r="F312" s="510"/>
    </row>
    <row r="313" spans="1:6" ht="12.75">
      <c r="A313" s="54"/>
      <c r="B313" s="190" t="s">
        <v>417</v>
      </c>
      <c r="C313" s="50"/>
      <c r="D313" s="43"/>
      <c r="E313" s="44"/>
      <c r="F313" s="511"/>
    </row>
    <row r="314" spans="1:6" ht="12.75">
      <c r="A314" s="45"/>
      <c r="B314" s="176" t="s">
        <v>416</v>
      </c>
      <c r="C314" s="47" t="s">
        <v>35</v>
      </c>
      <c r="D314" s="47">
        <v>37.950481011939324</v>
      </c>
      <c r="E314" s="48"/>
      <c r="F314" s="512">
        <f>D314*E314</f>
        <v>0</v>
      </c>
    </row>
    <row r="315" spans="1:6" ht="12.75">
      <c r="A315" s="37" t="s">
        <v>290</v>
      </c>
      <c r="B315" s="58" t="s">
        <v>130</v>
      </c>
      <c r="C315" s="59"/>
      <c r="D315" s="59"/>
      <c r="E315" s="60"/>
      <c r="F315" s="510"/>
    </row>
    <row r="316" spans="1:6" ht="12.75">
      <c r="A316" s="41"/>
      <c r="B316" s="61" t="s">
        <v>131</v>
      </c>
      <c r="C316" s="62"/>
      <c r="D316" s="62"/>
      <c r="E316" s="63"/>
      <c r="F316" s="511"/>
    </row>
    <row r="317" spans="1:6" ht="12.75">
      <c r="A317" s="41"/>
      <c r="B317" s="61" t="s">
        <v>146</v>
      </c>
      <c r="C317" s="65"/>
      <c r="D317" s="65"/>
      <c r="E317" s="333"/>
      <c r="F317" s="511"/>
    </row>
    <row r="318" spans="1:6" ht="12.75">
      <c r="A318" s="45"/>
      <c r="B318" s="56"/>
      <c r="C318" s="64" t="s">
        <v>35</v>
      </c>
      <c r="D318" s="47">
        <v>12</v>
      </c>
      <c r="E318" s="48"/>
      <c r="F318" s="512">
        <f>D318*E318</f>
        <v>0</v>
      </c>
    </row>
    <row r="319" spans="1:6" ht="12.75">
      <c r="A319" s="37" t="s">
        <v>291</v>
      </c>
      <c r="B319" s="58" t="s">
        <v>135</v>
      </c>
      <c r="C319" s="59"/>
      <c r="D319" s="59"/>
      <c r="E319" s="60"/>
      <c r="F319" s="510"/>
    </row>
    <row r="320" spans="1:6" ht="12.75">
      <c r="A320" s="41"/>
      <c r="B320" s="61" t="s">
        <v>134</v>
      </c>
      <c r="C320" s="62"/>
      <c r="D320" s="62"/>
      <c r="E320" s="63"/>
      <c r="F320" s="511"/>
    </row>
    <row r="321" spans="1:6" ht="12.75">
      <c r="A321" s="45"/>
      <c r="B321" s="56"/>
      <c r="C321" s="64" t="s">
        <v>33</v>
      </c>
      <c r="D321" s="47">
        <v>20</v>
      </c>
      <c r="E321" s="48"/>
      <c r="F321" s="512">
        <f>D321*E321</f>
        <v>0</v>
      </c>
    </row>
    <row r="322" spans="1:6" ht="12.75">
      <c r="A322" s="37" t="s">
        <v>292</v>
      </c>
      <c r="B322" s="58" t="s">
        <v>132</v>
      </c>
      <c r="C322" s="59"/>
      <c r="D322" s="59"/>
      <c r="E322" s="60"/>
      <c r="F322" s="510"/>
    </row>
    <row r="323" spans="1:6" ht="12.75">
      <c r="A323" s="41"/>
      <c r="B323" s="61" t="s">
        <v>133</v>
      </c>
      <c r="C323" s="62"/>
      <c r="D323" s="62"/>
      <c r="E323" s="63"/>
      <c r="F323" s="511"/>
    </row>
    <row r="324" spans="1:6" ht="12.75">
      <c r="A324" s="41"/>
      <c r="B324" s="61" t="s">
        <v>146</v>
      </c>
      <c r="C324" s="65"/>
      <c r="D324" s="65"/>
      <c r="E324" s="333"/>
      <c r="F324" s="511"/>
    </row>
    <row r="325" spans="1:6" ht="12.75">
      <c r="A325" s="45"/>
      <c r="B325" s="56"/>
      <c r="C325" s="64" t="s">
        <v>35</v>
      </c>
      <c r="D325" s="47">
        <v>3</v>
      </c>
      <c r="E325" s="48"/>
      <c r="F325" s="512">
        <f>D325*E325</f>
        <v>0</v>
      </c>
    </row>
    <row r="326" spans="1:6" ht="12.75">
      <c r="A326" s="37" t="s">
        <v>293</v>
      </c>
      <c r="B326" s="38" t="s">
        <v>90</v>
      </c>
      <c r="C326" s="49"/>
      <c r="D326" s="39"/>
      <c r="E326" s="40"/>
      <c r="F326" s="510"/>
    </row>
    <row r="327" spans="1:6" ht="12.75">
      <c r="A327" s="41"/>
      <c r="B327" s="42" t="s">
        <v>77</v>
      </c>
      <c r="C327" s="50"/>
      <c r="D327" s="43"/>
      <c r="E327" s="44"/>
      <c r="F327" s="511"/>
    </row>
    <row r="328" spans="1:6" ht="12.75">
      <c r="A328" s="41"/>
      <c r="B328" s="42" t="s">
        <v>42</v>
      </c>
      <c r="C328" s="50"/>
      <c r="D328" s="43"/>
      <c r="E328" s="44"/>
      <c r="F328" s="511"/>
    </row>
    <row r="329" spans="1:6" ht="12.75">
      <c r="A329" s="41"/>
      <c r="B329" s="190" t="s">
        <v>435</v>
      </c>
      <c r="C329" s="50"/>
      <c r="D329" s="50"/>
      <c r="E329" s="44"/>
      <c r="F329" s="511"/>
    </row>
    <row r="330" spans="1:6" ht="12.75">
      <c r="A330" s="41"/>
      <c r="B330" s="190" t="s">
        <v>436</v>
      </c>
      <c r="C330" s="50"/>
      <c r="D330" s="50"/>
      <c r="E330" s="44"/>
      <c r="F330" s="511"/>
    </row>
    <row r="331" spans="1:6" ht="12.75">
      <c r="A331" s="41"/>
      <c r="B331" s="42" t="s">
        <v>37</v>
      </c>
      <c r="C331" s="50"/>
      <c r="D331" s="50">
        <v>150.304</v>
      </c>
      <c r="E331" s="44"/>
      <c r="F331" s="511"/>
    </row>
    <row r="332" spans="1:6" ht="12.75">
      <c r="A332" s="41"/>
      <c r="B332" s="42" t="s">
        <v>38</v>
      </c>
      <c r="C332" s="43"/>
      <c r="D332" s="43"/>
      <c r="E332" s="44"/>
      <c r="F332" s="511"/>
    </row>
    <row r="333" spans="1:6" ht="12.75">
      <c r="A333" s="41"/>
      <c r="B333" s="66" t="s">
        <v>136</v>
      </c>
      <c r="C333" s="67">
        <v>2.8092372835812216</v>
      </c>
      <c r="D333" s="43"/>
      <c r="E333" s="44"/>
      <c r="F333" s="511"/>
    </row>
    <row r="334" spans="1:6" ht="12.75">
      <c r="A334" s="41"/>
      <c r="B334" s="66" t="s">
        <v>137</v>
      </c>
      <c r="C334" s="43">
        <v>2.35</v>
      </c>
      <c r="D334" s="43"/>
      <c r="E334" s="44"/>
      <c r="F334" s="511"/>
    </row>
    <row r="335" spans="1:6" ht="12.75">
      <c r="A335" s="41"/>
      <c r="B335" s="66" t="s">
        <v>147</v>
      </c>
      <c r="C335" s="43">
        <v>29.341199999999997</v>
      </c>
      <c r="D335" s="43">
        <v>34.50043728358122</v>
      </c>
      <c r="E335" s="44"/>
      <c r="F335" s="511"/>
    </row>
    <row r="336" spans="1:6" ht="12.75">
      <c r="A336" s="55"/>
      <c r="B336" s="46"/>
      <c r="C336" s="47" t="s">
        <v>35</v>
      </c>
      <c r="D336" s="47">
        <v>115.80356271641878</v>
      </c>
      <c r="E336" s="48"/>
      <c r="F336" s="512">
        <f>D336*E336</f>
        <v>0</v>
      </c>
    </row>
    <row r="337" spans="1:6" ht="12.75">
      <c r="A337" s="37" t="s">
        <v>294</v>
      </c>
      <c r="B337" s="38" t="s">
        <v>43</v>
      </c>
      <c r="C337" s="49"/>
      <c r="D337" s="39"/>
      <c r="E337" s="40"/>
      <c r="F337" s="510"/>
    </row>
    <row r="338" spans="1:6" ht="12.75">
      <c r="A338" s="54"/>
      <c r="B338" s="42" t="s">
        <v>44</v>
      </c>
      <c r="C338" s="50"/>
      <c r="D338" s="43"/>
      <c r="E338" s="44"/>
      <c r="F338" s="511"/>
    </row>
    <row r="339" spans="1:6" ht="12.75">
      <c r="A339" s="55"/>
      <c r="B339" s="47"/>
      <c r="C339" s="47" t="s">
        <v>33</v>
      </c>
      <c r="D339" s="47">
        <v>83.832</v>
      </c>
      <c r="E339" s="48"/>
      <c r="F339" s="512">
        <f>D339*E339</f>
        <v>0</v>
      </c>
    </row>
    <row r="340" spans="1:6" ht="12.75">
      <c r="A340" s="37" t="s">
        <v>295</v>
      </c>
      <c r="B340" s="58" t="s">
        <v>108</v>
      </c>
      <c r="C340" s="59"/>
      <c r="D340" s="59"/>
      <c r="E340" s="60"/>
      <c r="F340" s="510"/>
    </row>
    <row r="341" spans="1:6" ht="12.75">
      <c r="A341" s="68"/>
      <c r="B341" s="61" t="s">
        <v>109</v>
      </c>
      <c r="C341" s="62"/>
      <c r="D341" s="62"/>
      <c r="E341" s="63"/>
      <c r="F341" s="511"/>
    </row>
    <row r="342" spans="1:6" ht="12.75">
      <c r="A342" s="69"/>
      <c r="B342" s="70"/>
      <c r="C342" s="64" t="s">
        <v>8</v>
      </c>
      <c r="D342" s="64">
        <v>139.72</v>
      </c>
      <c r="E342" s="71"/>
      <c r="F342" s="512">
        <f>D342*E342</f>
        <v>0</v>
      </c>
    </row>
    <row r="343" spans="1:6" ht="12.75">
      <c r="A343" s="72" t="s">
        <v>296</v>
      </c>
      <c r="B343" s="57" t="s">
        <v>140</v>
      </c>
      <c r="C343" s="49"/>
      <c r="D343" s="49"/>
      <c r="E343" s="40"/>
      <c r="F343" s="510"/>
    </row>
    <row r="344" spans="1:6" ht="12.75">
      <c r="A344" s="41"/>
      <c r="B344" s="52" t="s">
        <v>141</v>
      </c>
      <c r="C344" s="50"/>
      <c r="D344" s="50"/>
      <c r="E344" s="44"/>
      <c r="F344" s="511"/>
    </row>
    <row r="345" spans="1:6" ht="12.75">
      <c r="A345" s="41"/>
      <c r="B345" s="52" t="s">
        <v>139</v>
      </c>
      <c r="C345" s="50"/>
      <c r="D345" s="50"/>
      <c r="E345" s="44"/>
      <c r="F345" s="511"/>
    </row>
    <row r="346" spans="1:6" ht="12.75">
      <c r="A346" s="41"/>
      <c r="B346" s="52" t="s">
        <v>58</v>
      </c>
      <c r="C346" s="50"/>
      <c r="D346" s="50"/>
      <c r="E346" s="44"/>
      <c r="F346" s="511"/>
    </row>
    <row r="347" spans="1:6" ht="12.75">
      <c r="A347" s="55"/>
      <c r="B347" s="56"/>
      <c r="C347" s="47" t="s">
        <v>13</v>
      </c>
      <c r="D347" s="47">
        <v>3</v>
      </c>
      <c r="E347" s="48"/>
      <c r="F347" s="512">
        <f>D347*E347</f>
        <v>0</v>
      </c>
    </row>
    <row r="348" spans="1:6" ht="12.75">
      <c r="A348" s="72" t="s">
        <v>297</v>
      </c>
      <c r="B348" s="57" t="s">
        <v>140</v>
      </c>
      <c r="C348" s="49"/>
      <c r="D348" s="49"/>
      <c r="E348" s="40"/>
      <c r="F348" s="510"/>
    </row>
    <row r="349" spans="1:6" ht="12.75">
      <c r="A349" s="54"/>
      <c r="B349" s="52" t="s">
        <v>143</v>
      </c>
      <c r="C349" s="50"/>
      <c r="D349" s="50"/>
      <c r="E349" s="44"/>
      <c r="F349" s="511"/>
    </row>
    <row r="350" spans="1:6" ht="12.75">
      <c r="A350" s="73"/>
      <c r="B350" s="52" t="s">
        <v>142</v>
      </c>
      <c r="C350" s="50"/>
      <c r="D350" s="50"/>
      <c r="E350" s="44"/>
      <c r="F350" s="511"/>
    </row>
    <row r="351" spans="1:6" ht="12.75">
      <c r="A351" s="73"/>
      <c r="B351" s="52" t="s">
        <v>58</v>
      </c>
      <c r="C351" s="50"/>
      <c r="D351" s="50"/>
      <c r="E351" s="44"/>
      <c r="F351" s="511"/>
    </row>
    <row r="352" spans="1:6" ht="12.75">
      <c r="A352" s="74"/>
      <c r="B352" s="56"/>
      <c r="C352" s="47" t="s">
        <v>13</v>
      </c>
      <c r="D352" s="47">
        <v>4</v>
      </c>
      <c r="E352" s="48"/>
      <c r="F352" s="512">
        <f>D352*E352</f>
        <v>0</v>
      </c>
    </row>
    <row r="353" spans="1:6" ht="12.75">
      <c r="A353" s="72" t="s">
        <v>298</v>
      </c>
      <c r="B353" s="57" t="s">
        <v>144</v>
      </c>
      <c r="C353" s="49"/>
      <c r="D353" s="49"/>
      <c r="E353" s="40"/>
      <c r="F353" s="510"/>
    </row>
    <row r="354" spans="1:6" ht="12.75">
      <c r="A354" s="41"/>
      <c r="B354" s="42" t="s">
        <v>145</v>
      </c>
      <c r="C354" s="50"/>
      <c r="D354" s="50"/>
      <c r="E354" s="44"/>
      <c r="F354" s="511"/>
    </row>
    <row r="355" spans="1:6" ht="12.75">
      <c r="A355" s="41"/>
      <c r="B355" s="52" t="s">
        <v>58</v>
      </c>
      <c r="C355" s="50"/>
      <c r="D355" s="50"/>
      <c r="E355" s="44"/>
      <c r="F355" s="511"/>
    </row>
    <row r="356" spans="1:6" ht="12.75">
      <c r="A356" s="55"/>
      <c r="B356" s="56"/>
      <c r="C356" s="47" t="s">
        <v>13</v>
      </c>
      <c r="D356" s="47">
        <v>2</v>
      </c>
      <c r="E356" s="48"/>
      <c r="F356" s="512">
        <f>D356*E356</f>
        <v>0</v>
      </c>
    </row>
    <row r="357" spans="1:6" ht="12.75">
      <c r="A357" s="72" t="s">
        <v>299</v>
      </c>
      <c r="B357" s="38" t="s">
        <v>59</v>
      </c>
      <c r="C357" s="39"/>
      <c r="D357" s="39"/>
      <c r="E357" s="40"/>
      <c r="F357" s="510"/>
    </row>
    <row r="358" spans="1:6" ht="12.75">
      <c r="A358" s="73"/>
      <c r="B358" s="42" t="s">
        <v>60</v>
      </c>
      <c r="C358" s="43"/>
      <c r="D358" s="43"/>
      <c r="E358" s="44"/>
      <c r="F358" s="511"/>
    </row>
    <row r="359" spans="1:6" ht="12.75">
      <c r="A359" s="74"/>
      <c r="B359" s="51"/>
      <c r="C359" s="47" t="s">
        <v>8</v>
      </c>
      <c r="D359" s="47">
        <v>139.72</v>
      </c>
      <c r="E359" s="48"/>
      <c r="F359" s="512">
        <f>D359*E359</f>
        <v>0</v>
      </c>
    </row>
    <row r="360" spans="1:6" ht="12.75">
      <c r="A360" s="72" t="s">
        <v>300</v>
      </c>
      <c r="B360" s="38" t="s">
        <v>61</v>
      </c>
      <c r="C360" s="49"/>
      <c r="D360" s="49"/>
      <c r="E360" s="40"/>
      <c r="F360" s="510"/>
    </row>
    <row r="361" spans="1:6" ht="12.75">
      <c r="A361" s="73"/>
      <c r="B361" s="42" t="s">
        <v>62</v>
      </c>
      <c r="C361" s="50"/>
      <c r="D361" s="50"/>
      <c r="E361" s="44"/>
      <c r="F361" s="511"/>
    </row>
    <row r="362" spans="1:6" ht="12.75">
      <c r="A362" s="73"/>
      <c r="B362" s="42" t="s">
        <v>63</v>
      </c>
      <c r="C362" s="50"/>
      <c r="D362" s="50"/>
      <c r="E362" s="44"/>
      <c r="F362" s="511"/>
    </row>
    <row r="363" spans="1:6" ht="12.75">
      <c r="A363" s="74"/>
      <c r="B363" s="46"/>
      <c r="C363" s="47" t="s">
        <v>8</v>
      </c>
      <c r="D363" s="47">
        <v>139.72</v>
      </c>
      <c r="E363" s="48"/>
      <c r="F363" s="512">
        <f>D363*E363</f>
        <v>0</v>
      </c>
    </row>
    <row r="364" spans="1:6" ht="12.75">
      <c r="A364" s="72" t="s">
        <v>301</v>
      </c>
      <c r="B364" s="57" t="s">
        <v>67</v>
      </c>
      <c r="C364" s="39"/>
      <c r="D364" s="39"/>
      <c r="E364" s="40"/>
      <c r="F364" s="510"/>
    </row>
    <row r="365" spans="1:6" ht="12.75">
      <c r="A365" s="73"/>
      <c r="B365" s="52" t="s">
        <v>68</v>
      </c>
      <c r="C365" s="43"/>
      <c r="D365" s="43"/>
      <c r="E365" s="44"/>
      <c r="F365" s="511"/>
    </row>
    <row r="366" spans="1:6" ht="12.75">
      <c r="A366" s="73"/>
      <c r="B366" s="52" t="s">
        <v>22</v>
      </c>
      <c r="C366" s="43"/>
      <c r="D366" s="43"/>
      <c r="E366" s="44"/>
      <c r="F366" s="511"/>
    </row>
    <row r="367" spans="1:6" ht="12.75">
      <c r="A367" s="74"/>
      <c r="B367" s="46"/>
      <c r="C367" s="47" t="s">
        <v>13</v>
      </c>
      <c r="D367" s="47">
        <v>1</v>
      </c>
      <c r="E367" s="48"/>
      <c r="F367" s="512">
        <f>D367*E367</f>
        <v>0</v>
      </c>
    </row>
    <row r="368" spans="1:6" ht="12.75">
      <c r="A368" s="72" t="s">
        <v>302</v>
      </c>
      <c r="B368" s="38" t="s">
        <v>69</v>
      </c>
      <c r="C368" s="49"/>
      <c r="D368" s="39"/>
      <c r="E368" s="40"/>
      <c r="F368" s="510"/>
    </row>
    <row r="369" spans="1:6" ht="12.75">
      <c r="A369" s="73"/>
      <c r="B369" s="42" t="s">
        <v>70</v>
      </c>
      <c r="C369" s="50"/>
      <c r="D369" s="43"/>
      <c r="E369" s="44"/>
      <c r="F369" s="511"/>
    </row>
    <row r="370" spans="1:6" ht="12.75">
      <c r="A370" s="74"/>
      <c r="B370" s="56"/>
      <c r="C370" s="47" t="s">
        <v>33</v>
      </c>
      <c r="D370" s="47">
        <v>209.58</v>
      </c>
      <c r="E370" s="48"/>
      <c r="F370" s="512">
        <f>D370*E370</f>
        <v>0</v>
      </c>
    </row>
    <row r="371" spans="1:6" ht="12.75">
      <c r="A371" s="72" t="s">
        <v>303</v>
      </c>
      <c r="B371" s="38" t="s">
        <v>71</v>
      </c>
      <c r="C371" s="49"/>
      <c r="D371" s="39"/>
      <c r="E371" s="40"/>
      <c r="F371" s="510"/>
    </row>
    <row r="372" spans="1:6" ht="12.75">
      <c r="A372" s="73"/>
      <c r="B372" s="42" t="s">
        <v>72</v>
      </c>
      <c r="C372" s="50"/>
      <c r="D372" s="43"/>
      <c r="E372" s="44"/>
      <c r="F372" s="511"/>
    </row>
    <row r="373" spans="1:6" ht="12.75">
      <c r="A373" s="73"/>
      <c r="B373" s="42" t="s">
        <v>73</v>
      </c>
      <c r="C373" s="50"/>
      <c r="D373" s="50"/>
      <c r="E373" s="44"/>
      <c r="F373" s="511"/>
    </row>
    <row r="374" spans="1:6" ht="12.75">
      <c r="A374" s="73"/>
      <c r="B374" s="42" t="s">
        <v>74</v>
      </c>
      <c r="C374" s="50"/>
      <c r="D374" s="43"/>
      <c r="E374" s="44"/>
      <c r="F374" s="511"/>
    </row>
    <row r="375" spans="1:6" ht="12.75">
      <c r="A375" s="74"/>
      <c r="B375" s="46" t="s">
        <v>405</v>
      </c>
      <c r="C375" s="53"/>
      <c r="D375" s="83">
        <v>0.05</v>
      </c>
      <c r="E375" s="48"/>
      <c r="F375" s="512">
        <f>SUM(F290:F370)*5%</f>
        <v>0</v>
      </c>
    </row>
    <row r="376" spans="1:6" ht="13.5" thickBot="1">
      <c r="A376" s="16"/>
      <c r="B376" s="14"/>
      <c r="C376" s="15"/>
      <c r="D376" s="15"/>
      <c r="E376" s="20"/>
      <c r="F376" s="513"/>
    </row>
    <row r="377" spans="1:6" ht="13.5" thickBot="1">
      <c r="A377" s="305"/>
      <c r="B377" s="306" t="s">
        <v>174</v>
      </c>
      <c r="C377" s="307"/>
      <c r="D377" s="307"/>
      <c r="E377" s="308"/>
      <c r="F377" s="518">
        <f>SUM(F289:F375)</f>
        <v>0</v>
      </c>
    </row>
    <row r="378" spans="1:6" ht="13.5" thickBot="1">
      <c r="A378" s="86"/>
      <c r="B378" s="13"/>
      <c r="C378" s="19"/>
      <c r="D378" s="19"/>
      <c r="E378" s="20"/>
      <c r="F378" s="513"/>
    </row>
    <row r="379" spans="1:6" ht="13.5" thickTop="1">
      <c r="A379" s="167" t="s">
        <v>318</v>
      </c>
      <c r="B379" s="163" t="s">
        <v>400</v>
      </c>
      <c r="C379" s="164"/>
      <c r="D379" s="168"/>
      <c r="E379" s="474"/>
      <c r="F379" s="505"/>
    </row>
    <row r="380" spans="1:6" ht="13.5" thickBot="1">
      <c r="A380" s="165"/>
      <c r="B380" s="165" t="s">
        <v>401</v>
      </c>
      <c r="C380" s="166"/>
      <c r="D380" s="169"/>
      <c r="E380" s="475"/>
      <c r="F380" s="519"/>
    </row>
    <row r="381" spans="1:6" ht="64.5" thickTop="1">
      <c r="A381" s="345"/>
      <c r="B381" s="339" t="s">
        <v>412</v>
      </c>
      <c r="C381" s="346"/>
      <c r="D381" s="347"/>
      <c r="E381" s="476"/>
      <c r="F381" s="515"/>
    </row>
    <row r="382" spans="1:6" ht="12.75">
      <c r="A382" s="103" t="s">
        <v>320</v>
      </c>
      <c r="B382" s="104" t="s">
        <v>5</v>
      </c>
      <c r="C382" s="105"/>
      <c r="D382" s="150"/>
      <c r="E382" s="413"/>
      <c r="F382" s="510"/>
    </row>
    <row r="383" spans="1:6" ht="12.75">
      <c r="A383" s="106"/>
      <c r="B383" s="107" t="s">
        <v>6</v>
      </c>
      <c r="C383" s="108"/>
      <c r="D383" s="151"/>
      <c r="E383" s="414"/>
      <c r="F383" s="511"/>
    </row>
    <row r="384" spans="1:6" ht="12.75">
      <c r="A384" s="106"/>
      <c r="B384" s="107" t="s">
        <v>7</v>
      </c>
      <c r="C384" s="108"/>
      <c r="D384" s="151"/>
      <c r="E384" s="414"/>
      <c r="F384" s="511"/>
    </row>
    <row r="385" spans="1:6" ht="12.75">
      <c r="A385" s="109"/>
      <c r="B385" s="110"/>
      <c r="C385" s="111" t="s">
        <v>8</v>
      </c>
      <c r="D385" s="122">
        <v>74.54</v>
      </c>
      <c r="E385" s="477"/>
      <c r="F385" s="512">
        <f>D385*E385</f>
        <v>0</v>
      </c>
    </row>
    <row r="386" spans="1:6" ht="12.75">
      <c r="A386" s="103" t="s">
        <v>321</v>
      </c>
      <c r="B386" s="104" t="s">
        <v>9</v>
      </c>
      <c r="C386" s="112"/>
      <c r="D386" s="150"/>
      <c r="E386" s="417"/>
      <c r="F386" s="510"/>
    </row>
    <row r="387" spans="1:6" ht="12.75">
      <c r="A387" s="106"/>
      <c r="B387" s="107" t="s">
        <v>10</v>
      </c>
      <c r="C387" s="113"/>
      <c r="D387" s="151"/>
      <c r="E387" s="416"/>
      <c r="F387" s="511"/>
    </row>
    <row r="388" spans="1:6" ht="12.75">
      <c r="A388" s="106"/>
      <c r="B388" s="107" t="s">
        <v>11</v>
      </c>
      <c r="C388" s="113"/>
      <c r="D388" s="151"/>
      <c r="E388" s="416"/>
      <c r="F388" s="511"/>
    </row>
    <row r="389" spans="1:6" ht="12.75">
      <c r="A389" s="106"/>
      <c r="B389" s="107" t="s">
        <v>12</v>
      </c>
      <c r="C389" s="113"/>
      <c r="D389" s="151"/>
      <c r="E389" s="416"/>
      <c r="F389" s="511"/>
    </row>
    <row r="390" spans="1:6" ht="12.75">
      <c r="A390" s="109"/>
      <c r="B390" s="114"/>
      <c r="C390" s="110" t="s">
        <v>13</v>
      </c>
      <c r="D390" s="122">
        <v>5</v>
      </c>
      <c r="E390" s="477"/>
      <c r="F390" s="512">
        <f>D390*E390</f>
        <v>0</v>
      </c>
    </row>
    <row r="391" spans="1:6" ht="12.75">
      <c r="A391" s="103" t="s">
        <v>322</v>
      </c>
      <c r="B391" s="104" t="s">
        <v>32</v>
      </c>
      <c r="C391" s="112"/>
      <c r="D391" s="150"/>
      <c r="E391" s="417"/>
      <c r="F391" s="510"/>
    </row>
    <row r="392" spans="1:6" ht="12.75">
      <c r="A392" s="106"/>
      <c r="B392" s="108" t="s">
        <v>22</v>
      </c>
      <c r="C392" s="113"/>
      <c r="D392" s="151"/>
      <c r="E392" s="416"/>
      <c r="F392" s="511"/>
    </row>
    <row r="393" spans="1:6" ht="12.75">
      <c r="A393" s="106"/>
      <c r="B393" s="107"/>
      <c r="C393" s="113"/>
      <c r="D393" s="151"/>
      <c r="E393" s="416"/>
      <c r="F393" s="511"/>
    </row>
    <row r="394" spans="1:6" ht="12.75">
      <c r="A394" s="109"/>
      <c r="B394" s="110"/>
      <c r="C394" s="114" t="s">
        <v>13</v>
      </c>
      <c r="D394" s="122">
        <v>1</v>
      </c>
      <c r="E394" s="477"/>
      <c r="F394" s="512">
        <f>D394*E394</f>
        <v>0</v>
      </c>
    </row>
    <row r="395" spans="1:6" ht="12.75">
      <c r="A395" s="103" t="s">
        <v>323</v>
      </c>
      <c r="B395" s="104" t="s">
        <v>34</v>
      </c>
      <c r="C395" s="112"/>
      <c r="D395" s="150"/>
      <c r="E395" s="417"/>
      <c r="F395" s="510"/>
    </row>
    <row r="396" spans="1:6" ht="12.75">
      <c r="A396" s="115"/>
      <c r="B396" s="107" t="s">
        <v>433</v>
      </c>
      <c r="C396" s="113"/>
      <c r="D396" s="151"/>
      <c r="E396" s="416"/>
      <c r="F396" s="511"/>
    </row>
    <row r="397" spans="1:6" ht="12.75">
      <c r="A397" s="115"/>
      <c r="B397" s="107" t="s">
        <v>413</v>
      </c>
      <c r="C397" s="113"/>
      <c r="D397" s="151"/>
      <c r="E397" s="416"/>
      <c r="F397" s="511"/>
    </row>
    <row r="398" spans="1:6" ht="12.75">
      <c r="A398" s="115"/>
      <c r="B398" s="107" t="s">
        <v>76</v>
      </c>
      <c r="C398" s="113"/>
      <c r="D398" s="151"/>
      <c r="E398" s="416"/>
      <c r="F398" s="511"/>
    </row>
    <row r="399" spans="1:6" ht="12.75">
      <c r="A399" s="116"/>
      <c r="B399" s="111"/>
      <c r="C399" s="111" t="s">
        <v>35</v>
      </c>
      <c r="D399" s="155">
        <v>47.74</v>
      </c>
      <c r="E399" s="477"/>
      <c r="F399" s="512">
        <f>D399*E399</f>
        <v>0</v>
      </c>
    </row>
    <row r="400" spans="1:6" ht="12.75">
      <c r="A400" s="103" t="s">
        <v>324</v>
      </c>
      <c r="B400" s="104" t="s">
        <v>127</v>
      </c>
      <c r="C400" s="112"/>
      <c r="D400" s="150"/>
      <c r="E400" s="417"/>
      <c r="F400" s="510"/>
    </row>
    <row r="401" spans="1:6" ht="12.75">
      <c r="A401" s="106"/>
      <c r="B401" s="107" t="s">
        <v>129</v>
      </c>
      <c r="C401" s="113"/>
      <c r="D401" s="151"/>
      <c r="E401" s="416"/>
      <c r="F401" s="511"/>
    </row>
    <row r="402" spans="1:6" ht="12.75">
      <c r="A402" s="115"/>
      <c r="B402" s="107" t="s">
        <v>434</v>
      </c>
      <c r="C402" s="113"/>
      <c r="D402" s="151"/>
      <c r="E402" s="416"/>
      <c r="F402" s="511"/>
    </row>
    <row r="403" spans="1:6" ht="12.75">
      <c r="A403" s="115"/>
      <c r="B403" s="107" t="s">
        <v>413</v>
      </c>
      <c r="C403" s="113"/>
      <c r="D403" s="151"/>
      <c r="E403" s="416"/>
      <c r="F403" s="511"/>
    </row>
    <row r="404" spans="1:6" ht="12.75">
      <c r="A404" s="115"/>
      <c r="B404" s="107" t="s">
        <v>128</v>
      </c>
      <c r="C404" s="113"/>
      <c r="D404" s="151"/>
      <c r="E404" s="416"/>
      <c r="F404" s="511"/>
    </row>
    <row r="405" spans="1:6" ht="12.75">
      <c r="A405" s="116"/>
      <c r="B405" s="111"/>
      <c r="C405" s="111" t="s">
        <v>35</v>
      </c>
      <c r="D405" s="276">
        <v>8.8</v>
      </c>
      <c r="E405" s="477"/>
      <c r="F405" s="512">
        <f>D405*E405</f>
        <v>0</v>
      </c>
    </row>
    <row r="406" spans="1:6" ht="12.75">
      <c r="A406" s="103" t="s">
        <v>325</v>
      </c>
      <c r="B406" s="186" t="s">
        <v>429</v>
      </c>
      <c r="C406" s="112"/>
      <c r="D406" s="150"/>
      <c r="E406" s="417"/>
      <c r="F406" s="510"/>
    </row>
    <row r="407" spans="1:6" ht="12.75">
      <c r="A407" s="115"/>
      <c r="B407" s="190" t="s">
        <v>417</v>
      </c>
      <c r="C407" s="113"/>
      <c r="D407" s="151"/>
      <c r="E407" s="416"/>
      <c r="F407" s="511"/>
    </row>
    <row r="408" spans="1:6" ht="12.75">
      <c r="A408" s="109"/>
      <c r="B408" s="176" t="s">
        <v>416</v>
      </c>
      <c r="C408" s="111" t="s">
        <v>35</v>
      </c>
      <c r="D408" s="122">
        <v>18.552115624950932</v>
      </c>
      <c r="E408" s="477"/>
      <c r="F408" s="512">
        <f>D408*E408</f>
        <v>0</v>
      </c>
    </row>
    <row r="409" spans="1:6" ht="12.75">
      <c r="A409" s="103" t="s">
        <v>326</v>
      </c>
      <c r="B409" s="117" t="s">
        <v>130</v>
      </c>
      <c r="C409" s="117"/>
      <c r="D409" s="152"/>
      <c r="E409" s="417"/>
      <c r="F409" s="510"/>
    </row>
    <row r="410" spans="1:6" ht="12.75">
      <c r="A410" s="106"/>
      <c r="B410" s="118" t="s">
        <v>131</v>
      </c>
      <c r="C410" s="118"/>
      <c r="D410" s="139"/>
      <c r="E410" s="416"/>
      <c r="F410" s="511"/>
    </row>
    <row r="411" spans="1:6" ht="12.75">
      <c r="A411" s="106"/>
      <c r="B411" s="118" t="s">
        <v>146</v>
      </c>
      <c r="C411" s="170"/>
      <c r="D411" s="171"/>
      <c r="E411" s="416"/>
      <c r="F411" s="511"/>
    </row>
    <row r="412" spans="1:6" ht="12.75">
      <c r="A412" s="109"/>
      <c r="B412" s="111"/>
      <c r="C412" s="119" t="s">
        <v>35</v>
      </c>
      <c r="D412" s="122">
        <v>6</v>
      </c>
      <c r="E412" s="477"/>
      <c r="F412" s="512">
        <f>D412*E412</f>
        <v>0</v>
      </c>
    </row>
    <row r="413" spans="1:6" ht="12.75">
      <c r="A413" s="103" t="s">
        <v>327</v>
      </c>
      <c r="B413" s="117" t="s">
        <v>135</v>
      </c>
      <c r="C413" s="117"/>
      <c r="D413" s="152"/>
      <c r="E413" s="417"/>
      <c r="F413" s="510"/>
    </row>
    <row r="414" spans="1:6" ht="12.75">
      <c r="A414" s="106"/>
      <c r="B414" s="118" t="s">
        <v>134</v>
      </c>
      <c r="C414" s="118"/>
      <c r="D414" s="139"/>
      <c r="E414" s="416"/>
      <c r="F414" s="511"/>
    </row>
    <row r="415" spans="1:6" ht="12.75">
      <c r="A415" s="109"/>
      <c r="B415" s="111"/>
      <c r="C415" s="119" t="s">
        <v>33</v>
      </c>
      <c r="D415" s="122">
        <v>10</v>
      </c>
      <c r="E415" s="477"/>
      <c r="F415" s="512">
        <f>D415*E415</f>
        <v>0</v>
      </c>
    </row>
    <row r="416" spans="1:6" ht="12.75">
      <c r="A416" s="103" t="s">
        <v>328</v>
      </c>
      <c r="B416" s="117" t="s">
        <v>132</v>
      </c>
      <c r="C416" s="117"/>
      <c r="D416" s="152"/>
      <c r="E416" s="417"/>
      <c r="F416" s="510"/>
    </row>
    <row r="417" spans="1:6" ht="12.75">
      <c r="A417" s="106"/>
      <c r="B417" s="118" t="s">
        <v>133</v>
      </c>
      <c r="C417" s="118"/>
      <c r="D417" s="139"/>
      <c r="E417" s="416"/>
      <c r="F417" s="511"/>
    </row>
    <row r="418" spans="1:6" ht="12.75">
      <c r="A418" s="106"/>
      <c r="B418" s="118" t="s">
        <v>146</v>
      </c>
      <c r="C418" s="170"/>
      <c r="D418" s="171"/>
      <c r="E418" s="416"/>
      <c r="F418" s="511"/>
    </row>
    <row r="419" spans="1:6" ht="12.75">
      <c r="A419" s="109"/>
      <c r="B419" s="111"/>
      <c r="C419" s="119" t="s">
        <v>35</v>
      </c>
      <c r="D419" s="122">
        <v>1.5</v>
      </c>
      <c r="E419" s="477"/>
      <c r="F419" s="512">
        <f>D419*E419</f>
        <v>0</v>
      </c>
    </row>
    <row r="420" spans="1:6" ht="12.75">
      <c r="A420" s="103" t="s">
        <v>329</v>
      </c>
      <c r="B420" s="104" t="s">
        <v>90</v>
      </c>
      <c r="C420" s="112"/>
      <c r="D420" s="150"/>
      <c r="E420" s="417"/>
      <c r="F420" s="510"/>
    </row>
    <row r="421" spans="1:6" ht="12.75">
      <c r="A421" s="106"/>
      <c r="B421" s="107" t="s">
        <v>77</v>
      </c>
      <c r="C421" s="113"/>
      <c r="D421" s="151"/>
      <c r="E421" s="416"/>
      <c r="F421" s="511"/>
    </row>
    <row r="422" spans="1:6" ht="12.75">
      <c r="A422" s="106"/>
      <c r="B422" s="107" t="s">
        <v>42</v>
      </c>
      <c r="C422" s="113"/>
      <c r="D422" s="151"/>
      <c r="E422" s="416"/>
      <c r="F422" s="511"/>
    </row>
    <row r="423" spans="1:6" ht="12.75">
      <c r="A423" s="106"/>
      <c r="B423" s="190" t="s">
        <v>435</v>
      </c>
      <c r="C423" s="113"/>
      <c r="D423" s="153"/>
      <c r="E423" s="416"/>
      <c r="F423" s="511"/>
    </row>
    <row r="424" spans="1:6" ht="12.75">
      <c r="A424" s="106"/>
      <c r="B424" s="190" t="s">
        <v>436</v>
      </c>
      <c r="C424" s="113"/>
      <c r="D424" s="153"/>
      <c r="E424" s="416"/>
      <c r="F424" s="511"/>
    </row>
    <row r="425" spans="1:6" ht="12.75">
      <c r="A425" s="106"/>
      <c r="B425" s="107" t="s">
        <v>37</v>
      </c>
      <c r="C425" s="113"/>
      <c r="D425" s="153">
        <v>47.74</v>
      </c>
      <c r="E425" s="416"/>
      <c r="F425" s="511"/>
    </row>
    <row r="426" spans="1:6" ht="12.75">
      <c r="A426" s="106"/>
      <c r="B426" s="107" t="s">
        <v>38</v>
      </c>
      <c r="C426" s="108"/>
      <c r="D426" s="151"/>
      <c r="E426" s="416"/>
      <c r="F426" s="511"/>
    </row>
    <row r="427" spans="1:6" ht="12.75">
      <c r="A427" s="106"/>
      <c r="B427" s="120" t="s">
        <v>136</v>
      </c>
      <c r="C427" s="121">
        <v>1.4987156249509324</v>
      </c>
      <c r="D427" s="151"/>
      <c r="E427" s="416"/>
      <c r="F427" s="511"/>
    </row>
    <row r="428" spans="1:6" ht="12.75">
      <c r="A428" s="106"/>
      <c r="B428" s="120" t="s">
        <v>137</v>
      </c>
      <c r="C428" s="108">
        <v>1.4</v>
      </c>
      <c r="D428" s="151"/>
      <c r="E428" s="416"/>
      <c r="F428" s="511"/>
    </row>
    <row r="429" spans="1:6" ht="12.75">
      <c r="A429" s="106"/>
      <c r="B429" s="120" t="s">
        <v>147</v>
      </c>
      <c r="C429" s="108">
        <v>15.653400000000001</v>
      </c>
      <c r="D429" s="151">
        <v>18.552115624950932</v>
      </c>
      <c r="E429" s="416"/>
      <c r="F429" s="511"/>
    </row>
    <row r="430" spans="1:6" ht="12.75">
      <c r="A430" s="116"/>
      <c r="B430" s="110"/>
      <c r="C430" s="111" t="s">
        <v>35</v>
      </c>
      <c r="D430" s="122">
        <v>29.18788437504907</v>
      </c>
      <c r="E430" s="477"/>
      <c r="F430" s="512">
        <f>D430*E430</f>
        <v>0</v>
      </c>
    </row>
    <row r="431" spans="1:6" ht="12.75">
      <c r="A431" s="103" t="s">
        <v>330</v>
      </c>
      <c r="B431" s="104" t="s">
        <v>43</v>
      </c>
      <c r="C431" s="112"/>
      <c r="D431" s="150"/>
      <c r="E431" s="417"/>
      <c r="F431" s="510"/>
    </row>
    <row r="432" spans="1:6" ht="12.75">
      <c r="A432" s="115"/>
      <c r="B432" s="107" t="s">
        <v>44</v>
      </c>
      <c r="C432" s="113"/>
      <c r="D432" s="151"/>
      <c r="E432" s="416"/>
      <c r="F432" s="511"/>
    </row>
    <row r="433" spans="1:6" ht="12.75">
      <c r="A433" s="116"/>
      <c r="B433" s="122"/>
      <c r="C433" s="110" t="s">
        <v>33</v>
      </c>
      <c r="D433" s="122">
        <v>44.724000000000004</v>
      </c>
      <c r="E433" s="477"/>
      <c r="F433" s="512">
        <f>D433*E433</f>
        <v>0</v>
      </c>
    </row>
    <row r="434" spans="1:6" ht="12.75">
      <c r="A434" s="103" t="s">
        <v>331</v>
      </c>
      <c r="B434" s="117" t="s">
        <v>108</v>
      </c>
      <c r="C434" s="127"/>
      <c r="D434" s="152"/>
      <c r="E434" s="417"/>
      <c r="F434" s="510"/>
    </row>
    <row r="435" spans="1:6" ht="12.75">
      <c r="A435" s="134"/>
      <c r="B435" s="118" t="s">
        <v>109</v>
      </c>
      <c r="C435" s="129"/>
      <c r="D435" s="139"/>
      <c r="E435" s="416"/>
      <c r="F435" s="511"/>
    </row>
    <row r="436" spans="1:6" ht="12.75">
      <c r="A436" s="141"/>
      <c r="B436" s="135"/>
      <c r="C436" s="119" t="s">
        <v>8</v>
      </c>
      <c r="D436" s="138">
        <v>74.54</v>
      </c>
      <c r="E436" s="477"/>
      <c r="F436" s="512">
        <f>D436*E436</f>
        <v>0</v>
      </c>
    </row>
    <row r="437" spans="1:6" ht="12.75">
      <c r="A437" s="123" t="s">
        <v>332</v>
      </c>
      <c r="B437" s="105" t="s">
        <v>140</v>
      </c>
      <c r="C437" s="112"/>
      <c r="D437" s="154"/>
      <c r="E437" s="417"/>
      <c r="F437" s="510"/>
    </row>
    <row r="438" spans="1:6" ht="12.75">
      <c r="A438" s="106"/>
      <c r="B438" s="108" t="s">
        <v>141</v>
      </c>
      <c r="C438" s="113"/>
      <c r="D438" s="153"/>
      <c r="E438" s="416"/>
      <c r="F438" s="511"/>
    </row>
    <row r="439" spans="1:6" ht="12.75">
      <c r="A439" s="106"/>
      <c r="B439" s="108" t="s">
        <v>139</v>
      </c>
      <c r="C439" s="113"/>
      <c r="D439" s="153"/>
      <c r="E439" s="416"/>
      <c r="F439" s="511"/>
    </row>
    <row r="440" spans="1:6" ht="12.75">
      <c r="A440" s="106"/>
      <c r="B440" s="108" t="s">
        <v>58</v>
      </c>
      <c r="C440" s="113"/>
      <c r="D440" s="153"/>
      <c r="E440" s="416"/>
      <c r="F440" s="511"/>
    </row>
    <row r="441" spans="1:6" ht="12.75">
      <c r="A441" s="116"/>
      <c r="B441" s="111"/>
      <c r="C441" s="111" t="s">
        <v>13</v>
      </c>
      <c r="D441" s="122">
        <v>2</v>
      </c>
      <c r="E441" s="477"/>
      <c r="F441" s="512">
        <f>D441*E441</f>
        <v>0</v>
      </c>
    </row>
    <row r="442" spans="1:6" ht="12.75">
      <c r="A442" s="123" t="s">
        <v>333</v>
      </c>
      <c r="B442" s="105" t="s">
        <v>140</v>
      </c>
      <c r="C442" s="112"/>
      <c r="D442" s="154"/>
      <c r="E442" s="417"/>
      <c r="F442" s="510"/>
    </row>
    <row r="443" spans="1:6" ht="12.75">
      <c r="A443" s="115"/>
      <c r="B443" s="108" t="s">
        <v>143</v>
      </c>
      <c r="C443" s="113"/>
      <c r="D443" s="153"/>
      <c r="E443" s="416"/>
      <c r="F443" s="511"/>
    </row>
    <row r="444" spans="1:6" ht="12.75">
      <c r="A444" s="124"/>
      <c r="B444" s="108" t="s">
        <v>142</v>
      </c>
      <c r="C444" s="113"/>
      <c r="D444" s="153"/>
      <c r="E444" s="416"/>
      <c r="F444" s="511"/>
    </row>
    <row r="445" spans="1:6" ht="12.75">
      <c r="A445" s="124"/>
      <c r="B445" s="108" t="s">
        <v>58</v>
      </c>
      <c r="C445" s="113"/>
      <c r="D445" s="153"/>
      <c r="E445" s="416"/>
      <c r="F445" s="511"/>
    </row>
    <row r="446" spans="1:6" ht="12.75">
      <c r="A446" s="125"/>
      <c r="B446" s="111"/>
      <c r="C446" s="111" t="s">
        <v>13</v>
      </c>
      <c r="D446" s="122">
        <v>2</v>
      </c>
      <c r="E446" s="477"/>
      <c r="F446" s="512">
        <f>D446*E446</f>
        <v>0</v>
      </c>
    </row>
    <row r="447" spans="1:6" ht="12.75">
      <c r="A447" s="123" t="s">
        <v>334</v>
      </c>
      <c r="B447" s="105" t="s">
        <v>144</v>
      </c>
      <c r="C447" s="112"/>
      <c r="D447" s="154"/>
      <c r="E447" s="417"/>
      <c r="F447" s="510"/>
    </row>
    <row r="448" spans="1:6" ht="12.75">
      <c r="A448" s="106"/>
      <c r="B448" s="107" t="s">
        <v>145</v>
      </c>
      <c r="C448" s="113"/>
      <c r="D448" s="153"/>
      <c r="E448" s="416"/>
      <c r="F448" s="511"/>
    </row>
    <row r="449" spans="1:6" ht="12.75">
      <c r="A449" s="106"/>
      <c r="B449" s="108" t="s">
        <v>58</v>
      </c>
      <c r="C449" s="113"/>
      <c r="D449" s="153"/>
      <c r="E449" s="416"/>
      <c r="F449" s="511"/>
    </row>
    <row r="450" spans="1:6" ht="12.75">
      <c r="A450" s="116"/>
      <c r="B450" s="111"/>
      <c r="C450" s="111" t="s">
        <v>13</v>
      </c>
      <c r="D450" s="122">
        <v>1</v>
      </c>
      <c r="E450" s="477"/>
      <c r="F450" s="512">
        <f>D450*E450</f>
        <v>0</v>
      </c>
    </row>
    <row r="451" spans="1:6" ht="12.75">
      <c r="A451" s="123" t="s">
        <v>335</v>
      </c>
      <c r="B451" s="104" t="s">
        <v>59</v>
      </c>
      <c r="C451" s="105"/>
      <c r="D451" s="150"/>
      <c r="E451" s="417"/>
      <c r="F451" s="510"/>
    </row>
    <row r="452" spans="1:6" ht="12.75">
      <c r="A452" s="124"/>
      <c r="B452" s="107" t="s">
        <v>60</v>
      </c>
      <c r="C452" s="108"/>
      <c r="D452" s="151"/>
      <c r="E452" s="416"/>
      <c r="F452" s="511"/>
    </row>
    <row r="453" spans="1:6" ht="12.75">
      <c r="A453" s="125"/>
      <c r="B453" s="114"/>
      <c r="C453" s="110" t="s">
        <v>8</v>
      </c>
      <c r="D453" s="122">
        <v>74.54</v>
      </c>
      <c r="E453" s="477"/>
      <c r="F453" s="512">
        <f>D453*E453</f>
        <v>0</v>
      </c>
    </row>
    <row r="454" spans="1:6" ht="12.75">
      <c r="A454" s="123" t="s">
        <v>411</v>
      </c>
      <c r="B454" s="104" t="s">
        <v>61</v>
      </c>
      <c r="C454" s="112"/>
      <c r="D454" s="154"/>
      <c r="E454" s="417"/>
      <c r="F454" s="510"/>
    </row>
    <row r="455" spans="1:6" ht="12.75">
      <c r="A455" s="124"/>
      <c r="B455" s="107" t="s">
        <v>62</v>
      </c>
      <c r="C455" s="113"/>
      <c r="D455" s="153"/>
      <c r="E455" s="416"/>
      <c r="F455" s="511"/>
    </row>
    <row r="456" spans="1:6" ht="12.75">
      <c r="A456" s="124"/>
      <c r="B456" s="107" t="s">
        <v>63</v>
      </c>
      <c r="C456" s="113"/>
      <c r="D456" s="153"/>
      <c r="E456" s="416"/>
      <c r="F456" s="511"/>
    </row>
    <row r="457" spans="1:6" ht="12.75">
      <c r="A457" s="125"/>
      <c r="B457" s="110"/>
      <c r="C457" s="110" t="s">
        <v>8</v>
      </c>
      <c r="D457" s="122">
        <v>74.54</v>
      </c>
      <c r="E457" s="477"/>
      <c r="F457" s="512">
        <f>D457*E457</f>
        <v>0</v>
      </c>
    </row>
    <row r="458" spans="1:6" ht="12.75">
      <c r="A458" s="123" t="s">
        <v>336</v>
      </c>
      <c r="B458" s="105" t="s">
        <v>67</v>
      </c>
      <c r="C458" s="105"/>
      <c r="D458" s="150"/>
      <c r="E458" s="417"/>
      <c r="F458" s="510"/>
    </row>
    <row r="459" spans="1:6" ht="12.75">
      <c r="A459" s="124"/>
      <c r="B459" s="108" t="s">
        <v>68</v>
      </c>
      <c r="C459" s="108"/>
      <c r="D459" s="151"/>
      <c r="E459" s="416"/>
      <c r="F459" s="511"/>
    </row>
    <row r="460" spans="1:6" ht="12.75">
      <c r="A460" s="124"/>
      <c r="B460" s="108" t="s">
        <v>22</v>
      </c>
      <c r="C460" s="108"/>
      <c r="D460" s="151"/>
      <c r="E460" s="416"/>
      <c r="F460" s="511"/>
    </row>
    <row r="461" spans="1:6" ht="12.75">
      <c r="A461" s="125"/>
      <c r="B461" s="110"/>
      <c r="C461" s="111" t="s">
        <v>13</v>
      </c>
      <c r="D461" s="122">
        <v>1</v>
      </c>
      <c r="E461" s="477"/>
      <c r="F461" s="512">
        <f>D461*E461</f>
        <v>0</v>
      </c>
    </row>
    <row r="462" spans="1:6" ht="12.75">
      <c r="A462" s="123" t="s">
        <v>337</v>
      </c>
      <c r="B462" s="104" t="s">
        <v>69</v>
      </c>
      <c r="C462" s="112"/>
      <c r="D462" s="150"/>
      <c r="E462" s="417"/>
      <c r="F462" s="510"/>
    </row>
    <row r="463" spans="1:6" ht="12.75">
      <c r="A463" s="124"/>
      <c r="B463" s="107" t="s">
        <v>70</v>
      </c>
      <c r="C463" s="113"/>
      <c r="D463" s="151"/>
      <c r="E463" s="416"/>
      <c r="F463" s="511"/>
    </row>
    <row r="464" spans="1:6" ht="12.75">
      <c r="A464" s="125"/>
      <c r="B464" s="111"/>
      <c r="C464" s="111" t="s">
        <v>33</v>
      </c>
      <c r="D464" s="122">
        <v>111.81</v>
      </c>
      <c r="E464" s="477"/>
      <c r="F464" s="512">
        <f>D464*E464</f>
        <v>0</v>
      </c>
    </row>
    <row r="465" spans="1:6" ht="12.75">
      <c r="A465" s="123" t="s">
        <v>339</v>
      </c>
      <c r="B465" s="104" t="s">
        <v>71</v>
      </c>
      <c r="C465" s="112"/>
      <c r="D465" s="150"/>
      <c r="E465" s="417"/>
      <c r="F465" s="510"/>
    </row>
    <row r="466" spans="1:6" ht="12.75">
      <c r="A466" s="124"/>
      <c r="B466" s="107" t="s">
        <v>72</v>
      </c>
      <c r="C466" s="113"/>
      <c r="D466" s="151"/>
      <c r="E466" s="416"/>
      <c r="F466" s="511"/>
    </row>
    <row r="467" spans="1:6" ht="12.75">
      <c r="A467" s="124"/>
      <c r="B467" s="107" t="s">
        <v>73</v>
      </c>
      <c r="C467" s="113"/>
      <c r="D467" s="153"/>
      <c r="E467" s="416"/>
      <c r="F467" s="511"/>
    </row>
    <row r="468" spans="1:6" ht="12.75">
      <c r="A468" s="124"/>
      <c r="B468" s="107" t="s">
        <v>74</v>
      </c>
      <c r="C468" s="113"/>
      <c r="D468" s="151"/>
      <c r="E468" s="416"/>
      <c r="F468" s="511"/>
    </row>
    <row r="469" spans="1:6" ht="12.75">
      <c r="A469" s="125"/>
      <c r="B469" s="110" t="s">
        <v>405</v>
      </c>
      <c r="C469" s="114"/>
      <c r="D469" s="326">
        <v>0.05</v>
      </c>
      <c r="E469" s="477"/>
      <c r="F469" s="512">
        <f>SUM(F383:F465)*5%</f>
        <v>0</v>
      </c>
    </row>
    <row r="470" spans="1:6" ht="13.5" thickBot="1">
      <c r="A470" s="147"/>
      <c r="B470" s="146"/>
      <c r="C470" s="144"/>
      <c r="D470" s="148"/>
      <c r="E470" s="499"/>
      <c r="F470" s="513"/>
    </row>
    <row r="471" spans="1:6" ht="13.5" thickBot="1">
      <c r="A471" s="309"/>
      <c r="B471" s="310" t="s">
        <v>402</v>
      </c>
      <c r="C471" s="298"/>
      <c r="D471" s="299"/>
      <c r="E471" s="520"/>
      <c r="F471" s="514">
        <f>SUM(F385:F469)</f>
        <v>0</v>
      </c>
    </row>
    <row r="472" spans="1:6" ht="12.75">
      <c r="A472" s="473"/>
      <c r="B472" s="472"/>
      <c r="C472" s="471"/>
      <c r="D472" s="471"/>
      <c r="E472" s="20"/>
      <c r="F472" s="79"/>
    </row>
    <row r="473" spans="1:6" ht="12.75">
      <c r="A473" s="478"/>
      <c r="B473" s="479"/>
      <c r="C473" s="480"/>
      <c r="D473" s="480"/>
      <c r="E473" s="481"/>
      <c r="F473" s="82"/>
    </row>
    <row r="474" spans="1:6" ht="12.75">
      <c r="A474" s="482"/>
      <c r="B474" s="483"/>
      <c r="C474" s="20"/>
      <c r="D474" s="20"/>
      <c r="E474" s="20"/>
      <c r="F474" s="79"/>
    </row>
    <row r="475" spans="1:6" ht="12.75">
      <c r="A475" s="482"/>
      <c r="B475" s="483"/>
      <c r="C475" s="20"/>
      <c r="D475" s="20"/>
      <c r="E475" s="20"/>
      <c r="F475" s="79"/>
    </row>
    <row r="476" spans="1:6" ht="12.75">
      <c r="A476" s="482"/>
      <c r="B476" s="483"/>
      <c r="C476" s="20"/>
      <c r="D476" s="20"/>
      <c r="E476" s="20"/>
      <c r="F476" s="484"/>
    </row>
    <row r="477" spans="1:6" ht="12.75">
      <c r="A477" s="482"/>
      <c r="B477" s="485"/>
      <c r="C477" s="20"/>
      <c r="D477" s="20"/>
      <c r="E477" s="20"/>
      <c r="F477" s="79"/>
    </row>
    <row r="478" spans="1:6" ht="12.75">
      <c r="A478" s="482"/>
      <c r="B478" s="483"/>
      <c r="C478" s="20"/>
      <c r="D478" s="20"/>
      <c r="E478" s="20"/>
      <c r="F478" s="79"/>
    </row>
    <row r="479" spans="1:6" ht="12.75">
      <c r="A479" s="482"/>
      <c r="B479" s="485"/>
      <c r="C479" s="471"/>
      <c r="D479" s="20"/>
      <c r="E479" s="20"/>
      <c r="F479" s="79"/>
    </row>
    <row r="480" spans="1:6" ht="12.75">
      <c r="A480" s="482"/>
      <c r="B480" s="483"/>
      <c r="C480" s="471"/>
      <c r="D480" s="20"/>
      <c r="E480" s="20"/>
      <c r="F480" s="79"/>
    </row>
    <row r="481" spans="1:6" ht="12.75">
      <c r="A481" s="482"/>
      <c r="B481" s="483"/>
      <c r="C481" s="471"/>
      <c r="D481" s="20"/>
      <c r="E481" s="20"/>
      <c r="F481" s="79"/>
    </row>
    <row r="482" spans="1:6" ht="12.75">
      <c r="A482" s="482"/>
      <c r="B482" s="483"/>
      <c r="C482" s="471"/>
      <c r="D482" s="20"/>
      <c r="E482" s="20"/>
      <c r="F482" s="79"/>
    </row>
    <row r="483" spans="1:6" ht="12.75">
      <c r="A483" s="482"/>
      <c r="B483" s="483"/>
      <c r="C483" s="471"/>
      <c r="D483" s="20"/>
      <c r="E483" s="20"/>
      <c r="F483" s="79"/>
    </row>
    <row r="484" spans="1:6" ht="12.75">
      <c r="A484" s="482"/>
      <c r="B484" s="485"/>
      <c r="C484" s="471"/>
      <c r="D484" s="20"/>
      <c r="E484" s="20"/>
      <c r="F484" s="79"/>
    </row>
    <row r="485" spans="1:6" ht="12.75">
      <c r="A485" s="482"/>
      <c r="B485" s="467"/>
      <c r="C485" s="20"/>
      <c r="D485" s="20"/>
      <c r="E485" s="20"/>
      <c r="F485" s="79"/>
    </row>
    <row r="486" spans="1:6" ht="12.75">
      <c r="A486" s="482"/>
      <c r="B486" s="485"/>
      <c r="C486" s="471"/>
      <c r="D486" s="20"/>
      <c r="E486" s="20"/>
      <c r="F486" s="79"/>
    </row>
    <row r="487" spans="1:6" ht="12.75">
      <c r="A487" s="482"/>
      <c r="B487" s="483"/>
      <c r="C487" s="471"/>
      <c r="D487" s="20"/>
      <c r="E487" s="20"/>
      <c r="F487" s="79"/>
    </row>
    <row r="488" spans="1:6" ht="12.75">
      <c r="A488" s="482"/>
      <c r="B488" s="483"/>
      <c r="C488" s="471"/>
      <c r="D488" s="20"/>
      <c r="E488" s="20"/>
      <c r="F488" s="79"/>
    </row>
    <row r="489" spans="1:6" ht="12.75">
      <c r="A489" s="482"/>
      <c r="B489" s="485"/>
      <c r="C489" s="471"/>
      <c r="D489" s="20"/>
      <c r="E489" s="20"/>
      <c r="F489" s="79"/>
    </row>
    <row r="490" spans="1:6" ht="12.75">
      <c r="A490" s="482"/>
      <c r="B490" s="483"/>
      <c r="C490" s="471"/>
      <c r="D490" s="20"/>
      <c r="E490" s="20"/>
      <c r="F490" s="79"/>
    </row>
    <row r="491" spans="1:6" ht="12.75">
      <c r="A491" s="482"/>
      <c r="B491" s="483"/>
      <c r="C491" s="471"/>
      <c r="D491" s="20"/>
      <c r="E491" s="20"/>
      <c r="F491" s="79"/>
    </row>
    <row r="492" spans="1:6" ht="12.75">
      <c r="A492" s="482"/>
      <c r="B492" s="483"/>
      <c r="C492" s="471"/>
      <c r="D492" s="20"/>
      <c r="E492" s="20"/>
      <c r="F492" s="79"/>
    </row>
    <row r="493" spans="1:6" ht="12.75">
      <c r="A493" s="486"/>
      <c r="B493" s="483"/>
      <c r="C493" s="471"/>
      <c r="D493" s="20"/>
      <c r="E493" s="20"/>
      <c r="F493" s="79"/>
    </row>
    <row r="494" spans="1:6" ht="12.75">
      <c r="A494" s="486"/>
      <c r="B494" s="483"/>
      <c r="C494" s="471"/>
      <c r="D494" s="20"/>
      <c r="E494" s="20"/>
      <c r="F494" s="79"/>
    </row>
    <row r="495" spans="1:6" ht="12.75">
      <c r="A495" s="486"/>
      <c r="B495" s="483"/>
      <c r="C495" s="471"/>
      <c r="D495" s="20"/>
      <c r="E495" s="20"/>
      <c r="F495" s="79"/>
    </row>
    <row r="496" spans="1:6" ht="12.75">
      <c r="A496" s="486"/>
      <c r="B496" s="485"/>
      <c r="C496" s="487"/>
      <c r="D496" s="20"/>
      <c r="E496" s="20"/>
      <c r="F496" s="79"/>
    </row>
    <row r="497" spans="1:6" ht="12.75">
      <c r="A497" s="486"/>
      <c r="B497" s="485"/>
      <c r="C497" s="20"/>
      <c r="D497" s="471"/>
      <c r="E497" s="20"/>
      <c r="F497" s="79"/>
    </row>
    <row r="498" spans="1:6" ht="12.75">
      <c r="A498" s="486"/>
      <c r="B498" s="485"/>
      <c r="C498" s="20"/>
      <c r="D498" s="20"/>
      <c r="E498" s="20"/>
      <c r="F498" s="79"/>
    </row>
    <row r="499" spans="1:6" ht="12.75">
      <c r="A499" s="482"/>
      <c r="B499" s="483"/>
      <c r="C499" s="471"/>
      <c r="D499" s="20"/>
      <c r="E499" s="20"/>
      <c r="F499" s="79"/>
    </row>
    <row r="500" spans="1:6" ht="12.75">
      <c r="A500" s="482"/>
      <c r="B500" s="483"/>
      <c r="C500" s="471"/>
      <c r="D500" s="20"/>
      <c r="E500" s="20"/>
      <c r="F500" s="79"/>
    </row>
    <row r="501" spans="1:6" ht="12.75">
      <c r="A501" s="486"/>
      <c r="B501" s="483"/>
      <c r="C501" s="471"/>
      <c r="D501" s="20"/>
      <c r="E501" s="20"/>
      <c r="F501" s="79"/>
    </row>
    <row r="502" spans="1:6" ht="12.75">
      <c r="A502" s="486"/>
      <c r="B502" s="483"/>
      <c r="C502" s="471"/>
      <c r="D502" s="20"/>
      <c r="E502" s="20"/>
      <c r="F502" s="79"/>
    </row>
    <row r="503" spans="1:6" ht="12.75">
      <c r="A503" s="486"/>
      <c r="B503" s="483"/>
      <c r="C503" s="471"/>
      <c r="D503" s="20"/>
      <c r="E503" s="20"/>
      <c r="F503" s="79"/>
    </row>
    <row r="504" spans="1:6" ht="12.75">
      <c r="A504" s="486"/>
      <c r="B504" s="485"/>
      <c r="C504" s="487"/>
      <c r="D504" s="20"/>
      <c r="E504" s="20"/>
      <c r="F504" s="79"/>
    </row>
    <row r="505" spans="1:6" ht="12.75">
      <c r="A505" s="486"/>
      <c r="B505" s="485"/>
      <c r="C505" s="20"/>
      <c r="D505" s="487"/>
      <c r="E505" s="20"/>
      <c r="F505" s="79"/>
    </row>
    <row r="506" spans="1:6" ht="12.75">
      <c r="A506" s="486"/>
      <c r="B506" s="485"/>
      <c r="C506" s="20"/>
      <c r="D506" s="20"/>
      <c r="E506" s="20"/>
      <c r="F506" s="79"/>
    </row>
    <row r="507" spans="1:6" ht="12.75">
      <c r="A507" s="482"/>
      <c r="B507" s="485"/>
      <c r="C507" s="471"/>
      <c r="D507" s="20"/>
      <c r="E507" s="20"/>
      <c r="F507" s="79"/>
    </row>
    <row r="508" spans="1:6" ht="12.75">
      <c r="A508" s="486"/>
      <c r="B508" s="483"/>
      <c r="C508" s="471"/>
      <c r="D508" s="20"/>
      <c r="E508" s="20"/>
      <c r="F508" s="79"/>
    </row>
    <row r="509" spans="1:6" ht="12.75">
      <c r="A509" s="482"/>
      <c r="B509" s="485"/>
      <c r="C509" s="471"/>
      <c r="D509" s="20"/>
      <c r="E509" s="20"/>
      <c r="F509" s="79"/>
    </row>
    <row r="510" spans="1:6" ht="12.75">
      <c r="A510" s="482"/>
      <c r="B510" s="485"/>
      <c r="C510" s="20"/>
      <c r="D510" s="20"/>
      <c r="E510" s="20"/>
      <c r="F510" s="79"/>
    </row>
    <row r="511" spans="1:6" ht="12.75">
      <c r="A511" s="482"/>
      <c r="B511" s="485"/>
      <c r="C511" s="471"/>
      <c r="D511" s="20"/>
      <c r="E511" s="20"/>
      <c r="F511" s="79"/>
    </row>
    <row r="512" spans="1:6" ht="12.75">
      <c r="A512" s="482"/>
      <c r="B512" s="488"/>
      <c r="C512" s="21"/>
      <c r="D512" s="21"/>
      <c r="E512" s="21"/>
      <c r="F512" s="79"/>
    </row>
    <row r="513" spans="1:6" ht="12.75">
      <c r="A513" s="482"/>
      <c r="B513" s="488"/>
      <c r="C513" s="21"/>
      <c r="D513" s="21"/>
      <c r="E513" s="21"/>
      <c r="F513" s="79"/>
    </row>
    <row r="514" spans="1:6" ht="12.75">
      <c r="A514" s="482"/>
      <c r="B514" s="488"/>
      <c r="C514" s="489"/>
      <c r="D514" s="489"/>
      <c r="E514" s="334"/>
      <c r="F514" s="79"/>
    </row>
    <row r="515" spans="1:6" ht="12.75">
      <c r="A515" s="482"/>
      <c r="B515" s="485"/>
      <c r="C515" s="21"/>
      <c r="D515" s="20"/>
      <c r="E515" s="20"/>
      <c r="F515" s="80"/>
    </row>
    <row r="516" spans="1:6" ht="12.75">
      <c r="A516" s="482"/>
      <c r="B516" s="485"/>
      <c r="C516" s="21"/>
      <c r="D516" s="20"/>
      <c r="E516" s="20"/>
      <c r="F516" s="80"/>
    </row>
    <row r="517" spans="1:6" ht="12.75">
      <c r="A517" s="482"/>
      <c r="B517" s="488"/>
      <c r="C517" s="21"/>
      <c r="D517" s="21"/>
      <c r="E517" s="21"/>
      <c r="F517" s="81"/>
    </row>
    <row r="518" spans="1:6" ht="12.75">
      <c r="A518" s="482"/>
      <c r="B518" s="488"/>
      <c r="C518" s="21"/>
      <c r="D518" s="21"/>
      <c r="E518" s="21"/>
      <c r="F518" s="79"/>
    </row>
    <row r="519" spans="1:6" ht="12.75">
      <c r="A519" s="482"/>
      <c r="B519" s="488"/>
      <c r="C519" s="489"/>
      <c r="D519" s="489"/>
      <c r="E519" s="334"/>
      <c r="F519" s="79"/>
    </row>
    <row r="520" spans="1:6" ht="12.75">
      <c r="A520" s="482"/>
      <c r="B520" s="485"/>
      <c r="C520" s="21"/>
      <c r="D520" s="20"/>
      <c r="E520" s="20"/>
      <c r="F520" s="80"/>
    </row>
    <row r="521" spans="1:6" ht="12.75">
      <c r="A521" s="482"/>
      <c r="B521" s="485"/>
      <c r="C521" s="21"/>
      <c r="D521" s="20"/>
      <c r="E521" s="20"/>
      <c r="F521" s="80"/>
    </row>
    <row r="522" spans="1:6" ht="12.75">
      <c r="A522" s="482"/>
      <c r="B522" s="488"/>
      <c r="C522" s="21"/>
      <c r="D522" s="21"/>
      <c r="E522" s="21"/>
      <c r="F522" s="81"/>
    </row>
    <row r="523" spans="1:6" ht="12.75">
      <c r="A523" s="482"/>
      <c r="B523" s="488"/>
      <c r="C523" s="21"/>
      <c r="D523" s="21"/>
      <c r="E523" s="21"/>
      <c r="F523" s="79"/>
    </row>
    <row r="524" spans="1:6" ht="12.75">
      <c r="A524" s="482"/>
      <c r="B524" s="488"/>
      <c r="C524" s="489"/>
      <c r="D524" s="489"/>
      <c r="E524" s="334"/>
      <c r="F524" s="79"/>
    </row>
    <row r="525" spans="1:6" ht="12.75">
      <c r="A525" s="482"/>
      <c r="B525" s="485"/>
      <c r="C525" s="21"/>
      <c r="D525" s="20"/>
      <c r="E525" s="20"/>
      <c r="F525" s="80"/>
    </row>
    <row r="526" spans="1:6" ht="12.75">
      <c r="A526" s="482"/>
      <c r="B526" s="485"/>
      <c r="C526" s="21"/>
      <c r="D526" s="20"/>
      <c r="E526" s="20"/>
      <c r="F526" s="80"/>
    </row>
    <row r="527" spans="1:6" ht="12.75">
      <c r="A527" s="482"/>
      <c r="B527" s="488"/>
      <c r="C527" s="21"/>
      <c r="D527" s="21"/>
      <c r="E527" s="21"/>
      <c r="F527" s="81"/>
    </row>
    <row r="528" spans="1:6" ht="12.75">
      <c r="A528" s="482"/>
      <c r="B528" s="488"/>
      <c r="C528" s="21"/>
      <c r="D528" s="21"/>
      <c r="E528" s="21"/>
      <c r="F528" s="79"/>
    </row>
    <row r="529" spans="1:6" ht="12.75">
      <c r="A529" s="482"/>
      <c r="B529" s="488"/>
      <c r="C529" s="489"/>
      <c r="D529" s="489"/>
      <c r="E529" s="334"/>
      <c r="F529" s="79"/>
    </row>
    <row r="530" spans="1:6" ht="12.75">
      <c r="A530" s="482"/>
      <c r="B530" s="485"/>
      <c r="C530" s="21"/>
      <c r="D530" s="20"/>
      <c r="E530" s="20"/>
      <c r="F530" s="80"/>
    </row>
    <row r="531" spans="1:6" ht="12.75">
      <c r="A531" s="482"/>
      <c r="B531" s="485"/>
      <c r="C531" s="21"/>
      <c r="D531" s="20"/>
      <c r="E531" s="20"/>
      <c r="F531" s="80"/>
    </row>
    <row r="532" spans="1:6" ht="12.75">
      <c r="A532" s="482"/>
      <c r="B532" s="483"/>
      <c r="C532" s="471"/>
      <c r="D532" s="20"/>
      <c r="E532" s="20"/>
      <c r="F532" s="81"/>
    </row>
    <row r="533" spans="1:6" ht="12.75">
      <c r="A533" s="482"/>
      <c r="B533" s="483"/>
      <c r="C533" s="471"/>
      <c r="D533" s="20"/>
      <c r="E533" s="20"/>
      <c r="F533" s="79"/>
    </row>
    <row r="534" spans="1:6" ht="12.75">
      <c r="A534" s="482"/>
      <c r="B534" s="483"/>
      <c r="C534" s="471"/>
      <c r="D534" s="20"/>
      <c r="E534" s="20"/>
      <c r="F534" s="79"/>
    </row>
    <row r="535" spans="1:6" ht="12.75">
      <c r="A535" s="482"/>
      <c r="B535" s="483"/>
      <c r="C535" s="471"/>
      <c r="D535" s="471"/>
      <c r="E535" s="20"/>
      <c r="F535" s="79"/>
    </row>
    <row r="536" spans="1:6" ht="12.75">
      <c r="A536" s="482"/>
      <c r="B536" s="483"/>
      <c r="C536" s="471"/>
      <c r="D536" s="471"/>
      <c r="E536" s="20"/>
      <c r="F536" s="79"/>
    </row>
    <row r="537" spans="1:6" ht="12.75">
      <c r="A537" s="482"/>
      <c r="B537" s="483"/>
      <c r="C537" s="471"/>
      <c r="D537" s="471"/>
      <c r="E537" s="20"/>
      <c r="F537" s="79"/>
    </row>
    <row r="538" spans="1:6" ht="12.75">
      <c r="A538" s="482"/>
      <c r="B538" s="485"/>
      <c r="C538" s="20"/>
      <c r="D538" s="20"/>
      <c r="E538" s="20"/>
      <c r="F538" s="79"/>
    </row>
    <row r="539" spans="1:6" ht="12.75">
      <c r="A539" s="482"/>
      <c r="B539" s="483"/>
      <c r="C539" s="20"/>
      <c r="D539" s="20"/>
      <c r="E539" s="20"/>
      <c r="F539" s="79"/>
    </row>
    <row r="540" spans="1:6" ht="12.75">
      <c r="A540" s="482"/>
      <c r="B540" s="483"/>
      <c r="C540" s="20"/>
      <c r="D540" s="20"/>
      <c r="E540" s="20"/>
      <c r="F540" s="79"/>
    </row>
    <row r="541" spans="1:6" ht="12.75">
      <c r="A541" s="482"/>
      <c r="B541" s="490"/>
      <c r="C541" s="487"/>
      <c r="D541" s="20"/>
      <c r="E541" s="20"/>
      <c r="F541" s="79"/>
    </row>
    <row r="542" spans="1:6" ht="12.75">
      <c r="A542" s="482"/>
      <c r="B542" s="490"/>
      <c r="C542" s="20"/>
      <c r="D542" s="20"/>
      <c r="E542" s="20"/>
      <c r="F542" s="79"/>
    </row>
    <row r="543" spans="1:6" ht="12.75">
      <c r="A543" s="482"/>
      <c r="B543" s="490"/>
      <c r="C543" s="20"/>
      <c r="D543" s="20"/>
      <c r="E543" s="20"/>
      <c r="F543" s="79"/>
    </row>
    <row r="544" spans="1:6" ht="12.75">
      <c r="A544" s="486"/>
      <c r="B544" s="483"/>
      <c r="C544" s="20"/>
      <c r="D544" s="20"/>
      <c r="E544" s="20"/>
      <c r="F544" s="79"/>
    </row>
    <row r="545" spans="1:6" ht="12.75">
      <c r="A545" s="486"/>
      <c r="B545" s="483"/>
      <c r="C545" s="20"/>
      <c r="D545" s="20"/>
      <c r="E545" s="20"/>
      <c r="F545" s="79"/>
    </row>
    <row r="546" spans="1:6" ht="12.75">
      <c r="A546" s="486"/>
      <c r="B546" s="483"/>
      <c r="C546" s="20"/>
      <c r="D546" s="20"/>
      <c r="E546" s="20"/>
      <c r="F546" s="79"/>
    </row>
    <row r="547" spans="1:6" ht="12.75">
      <c r="A547" s="482"/>
      <c r="B547" s="483"/>
      <c r="C547" s="471"/>
      <c r="D547" s="20"/>
      <c r="E547" s="20"/>
      <c r="F547" s="79"/>
    </row>
    <row r="548" spans="1:6" ht="12.75">
      <c r="A548" s="486"/>
      <c r="B548" s="483"/>
      <c r="C548" s="471"/>
      <c r="D548" s="20"/>
      <c r="E548" s="20"/>
      <c r="F548" s="79"/>
    </row>
    <row r="549" spans="1:6" ht="12.75">
      <c r="A549" s="486"/>
      <c r="B549" s="483"/>
      <c r="C549" s="471"/>
      <c r="D549" s="20"/>
      <c r="E549" s="20"/>
      <c r="F549" s="79"/>
    </row>
    <row r="550" spans="1:6" ht="12.75">
      <c r="A550" s="486"/>
      <c r="B550" s="20"/>
      <c r="C550" s="20"/>
      <c r="D550" s="20"/>
      <c r="E550" s="20"/>
      <c r="F550" s="79"/>
    </row>
    <row r="551" spans="1:6" ht="12.75">
      <c r="A551" s="486"/>
      <c r="B551" s="20"/>
      <c r="C551" s="20"/>
      <c r="D551" s="20"/>
      <c r="E551" s="20"/>
      <c r="F551" s="79"/>
    </row>
    <row r="552" spans="1:6" ht="12.75">
      <c r="A552" s="482"/>
      <c r="B552" s="488"/>
      <c r="C552" s="21"/>
      <c r="D552" s="21"/>
      <c r="E552" s="21"/>
      <c r="F552" s="79"/>
    </row>
    <row r="553" spans="1:6" ht="12.75">
      <c r="A553" s="491"/>
      <c r="B553" s="488"/>
      <c r="C553" s="21"/>
      <c r="D553" s="21"/>
      <c r="E553" s="21"/>
      <c r="F553" s="79"/>
    </row>
    <row r="554" spans="1:6" ht="12.75">
      <c r="A554" s="491"/>
      <c r="B554" s="488"/>
      <c r="C554" s="21"/>
      <c r="D554" s="21"/>
      <c r="E554" s="21"/>
      <c r="F554" s="79"/>
    </row>
    <row r="555" spans="1:6" ht="12.75">
      <c r="A555" s="492"/>
      <c r="B555" s="493"/>
      <c r="C555" s="21"/>
      <c r="D555" s="21"/>
      <c r="E555" s="21"/>
      <c r="F555" s="80"/>
    </row>
    <row r="556" spans="1:6" ht="12.75">
      <c r="A556" s="486"/>
      <c r="B556" s="483"/>
      <c r="C556" s="20"/>
      <c r="D556" s="20"/>
      <c r="E556" s="20"/>
      <c r="F556" s="80"/>
    </row>
    <row r="557" spans="1:6" ht="12.75">
      <c r="A557" s="486"/>
      <c r="B557" s="485"/>
      <c r="C557" s="471"/>
      <c r="D557" s="471"/>
      <c r="E557" s="20"/>
      <c r="F557" s="80"/>
    </row>
    <row r="558" spans="1:6" ht="12.75">
      <c r="A558" s="486"/>
      <c r="B558" s="485"/>
      <c r="C558" s="471"/>
      <c r="D558" s="471"/>
      <c r="E558" s="20"/>
      <c r="F558" s="80"/>
    </row>
    <row r="559" spans="1:6" ht="12.75">
      <c r="A559" s="466"/>
      <c r="B559" s="485"/>
      <c r="C559" s="471"/>
      <c r="D559" s="471"/>
      <c r="E559" s="20"/>
      <c r="F559" s="79"/>
    </row>
    <row r="560" spans="1:6" ht="12.75">
      <c r="A560" s="466"/>
      <c r="B560" s="483"/>
      <c r="C560" s="471"/>
      <c r="D560" s="471"/>
      <c r="E560" s="20"/>
      <c r="F560" s="79"/>
    </row>
    <row r="561" spans="1:6" ht="12.75">
      <c r="A561" s="466"/>
      <c r="B561" s="485"/>
      <c r="C561" s="471"/>
      <c r="D561" s="471"/>
      <c r="E561" s="20"/>
      <c r="F561" s="79"/>
    </row>
    <row r="562" spans="1:6" ht="12.75">
      <c r="A562" s="466"/>
      <c r="B562" s="485"/>
      <c r="C562" s="471"/>
      <c r="D562" s="471"/>
      <c r="E562" s="20"/>
      <c r="F562" s="79"/>
    </row>
    <row r="563" spans="1:6" ht="12.75">
      <c r="A563" s="466"/>
      <c r="B563" s="485"/>
      <c r="C563" s="20"/>
      <c r="D563" s="20"/>
      <c r="E563" s="20"/>
      <c r="F563" s="79"/>
    </row>
    <row r="564" spans="1:6" ht="12.75">
      <c r="A564" s="466"/>
      <c r="B564" s="485"/>
      <c r="C564" s="20"/>
      <c r="D564" s="20"/>
      <c r="E564" s="20"/>
      <c r="F564" s="79"/>
    </row>
    <row r="565" spans="1:6" ht="12.75">
      <c r="A565" s="486"/>
      <c r="B565" s="485"/>
      <c r="C565" s="471"/>
      <c r="D565" s="471"/>
      <c r="E565" s="20"/>
      <c r="F565" s="79"/>
    </row>
    <row r="566" spans="1:6" ht="12.75">
      <c r="A566" s="482"/>
      <c r="B566" s="485"/>
      <c r="C566" s="471"/>
      <c r="D566" s="471"/>
      <c r="E566" s="20"/>
      <c r="F566" s="79"/>
    </row>
    <row r="567" spans="1:6" ht="12.75">
      <c r="A567" s="482"/>
      <c r="B567" s="485"/>
      <c r="C567" s="471"/>
      <c r="D567" s="471"/>
      <c r="E567" s="20"/>
      <c r="F567" s="79"/>
    </row>
    <row r="568" spans="1:6" ht="12.75">
      <c r="A568" s="482"/>
      <c r="B568" s="485"/>
      <c r="C568" s="471"/>
      <c r="D568" s="471"/>
      <c r="E568" s="20"/>
      <c r="F568" s="79"/>
    </row>
    <row r="569" spans="1:6" ht="12.75">
      <c r="A569" s="482"/>
      <c r="B569" s="485"/>
      <c r="C569" s="471"/>
      <c r="D569" s="471"/>
      <c r="E569" s="20"/>
      <c r="F569" s="79"/>
    </row>
    <row r="570" spans="1:6" ht="12.75">
      <c r="A570" s="486"/>
      <c r="B570" s="485"/>
      <c r="C570" s="20"/>
      <c r="D570" s="20"/>
      <c r="E570" s="20"/>
      <c r="F570" s="79"/>
    </row>
    <row r="571" spans="1:6" ht="12.75">
      <c r="A571" s="486"/>
      <c r="B571" s="483"/>
      <c r="C571" s="20"/>
      <c r="D571" s="20"/>
      <c r="E571" s="20"/>
      <c r="F571" s="79"/>
    </row>
    <row r="572" spans="1:6" ht="12.75">
      <c r="A572" s="486"/>
      <c r="B572" s="485"/>
      <c r="C572" s="471"/>
      <c r="D572" s="471"/>
      <c r="E572" s="20"/>
      <c r="F572" s="79"/>
    </row>
    <row r="573" spans="1:6" ht="12.75">
      <c r="A573" s="486"/>
      <c r="B573" s="485"/>
      <c r="C573" s="471"/>
      <c r="D573" s="471"/>
      <c r="E573" s="20"/>
      <c r="F573" s="79"/>
    </row>
    <row r="574" spans="1:6" ht="12.75">
      <c r="A574" s="466"/>
      <c r="B574" s="485"/>
      <c r="C574" s="471"/>
      <c r="D574" s="471"/>
      <c r="E574" s="20"/>
      <c r="F574" s="79"/>
    </row>
    <row r="575" spans="1:6" ht="12.75">
      <c r="A575" s="466"/>
      <c r="B575" s="485"/>
      <c r="C575" s="471"/>
      <c r="D575" s="471"/>
      <c r="E575" s="20"/>
      <c r="F575" s="79"/>
    </row>
    <row r="576" spans="1:6" ht="12.75">
      <c r="A576" s="466"/>
      <c r="B576" s="485"/>
      <c r="C576" s="471"/>
      <c r="D576" s="471"/>
      <c r="E576" s="20"/>
      <c r="F576" s="79"/>
    </row>
    <row r="577" spans="1:6" ht="12.75">
      <c r="A577" s="466"/>
      <c r="B577" s="485"/>
      <c r="C577" s="20"/>
      <c r="D577" s="20"/>
      <c r="E577" s="20"/>
      <c r="F577" s="79"/>
    </row>
    <row r="578" spans="1:6" ht="12.75">
      <c r="A578" s="466"/>
      <c r="B578" s="485"/>
      <c r="C578" s="20"/>
      <c r="D578" s="20"/>
      <c r="E578" s="20"/>
      <c r="F578" s="79"/>
    </row>
    <row r="579" spans="1:6" ht="12.75">
      <c r="A579" s="486"/>
      <c r="B579" s="485"/>
      <c r="C579" s="471"/>
      <c r="D579" s="471"/>
      <c r="E579" s="20"/>
      <c r="F579" s="79"/>
    </row>
    <row r="580" spans="1:6" ht="12.75">
      <c r="A580" s="486"/>
      <c r="B580" s="485"/>
      <c r="C580" s="471"/>
      <c r="D580" s="471"/>
      <c r="E580" s="20"/>
      <c r="F580" s="79"/>
    </row>
    <row r="581" spans="1:6" ht="12.75">
      <c r="A581" s="466"/>
      <c r="B581" s="485"/>
      <c r="C581" s="471"/>
      <c r="D581" s="471"/>
      <c r="E581" s="20"/>
      <c r="F581" s="79"/>
    </row>
    <row r="582" spans="1:6" ht="12.75">
      <c r="A582" s="466"/>
      <c r="B582" s="485"/>
      <c r="C582" s="471"/>
      <c r="D582" s="471"/>
      <c r="E582" s="20"/>
      <c r="F582" s="79"/>
    </row>
    <row r="583" spans="1:6" ht="12.75">
      <c r="A583" s="466"/>
      <c r="B583" s="485"/>
      <c r="C583" s="471"/>
      <c r="D583" s="471"/>
      <c r="E583" s="20"/>
      <c r="F583" s="79"/>
    </row>
    <row r="584" spans="1:6" ht="12.75">
      <c r="A584" s="466"/>
      <c r="B584" s="485"/>
      <c r="C584" s="20"/>
      <c r="D584" s="20"/>
      <c r="E584" s="20"/>
      <c r="F584" s="79"/>
    </row>
    <row r="585" spans="1:6" ht="12.75">
      <c r="A585" s="486"/>
      <c r="B585" s="485"/>
      <c r="C585" s="20"/>
      <c r="D585" s="20"/>
      <c r="E585" s="20"/>
      <c r="F585" s="79"/>
    </row>
    <row r="586" spans="1:6" ht="12.75">
      <c r="A586" s="486"/>
      <c r="B586" s="485"/>
      <c r="C586" s="471"/>
      <c r="D586" s="471"/>
      <c r="E586" s="20"/>
      <c r="F586" s="79"/>
    </row>
    <row r="587" spans="1:6" ht="12.75">
      <c r="A587" s="482"/>
      <c r="B587" s="483"/>
      <c r="C587" s="471"/>
      <c r="D587" s="471"/>
      <c r="E587" s="20"/>
      <c r="F587" s="79"/>
    </row>
    <row r="588" spans="1:6" ht="12.75">
      <c r="A588" s="482"/>
      <c r="B588" s="485"/>
      <c r="C588" s="471"/>
      <c r="D588" s="471"/>
      <c r="E588" s="20"/>
      <c r="F588" s="79"/>
    </row>
    <row r="589" spans="1:6" ht="12.75">
      <c r="A589" s="482"/>
      <c r="B589" s="485"/>
      <c r="C589" s="471"/>
      <c r="D589" s="471"/>
      <c r="E589" s="20"/>
      <c r="F589" s="79"/>
    </row>
    <row r="590" spans="1:6" ht="12.75">
      <c r="A590" s="486"/>
      <c r="B590" s="485"/>
      <c r="C590" s="20"/>
      <c r="D590" s="20"/>
      <c r="E590" s="20"/>
      <c r="F590" s="79"/>
    </row>
    <row r="591" spans="1:6" ht="12.75">
      <c r="A591" s="486"/>
      <c r="B591" s="485"/>
      <c r="C591" s="20"/>
      <c r="D591" s="20"/>
      <c r="E591" s="20"/>
      <c r="F591" s="79"/>
    </row>
    <row r="592" spans="1:6" ht="12.75">
      <c r="A592" s="486"/>
      <c r="B592" s="483"/>
      <c r="C592" s="20"/>
      <c r="D592" s="20"/>
      <c r="E592" s="20"/>
      <c r="F592" s="79"/>
    </row>
    <row r="593" spans="1:6" ht="12.75">
      <c r="A593" s="466"/>
      <c r="B593" s="483"/>
      <c r="C593" s="20"/>
      <c r="D593" s="20"/>
      <c r="E593" s="20"/>
      <c r="F593" s="79"/>
    </row>
    <row r="594" spans="1:6" ht="12.75">
      <c r="A594" s="466"/>
      <c r="B594" s="485"/>
      <c r="C594" s="20"/>
      <c r="D594" s="20"/>
      <c r="E594" s="20"/>
      <c r="F594" s="79"/>
    </row>
    <row r="595" spans="1:6" ht="12.75">
      <c r="A595" s="466"/>
      <c r="B595" s="467"/>
      <c r="C595" s="20"/>
      <c r="D595" s="20"/>
      <c r="E595" s="20"/>
      <c r="F595" s="79"/>
    </row>
    <row r="596" spans="1:6" ht="12.75">
      <c r="A596" s="466"/>
      <c r="B596" s="467"/>
      <c r="C596" s="20"/>
      <c r="D596" s="20"/>
      <c r="E596" s="20"/>
      <c r="F596" s="79"/>
    </row>
    <row r="597" spans="1:6" ht="12.75">
      <c r="A597" s="486"/>
      <c r="B597" s="483"/>
      <c r="C597" s="471"/>
      <c r="D597" s="471"/>
      <c r="E597" s="20"/>
      <c r="F597" s="79"/>
    </row>
    <row r="598" spans="1:6" ht="12.75">
      <c r="A598" s="466"/>
      <c r="B598" s="483"/>
      <c r="C598" s="471"/>
      <c r="D598" s="471"/>
      <c r="E598" s="20"/>
      <c r="F598" s="79"/>
    </row>
    <row r="599" spans="1:6" ht="12.75">
      <c r="A599" s="466"/>
      <c r="B599" s="483"/>
      <c r="C599" s="471"/>
      <c r="D599" s="471"/>
      <c r="E599" s="20"/>
      <c r="F599" s="79"/>
    </row>
    <row r="600" spans="1:6" ht="12.75">
      <c r="A600" s="466"/>
      <c r="B600" s="467"/>
      <c r="C600" s="471"/>
      <c r="D600" s="471"/>
      <c r="E600" s="20"/>
      <c r="F600" s="79"/>
    </row>
    <row r="601" spans="1:6" ht="12.75">
      <c r="A601" s="466"/>
      <c r="B601" s="483"/>
      <c r="C601" s="20"/>
      <c r="D601" s="20"/>
      <c r="E601" s="20"/>
      <c r="F601" s="79"/>
    </row>
    <row r="602" spans="1:6" ht="12.75">
      <c r="A602" s="466"/>
      <c r="B602" s="483"/>
      <c r="C602" s="20"/>
      <c r="D602" s="20"/>
      <c r="E602" s="20"/>
      <c r="F602" s="79"/>
    </row>
    <row r="603" spans="1:6" ht="12.75">
      <c r="A603" s="486"/>
      <c r="B603" s="485"/>
      <c r="C603" s="20"/>
      <c r="D603" s="20"/>
      <c r="E603" s="20"/>
      <c r="F603" s="79"/>
    </row>
    <row r="604" spans="1:6" ht="12.75">
      <c r="A604" s="466"/>
      <c r="B604" s="485"/>
      <c r="C604" s="20"/>
      <c r="D604" s="20"/>
      <c r="E604" s="20"/>
      <c r="F604" s="79"/>
    </row>
    <row r="605" spans="1:6" ht="12.75">
      <c r="A605" s="466"/>
      <c r="B605" s="485"/>
      <c r="C605" s="20"/>
      <c r="D605" s="20"/>
      <c r="E605" s="20"/>
      <c r="F605" s="79"/>
    </row>
    <row r="606" spans="1:6" ht="12.75">
      <c r="A606" s="466"/>
      <c r="B606" s="485"/>
      <c r="C606" s="20"/>
      <c r="D606" s="20"/>
      <c r="E606" s="20"/>
      <c r="F606" s="79"/>
    </row>
    <row r="607" spans="1:6" ht="12.75">
      <c r="A607" s="466"/>
      <c r="B607" s="483"/>
      <c r="C607" s="20"/>
      <c r="D607" s="20"/>
      <c r="E607" s="20"/>
      <c r="F607" s="79"/>
    </row>
    <row r="608" spans="1:6" ht="12.75">
      <c r="A608" s="466"/>
      <c r="B608" s="494"/>
      <c r="C608" s="20"/>
      <c r="D608" s="20"/>
      <c r="E608" s="20"/>
      <c r="F608" s="79"/>
    </row>
    <row r="609" spans="1:6" ht="12.75">
      <c r="A609" s="486"/>
      <c r="B609" s="483"/>
      <c r="C609" s="471"/>
      <c r="D609" s="20"/>
      <c r="E609" s="20"/>
      <c r="F609" s="79"/>
    </row>
    <row r="610" spans="1:6" ht="12.75">
      <c r="A610" s="466"/>
      <c r="B610" s="483"/>
      <c r="C610" s="471"/>
      <c r="D610" s="20"/>
      <c r="E610" s="20"/>
      <c r="F610" s="79"/>
    </row>
    <row r="611" spans="1:6" ht="12.75">
      <c r="A611" s="466"/>
      <c r="B611" s="483"/>
      <c r="C611" s="471"/>
      <c r="D611" s="20"/>
      <c r="E611" s="20"/>
      <c r="F611" s="79"/>
    </row>
    <row r="612" spans="1:6" ht="12.75">
      <c r="A612" s="466"/>
      <c r="B612" s="485"/>
      <c r="C612" s="20"/>
      <c r="D612" s="20"/>
      <c r="E612" s="20"/>
      <c r="F612" s="79"/>
    </row>
    <row r="613" spans="1:6" ht="12.75">
      <c r="A613" s="466"/>
      <c r="B613" s="467"/>
      <c r="C613" s="20"/>
      <c r="D613" s="20"/>
      <c r="E613" s="20"/>
      <c r="F613" s="79"/>
    </row>
    <row r="614" spans="1:6" ht="12.75">
      <c r="A614" s="486"/>
      <c r="B614" s="483"/>
      <c r="C614" s="471"/>
      <c r="D614" s="20"/>
      <c r="E614" s="20"/>
      <c r="F614" s="79"/>
    </row>
    <row r="615" spans="1:6" ht="12.75">
      <c r="A615" s="466"/>
      <c r="B615" s="483"/>
      <c r="C615" s="471"/>
      <c r="D615" s="20"/>
      <c r="E615" s="20"/>
      <c r="F615" s="79"/>
    </row>
    <row r="616" spans="1:6" ht="12.75">
      <c r="A616" s="466"/>
      <c r="B616" s="483"/>
      <c r="C616" s="471"/>
      <c r="D616" s="471"/>
      <c r="E616" s="20"/>
      <c r="F616" s="79"/>
    </row>
    <row r="617" spans="1:6" ht="12.75">
      <c r="A617" s="466"/>
      <c r="B617" s="483"/>
      <c r="C617" s="471"/>
      <c r="D617" s="20"/>
      <c r="E617" s="20"/>
      <c r="F617" s="79"/>
    </row>
    <row r="618" spans="1:6" ht="12.75">
      <c r="A618" s="466"/>
      <c r="B618" s="483"/>
      <c r="C618" s="471"/>
      <c r="D618" s="471"/>
      <c r="E618" s="20"/>
      <c r="F618" s="79"/>
    </row>
    <row r="619" spans="1:6" ht="12.75">
      <c r="A619" s="466"/>
      <c r="B619" s="483"/>
      <c r="C619" s="471"/>
      <c r="D619" s="471"/>
      <c r="E619" s="20"/>
      <c r="F619" s="79"/>
    </row>
    <row r="620" spans="1:6" ht="12.75">
      <c r="A620" s="466"/>
      <c r="B620" s="467"/>
      <c r="C620" s="20"/>
      <c r="D620" s="20"/>
      <c r="E620" s="20"/>
      <c r="F620" s="79"/>
    </row>
    <row r="621" spans="1:6" ht="12.75">
      <c r="A621" s="469"/>
      <c r="B621" s="470"/>
      <c r="C621" s="471"/>
      <c r="D621" s="471"/>
      <c r="E621" s="22"/>
      <c r="F621" s="79"/>
    </row>
    <row r="622" spans="1:6" ht="12.75">
      <c r="A622" s="473"/>
      <c r="B622" s="472"/>
      <c r="C622" s="471"/>
      <c r="D622" s="471"/>
      <c r="E622" s="20"/>
      <c r="F622" s="79"/>
    </row>
    <row r="623" spans="1:6" ht="12.75">
      <c r="A623" s="473"/>
      <c r="B623" s="472"/>
      <c r="C623" s="471"/>
      <c r="D623" s="471"/>
      <c r="E623" s="20"/>
      <c r="F623" s="484"/>
    </row>
    <row r="624" spans="1:6" ht="12.75">
      <c r="A624" s="478"/>
      <c r="B624" s="479"/>
      <c r="C624" s="480"/>
      <c r="D624" s="480"/>
      <c r="E624" s="481"/>
      <c r="F624" s="79"/>
    </row>
    <row r="625" spans="1:6" ht="12.75">
      <c r="A625" s="482"/>
      <c r="B625" s="483"/>
      <c r="C625" s="20"/>
      <c r="D625" s="20"/>
      <c r="E625" s="20"/>
      <c r="F625" s="79"/>
    </row>
    <row r="626" spans="1:6" ht="12.75">
      <c r="A626" s="482"/>
      <c r="B626" s="483"/>
      <c r="C626" s="20"/>
      <c r="D626" s="20"/>
      <c r="E626" s="20"/>
      <c r="F626" s="79"/>
    </row>
    <row r="627" spans="1:6" ht="12.75">
      <c r="A627" s="482"/>
      <c r="B627" s="483"/>
      <c r="C627" s="20"/>
      <c r="D627" s="20"/>
      <c r="E627" s="20"/>
      <c r="F627" s="79"/>
    </row>
    <row r="628" spans="1:6" ht="12.75">
      <c r="A628" s="482"/>
      <c r="B628" s="485"/>
      <c r="C628" s="20"/>
      <c r="D628" s="20"/>
      <c r="E628" s="20"/>
      <c r="F628" s="79"/>
    </row>
    <row r="629" spans="1:6" ht="12.75">
      <c r="A629" s="482"/>
      <c r="B629" s="483"/>
      <c r="C629" s="20"/>
      <c r="D629" s="20"/>
      <c r="E629" s="20"/>
      <c r="F629" s="79"/>
    </row>
    <row r="630" spans="1:6" ht="12.75">
      <c r="A630" s="482"/>
      <c r="B630" s="485"/>
      <c r="C630" s="471"/>
      <c r="D630" s="20"/>
      <c r="E630" s="20"/>
      <c r="F630" s="79"/>
    </row>
    <row r="631" spans="1:6" ht="12.75">
      <c r="A631" s="482"/>
      <c r="B631" s="483"/>
      <c r="C631" s="471"/>
      <c r="D631" s="20"/>
      <c r="E631" s="20"/>
      <c r="F631" s="79"/>
    </row>
    <row r="632" spans="1:6" ht="12.75">
      <c r="A632" s="482"/>
      <c r="B632" s="483"/>
      <c r="C632" s="471"/>
      <c r="D632" s="20"/>
      <c r="E632" s="20"/>
      <c r="F632" s="79"/>
    </row>
    <row r="633" spans="1:6" ht="12.75">
      <c r="A633" s="482"/>
      <c r="B633" s="483"/>
      <c r="C633" s="471"/>
      <c r="D633" s="20"/>
      <c r="E633" s="20"/>
      <c r="F633" s="79"/>
    </row>
    <row r="634" spans="1:6" ht="12.75">
      <c r="A634" s="482"/>
      <c r="B634" s="483"/>
      <c r="C634" s="471"/>
      <c r="D634" s="20"/>
      <c r="E634" s="20"/>
      <c r="F634" s="79"/>
    </row>
    <row r="635" spans="1:6" ht="12.75">
      <c r="A635" s="482"/>
      <c r="B635" s="485"/>
      <c r="C635" s="471"/>
      <c r="D635" s="20"/>
      <c r="E635" s="20"/>
      <c r="F635" s="79"/>
    </row>
    <row r="636" spans="1:6" ht="12.75">
      <c r="A636" s="482"/>
      <c r="B636" s="467"/>
      <c r="C636" s="20"/>
      <c r="D636" s="20"/>
      <c r="E636" s="20"/>
      <c r="F636" s="79"/>
    </row>
    <row r="637" spans="1:6" ht="12.75">
      <c r="A637" s="482"/>
      <c r="B637" s="485"/>
      <c r="C637" s="471"/>
      <c r="D637" s="20"/>
      <c r="E637" s="20"/>
      <c r="F637" s="79"/>
    </row>
    <row r="638" spans="1:6" ht="12.75">
      <c r="A638" s="482"/>
      <c r="B638" s="483"/>
      <c r="C638" s="471"/>
      <c r="D638" s="20"/>
      <c r="E638" s="20"/>
      <c r="F638" s="79"/>
    </row>
    <row r="639" spans="1:6" ht="12.75">
      <c r="A639" s="482"/>
      <c r="B639" s="483"/>
      <c r="C639" s="471"/>
      <c r="D639" s="20"/>
      <c r="E639" s="20"/>
      <c r="F639" s="79"/>
    </row>
    <row r="640" spans="1:6" ht="12.75">
      <c r="A640" s="482"/>
      <c r="B640" s="485"/>
      <c r="C640" s="471"/>
      <c r="D640" s="20"/>
      <c r="E640" s="20"/>
      <c r="F640" s="79"/>
    </row>
    <row r="641" spans="1:6" ht="12.75">
      <c r="A641" s="482"/>
      <c r="B641" s="483"/>
      <c r="C641" s="471"/>
      <c r="D641" s="20"/>
      <c r="E641" s="20"/>
      <c r="F641" s="79"/>
    </row>
    <row r="642" spans="1:6" ht="12.75">
      <c r="A642" s="482"/>
      <c r="B642" s="483"/>
      <c r="C642" s="471"/>
      <c r="D642" s="20"/>
      <c r="E642" s="20"/>
      <c r="F642" s="79"/>
    </row>
    <row r="643" spans="1:6" ht="12.75">
      <c r="A643" s="482"/>
      <c r="B643" s="483"/>
      <c r="C643" s="471"/>
      <c r="D643" s="20"/>
      <c r="E643" s="20"/>
      <c r="F643" s="79"/>
    </row>
    <row r="644" spans="1:6" ht="12.75">
      <c r="A644" s="486"/>
      <c r="B644" s="483"/>
      <c r="C644" s="471"/>
      <c r="D644" s="20"/>
      <c r="E644" s="20"/>
      <c r="F644" s="79"/>
    </row>
    <row r="645" spans="1:6" ht="12.75">
      <c r="A645" s="486"/>
      <c r="B645" s="483"/>
      <c r="C645" s="471"/>
      <c r="D645" s="20"/>
      <c r="E645" s="20"/>
      <c r="F645" s="79"/>
    </row>
    <row r="646" spans="1:6" ht="12.75">
      <c r="A646" s="486"/>
      <c r="B646" s="483"/>
      <c r="C646" s="471"/>
      <c r="D646" s="20"/>
      <c r="E646" s="20"/>
      <c r="F646" s="79"/>
    </row>
    <row r="647" spans="1:6" ht="12.75">
      <c r="A647" s="486"/>
      <c r="B647" s="485"/>
      <c r="C647" s="487"/>
      <c r="D647" s="20"/>
      <c r="E647" s="20"/>
      <c r="F647" s="79"/>
    </row>
    <row r="648" spans="1:6" ht="12.75">
      <c r="A648" s="486"/>
      <c r="B648" s="485"/>
      <c r="C648" s="20"/>
      <c r="D648" s="471"/>
      <c r="E648" s="20"/>
      <c r="F648" s="79"/>
    </row>
    <row r="649" spans="1:6" ht="12.75">
      <c r="A649" s="486"/>
      <c r="B649" s="485"/>
      <c r="C649" s="20"/>
      <c r="D649" s="20"/>
      <c r="E649" s="20"/>
      <c r="F649" s="79"/>
    </row>
    <row r="650" spans="1:6" ht="12.75">
      <c r="A650" s="482"/>
      <c r="B650" s="483"/>
      <c r="C650" s="471"/>
      <c r="D650" s="20"/>
      <c r="E650" s="20"/>
      <c r="F650" s="79"/>
    </row>
    <row r="651" spans="1:6" ht="12.75">
      <c r="A651" s="482"/>
      <c r="B651" s="483"/>
      <c r="C651" s="471"/>
      <c r="D651" s="20"/>
      <c r="E651" s="20"/>
      <c r="F651" s="79"/>
    </row>
    <row r="652" spans="1:6" ht="12.75">
      <c r="A652" s="486"/>
      <c r="B652" s="483"/>
      <c r="C652" s="471"/>
      <c r="D652" s="20"/>
      <c r="E652" s="20"/>
      <c r="F652" s="79"/>
    </row>
    <row r="653" spans="1:6" ht="12.75">
      <c r="A653" s="486"/>
      <c r="B653" s="483"/>
      <c r="C653" s="471"/>
      <c r="D653" s="20"/>
      <c r="E653" s="20"/>
      <c r="F653" s="79"/>
    </row>
    <row r="654" spans="1:6" ht="12.75">
      <c r="A654" s="486"/>
      <c r="B654" s="483"/>
      <c r="C654" s="471"/>
      <c r="D654" s="20"/>
      <c r="E654" s="20"/>
      <c r="F654" s="79"/>
    </row>
    <row r="655" spans="1:6" ht="12.75">
      <c r="A655" s="486"/>
      <c r="B655" s="485"/>
      <c r="C655" s="487"/>
      <c r="D655" s="20"/>
      <c r="E655" s="20"/>
      <c r="F655" s="79"/>
    </row>
    <row r="656" spans="1:6" ht="12.75">
      <c r="A656" s="486"/>
      <c r="B656" s="485"/>
      <c r="C656" s="20"/>
      <c r="D656" s="487"/>
      <c r="E656" s="20"/>
      <c r="F656" s="79"/>
    </row>
    <row r="657" spans="1:6" ht="12.75">
      <c r="A657" s="486"/>
      <c r="B657" s="485"/>
      <c r="C657" s="20"/>
      <c r="D657" s="20"/>
      <c r="E657" s="20"/>
      <c r="F657" s="79"/>
    </row>
    <row r="658" spans="1:6" ht="12.75">
      <c r="A658" s="482"/>
      <c r="B658" s="485"/>
      <c r="C658" s="471"/>
      <c r="D658" s="20"/>
      <c r="E658" s="20"/>
      <c r="F658" s="79"/>
    </row>
    <row r="659" spans="1:6" ht="12.75">
      <c r="A659" s="486"/>
      <c r="B659" s="483"/>
      <c r="C659" s="471"/>
      <c r="D659" s="20"/>
      <c r="E659" s="20"/>
      <c r="F659" s="79"/>
    </row>
    <row r="660" spans="1:6" ht="12.75">
      <c r="A660" s="482"/>
      <c r="B660" s="485"/>
      <c r="C660" s="471"/>
      <c r="D660" s="20"/>
      <c r="E660" s="20"/>
      <c r="F660" s="79"/>
    </row>
    <row r="661" spans="1:6" ht="12.75">
      <c r="A661" s="482"/>
      <c r="B661" s="485"/>
      <c r="C661" s="20"/>
      <c r="D661" s="20"/>
      <c r="E661" s="20"/>
      <c r="F661" s="79"/>
    </row>
    <row r="662" spans="1:6" ht="12.75">
      <c r="A662" s="482"/>
      <c r="B662" s="485"/>
      <c r="C662" s="471"/>
      <c r="D662" s="20"/>
      <c r="E662" s="20"/>
      <c r="F662" s="80"/>
    </row>
    <row r="663" spans="1:6" ht="12.75">
      <c r="A663" s="482"/>
      <c r="B663" s="488"/>
      <c r="C663" s="21"/>
      <c r="D663" s="21"/>
      <c r="E663" s="21"/>
      <c r="F663" s="80"/>
    </row>
    <row r="664" spans="1:6" ht="12.75">
      <c r="A664" s="482"/>
      <c r="B664" s="488"/>
      <c r="C664" s="21"/>
      <c r="D664" s="21"/>
      <c r="E664" s="21"/>
      <c r="F664" s="81"/>
    </row>
    <row r="665" spans="1:6" ht="12.75">
      <c r="A665" s="482"/>
      <c r="B665" s="488"/>
      <c r="C665" s="489"/>
      <c r="D665" s="489"/>
      <c r="E665" s="334"/>
      <c r="F665" s="79"/>
    </row>
    <row r="666" spans="1:6" ht="12.75">
      <c r="A666" s="482"/>
      <c r="B666" s="485"/>
      <c r="C666" s="21"/>
      <c r="D666" s="20"/>
      <c r="E666" s="20"/>
      <c r="F666" s="79"/>
    </row>
    <row r="667" spans="1:6" ht="12.75">
      <c r="A667" s="482"/>
      <c r="B667" s="485"/>
      <c r="C667" s="21"/>
      <c r="D667" s="20"/>
      <c r="E667" s="20"/>
      <c r="F667" s="80"/>
    </row>
    <row r="668" spans="1:6" ht="12.75">
      <c r="A668" s="482"/>
      <c r="B668" s="488"/>
      <c r="C668" s="21"/>
      <c r="D668" s="21"/>
      <c r="E668" s="21"/>
      <c r="F668" s="80"/>
    </row>
    <row r="669" spans="1:6" ht="12.75">
      <c r="A669" s="482"/>
      <c r="B669" s="488"/>
      <c r="C669" s="21"/>
      <c r="D669" s="21"/>
      <c r="E669" s="21"/>
      <c r="F669" s="81"/>
    </row>
    <row r="670" spans="1:6" ht="12.75">
      <c r="A670" s="482"/>
      <c r="B670" s="488"/>
      <c r="C670" s="489"/>
      <c r="D670" s="489"/>
      <c r="E670" s="334"/>
      <c r="F670" s="79"/>
    </row>
    <row r="671" spans="1:6" ht="12.75">
      <c r="A671" s="482"/>
      <c r="B671" s="485"/>
      <c r="C671" s="21"/>
      <c r="D671" s="20"/>
      <c r="E671" s="20"/>
      <c r="F671" s="79"/>
    </row>
    <row r="672" spans="1:6" ht="12.75">
      <c r="A672" s="482"/>
      <c r="B672" s="485"/>
      <c r="C672" s="21"/>
      <c r="D672" s="20"/>
      <c r="E672" s="20"/>
      <c r="F672" s="80"/>
    </row>
    <row r="673" spans="1:6" ht="12.75">
      <c r="A673" s="482"/>
      <c r="B673" s="488"/>
      <c r="C673" s="21"/>
      <c r="D673" s="21"/>
      <c r="E673" s="21"/>
      <c r="F673" s="80"/>
    </row>
    <row r="674" spans="1:6" ht="12.75">
      <c r="A674" s="482"/>
      <c r="B674" s="488"/>
      <c r="C674" s="21"/>
      <c r="D674" s="21"/>
      <c r="E674" s="21"/>
      <c r="F674" s="81"/>
    </row>
    <row r="675" spans="1:6" ht="12.75">
      <c r="A675" s="482"/>
      <c r="B675" s="488"/>
      <c r="C675" s="489"/>
      <c r="D675" s="489"/>
      <c r="E675" s="334"/>
      <c r="F675" s="79"/>
    </row>
    <row r="676" spans="1:6" ht="12.75">
      <c r="A676" s="482"/>
      <c r="B676" s="485"/>
      <c r="C676" s="21"/>
      <c r="D676" s="20"/>
      <c r="E676" s="20"/>
      <c r="F676" s="79"/>
    </row>
    <row r="677" spans="1:6" ht="12.75">
      <c r="A677" s="482"/>
      <c r="B677" s="485"/>
      <c r="C677" s="21"/>
      <c r="D677" s="20"/>
      <c r="E677" s="20"/>
      <c r="F677" s="80"/>
    </row>
    <row r="678" spans="1:6" ht="12.75">
      <c r="A678" s="482"/>
      <c r="B678" s="488"/>
      <c r="C678" s="21"/>
      <c r="D678" s="21"/>
      <c r="E678" s="21"/>
      <c r="F678" s="80"/>
    </row>
    <row r="679" spans="1:6" ht="12.75">
      <c r="A679" s="482"/>
      <c r="B679" s="488"/>
      <c r="C679" s="21"/>
      <c r="D679" s="21"/>
      <c r="E679" s="21"/>
      <c r="F679" s="81"/>
    </row>
    <row r="680" spans="1:6" ht="12.75">
      <c r="A680" s="482"/>
      <c r="B680" s="488"/>
      <c r="C680" s="489"/>
      <c r="D680" s="489"/>
      <c r="E680" s="334"/>
      <c r="F680" s="79"/>
    </row>
    <row r="681" spans="1:6" ht="12.75">
      <c r="A681" s="482"/>
      <c r="B681" s="485"/>
      <c r="C681" s="21"/>
      <c r="D681" s="20"/>
      <c r="E681" s="20"/>
      <c r="F681" s="79"/>
    </row>
    <row r="682" spans="1:6" ht="12.75">
      <c r="A682" s="482"/>
      <c r="B682" s="485"/>
      <c r="C682" s="21"/>
      <c r="D682" s="20"/>
      <c r="E682" s="20"/>
      <c r="F682" s="79"/>
    </row>
    <row r="683" spans="1:6" ht="12.75">
      <c r="A683" s="482"/>
      <c r="B683" s="483"/>
      <c r="C683" s="471"/>
      <c r="D683" s="20"/>
      <c r="E683" s="20"/>
      <c r="F683" s="79"/>
    </row>
    <row r="684" spans="1:6" ht="12.75">
      <c r="A684" s="482"/>
      <c r="B684" s="483"/>
      <c r="C684" s="471"/>
      <c r="D684" s="20"/>
      <c r="E684" s="20"/>
      <c r="F684" s="79"/>
    </row>
    <row r="685" spans="1:6" ht="12.75">
      <c r="A685" s="482"/>
      <c r="B685" s="483"/>
      <c r="C685" s="471"/>
      <c r="D685" s="20"/>
      <c r="E685" s="20"/>
      <c r="F685" s="79"/>
    </row>
    <row r="686" spans="1:6" ht="12.75">
      <c r="A686" s="482"/>
      <c r="B686" s="483"/>
      <c r="C686" s="471"/>
      <c r="D686" s="471"/>
      <c r="E686" s="20"/>
      <c r="F686" s="79"/>
    </row>
    <row r="687" spans="1:6" ht="12.75">
      <c r="A687" s="482"/>
      <c r="B687" s="483"/>
      <c r="C687" s="471"/>
      <c r="D687" s="471"/>
      <c r="E687" s="20"/>
      <c r="F687" s="79"/>
    </row>
    <row r="688" spans="1:6" ht="12.75">
      <c r="A688" s="482"/>
      <c r="B688" s="483"/>
      <c r="C688" s="471"/>
      <c r="D688" s="471"/>
      <c r="E688" s="20"/>
      <c r="F688" s="79"/>
    </row>
    <row r="689" spans="1:6" ht="12.75">
      <c r="A689" s="482"/>
      <c r="B689" s="485"/>
      <c r="C689" s="20"/>
      <c r="D689" s="20"/>
      <c r="E689" s="20"/>
      <c r="F689" s="79"/>
    </row>
    <row r="690" spans="1:6" ht="12.75">
      <c r="A690" s="482"/>
      <c r="B690" s="483"/>
      <c r="C690" s="20"/>
      <c r="D690" s="20"/>
      <c r="E690" s="20"/>
      <c r="F690" s="79"/>
    </row>
    <row r="691" spans="1:6" ht="12.75">
      <c r="A691" s="482"/>
      <c r="B691" s="483"/>
      <c r="C691" s="20"/>
      <c r="D691" s="20"/>
      <c r="E691" s="20"/>
      <c r="F691" s="79"/>
    </row>
    <row r="692" spans="1:6" ht="12.75">
      <c r="A692" s="482"/>
      <c r="B692" s="490"/>
      <c r="C692" s="487"/>
      <c r="D692" s="20"/>
      <c r="E692" s="20"/>
      <c r="F692" s="79"/>
    </row>
    <row r="693" spans="1:6" ht="12.75">
      <c r="A693" s="482"/>
      <c r="B693" s="490"/>
      <c r="C693" s="20"/>
      <c r="D693" s="20"/>
      <c r="E693" s="20"/>
      <c r="F693" s="79"/>
    </row>
    <row r="694" spans="1:6" ht="12.75">
      <c r="A694" s="482"/>
      <c r="B694" s="483"/>
      <c r="C694" s="20"/>
      <c r="D694" s="20"/>
      <c r="E694" s="20"/>
      <c r="F694" s="79"/>
    </row>
    <row r="695" spans="1:6" ht="12.75">
      <c r="A695" s="486"/>
      <c r="B695" s="483"/>
      <c r="C695" s="471"/>
      <c r="D695" s="20"/>
      <c r="E695" s="20"/>
      <c r="F695" s="79"/>
    </row>
    <row r="696" spans="1:6" ht="12.75">
      <c r="A696" s="486"/>
      <c r="B696" s="483"/>
      <c r="C696" s="471"/>
      <c r="D696" s="20"/>
      <c r="E696" s="20"/>
      <c r="F696" s="79"/>
    </row>
    <row r="697" spans="1:6" ht="12.75">
      <c r="A697" s="486"/>
      <c r="B697" s="483"/>
      <c r="C697" s="471"/>
      <c r="D697" s="20"/>
      <c r="E697" s="20"/>
      <c r="F697" s="79"/>
    </row>
    <row r="698" spans="1:6" ht="12.75">
      <c r="A698" s="482"/>
      <c r="B698" s="20"/>
      <c r="C698" s="20"/>
      <c r="D698" s="20"/>
      <c r="E698" s="20"/>
      <c r="F698" s="79"/>
    </row>
    <row r="699" spans="1:6" ht="12.75">
      <c r="A699" s="486"/>
      <c r="B699" s="20"/>
      <c r="C699" s="20"/>
      <c r="D699" s="20"/>
      <c r="E699" s="20"/>
      <c r="F699" s="79"/>
    </row>
    <row r="700" spans="1:6" ht="12.75">
      <c r="A700" s="486"/>
      <c r="B700" s="488"/>
      <c r="C700" s="21"/>
      <c r="D700" s="21"/>
      <c r="E700" s="21"/>
      <c r="F700" s="79"/>
    </row>
    <row r="701" spans="1:6" ht="12.75">
      <c r="A701" s="486"/>
      <c r="B701" s="488"/>
      <c r="C701" s="21"/>
      <c r="D701" s="21"/>
      <c r="E701" s="21"/>
      <c r="F701" s="79"/>
    </row>
    <row r="702" spans="1:6" ht="12.75">
      <c r="A702" s="486"/>
      <c r="B702" s="488"/>
      <c r="C702" s="21"/>
      <c r="D702" s="21"/>
      <c r="E702" s="21"/>
      <c r="F702" s="80"/>
    </row>
    <row r="703" spans="1:6" ht="12.75">
      <c r="A703" s="482"/>
      <c r="B703" s="493"/>
      <c r="C703" s="21"/>
      <c r="D703" s="21"/>
      <c r="E703" s="21"/>
      <c r="F703" s="80"/>
    </row>
    <row r="704" spans="1:6" ht="12.75">
      <c r="A704" s="491"/>
      <c r="B704" s="483"/>
      <c r="C704" s="20"/>
      <c r="D704" s="20"/>
      <c r="E704" s="20"/>
      <c r="F704" s="80"/>
    </row>
    <row r="705" spans="1:6" ht="12.75">
      <c r="A705" s="491"/>
      <c r="B705" s="485"/>
      <c r="C705" s="471"/>
      <c r="D705" s="471"/>
      <c r="E705" s="20"/>
      <c r="F705" s="80"/>
    </row>
    <row r="706" spans="1:6" ht="12.75">
      <c r="A706" s="492"/>
      <c r="B706" s="485"/>
      <c r="C706" s="471"/>
      <c r="D706" s="471"/>
      <c r="E706" s="20"/>
      <c r="F706" s="79"/>
    </row>
    <row r="707" spans="1:6" ht="12.75">
      <c r="A707" s="486"/>
      <c r="B707" s="485"/>
      <c r="C707" s="471"/>
      <c r="D707" s="471"/>
      <c r="E707" s="20"/>
      <c r="F707" s="79"/>
    </row>
    <row r="708" spans="1:6" ht="12.75">
      <c r="A708" s="486"/>
      <c r="B708" s="483"/>
      <c r="C708" s="471"/>
      <c r="D708" s="471"/>
      <c r="E708" s="20"/>
      <c r="F708" s="79"/>
    </row>
    <row r="709" spans="1:6" ht="12.75">
      <c r="A709" s="486"/>
      <c r="B709" s="485"/>
      <c r="C709" s="471"/>
      <c r="D709" s="471"/>
      <c r="E709" s="20"/>
      <c r="F709" s="79"/>
    </row>
    <row r="710" spans="1:6" ht="12.75">
      <c r="A710" s="466"/>
      <c r="B710" s="485"/>
      <c r="C710" s="471"/>
      <c r="D710" s="471"/>
      <c r="E710" s="20"/>
      <c r="F710" s="79"/>
    </row>
    <row r="711" spans="1:6" ht="12.75">
      <c r="A711" s="466"/>
      <c r="B711" s="485"/>
      <c r="C711" s="20"/>
      <c r="D711" s="20"/>
      <c r="E711" s="20"/>
      <c r="F711" s="79"/>
    </row>
    <row r="712" spans="1:6" ht="12.75">
      <c r="A712" s="466"/>
      <c r="B712" s="485"/>
      <c r="C712" s="20"/>
      <c r="D712" s="20"/>
      <c r="E712" s="20"/>
      <c r="F712" s="79"/>
    </row>
    <row r="713" spans="1:6" ht="12.75">
      <c r="A713" s="466"/>
      <c r="B713" s="485"/>
      <c r="C713" s="471"/>
      <c r="D713" s="471"/>
      <c r="E713" s="20"/>
      <c r="F713" s="79"/>
    </row>
    <row r="714" spans="1:6" ht="12.75">
      <c r="A714" s="466"/>
      <c r="B714" s="485"/>
      <c r="C714" s="471"/>
      <c r="D714" s="471"/>
      <c r="E714" s="20"/>
      <c r="F714" s="79"/>
    </row>
    <row r="715" spans="1:6" ht="12.75">
      <c r="A715" s="466"/>
      <c r="B715" s="485"/>
      <c r="C715" s="471"/>
      <c r="D715" s="471"/>
      <c r="E715" s="20"/>
      <c r="F715" s="79"/>
    </row>
    <row r="716" spans="1:6" ht="12.75">
      <c r="A716" s="486"/>
      <c r="B716" s="485"/>
      <c r="C716" s="471"/>
      <c r="D716" s="471"/>
      <c r="E716" s="20"/>
      <c r="F716" s="79"/>
    </row>
    <row r="717" spans="1:6" ht="12.75">
      <c r="A717" s="482"/>
      <c r="B717" s="485"/>
      <c r="C717" s="471"/>
      <c r="D717" s="471"/>
      <c r="E717" s="20"/>
      <c r="F717" s="79"/>
    </row>
    <row r="718" spans="1:6" ht="12.75">
      <c r="A718" s="482"/>
      <c r="B718" s="485"/>
      <c r="C718" s="20"/>
      <c r="D718" s="20"/>
      <c r="E718" s="20"/>
      <c r="F718" s="79"/>
    </row>
    <row r="719" spans="1:6" ht="12.75">
      <c r="A719" s="482"/>
      <c r="B719" s="483"/>
      <c r="C719" s="20"/>
      <c r="D719" s="20"/>
      <c r="E719" s="20"/>
      <c r="F719" s="79"/>
    </row>
    <row r="720" spans="1:6" ht="12.75">
      <c r="A720" s="482"/>
      <c r="B720" s="485"/>
      <c r="C720" s="471"/>
      <c r="D720" s="471"/>
      <c r="E720" s="20"/>
      <c r="F720" s="79"/>
    </row>
    <row r="721" spans="1:6" ht="12.75">
      <c r="A721" s="486"/>
      <c r="B721" s="485"/>
      <c r="C721" s="471"/>
      <c r="D721" s="471"/>
      <c r="E721" s="20"/>
      <c r="F721" s="79"/>
    </row>
    <row r="722" spans="1:6" ht="12.75">
      <c r="A722" s="486"/>
      <c r="B722" s="485"/>
      <c r="C722" s="471"/>
      <c r="D722" s="471"/>
      <c r="E722" s="20"/>
      <c r="F722" s="79"/>
    </row>
    <row r="723" spans="1:6" ht="12.75">
      <c r="A723" s="486"/>
      <c r="B723" s="485"/>
      <c r="C723" s="471"/>
      <c r="D723" s="471"/>
      <c r="E723" s="20"/>
      <c r="F723" s="79"/>
    </row>
    <row r="724" spans="1:6" ht="12.75">
      <c r="A724" s="486"/>
      <c r="B724" s="485"/>
      <c r="C724" s="471"/>
      <c r="D724" s="471"/>
      <c r="E724" s="20"/>
      <c r="F724" s="79"/>
    </row>
    <row r="725" spans="1:6" ht="12.75">
      <c r="A725" s="466"/>
      <c r="B725" s="485"/>
      <c r="C725" s="20"/>
      <c r="D725" s="20"/>
      <c r="E725" s="20"/>
      <c r="F725" s="79"/>
    </row>
    <row r="726" spans="1:6" ht="12.75">
      <c r="A726" s="466"/>
      <c r="B726" s="485"/>
      <c r="C726" s="20"/>
      <c r="D726" s="20"/>
      <c r="E726" s="20"/>
      <c r="F726" s="79"/>
    </row>
    <row r="727" spans="1:6" ht="12.75">
      <c r="A727" s="466"/>
      <c r="B727" s="485"/>
      <c r="C727" s="471"/>
      <c r="D727" s="471"/>
      <c r="E727" s="20"/>
      <c r="F727" s="79"/>
    </row>
    <row r="728" spans="1:6" ht="12.75">
      <c r="A728" s="466"/>
      <c r="B728" s="485"/>
      <c r="C728" s="471"/>
      <c r="D728" s="471"/>
      <c r="E728" s="20"/>
      <c r="F728" s="79"/>
    </row>
    <row r="729" spans="1:6" ht="12.75">
      <c r="A729" s="466"/>
      <c r="B729" s="485"/>
      <c r="C729" s="471"/>
      <c r="D729" s="471"/>
      <c r="E729" s="20"/>
      <c r="F729" s="79"/>
    </row>
    <row r="730" spans="1:6" ht="12.75">
      <c r="A730" s="486"/>
      <c r="B730" s="485"/>
      <c r="C730" s="471"/>
      <c r="D730" s="471"/>
      <c r="E730" s="20"/>
      <c r="F730" s="79"/>
    </row>
    <row r="731" spans="1:6" ht="12.75">
      <c r="A731" s="486"/>
      <c r="B731" s="485"/>
      <c r="C731" s="471"/>
      <c r="D731" s="471"/>
      <c r="E731" s="20"/>
      <c r="F731" s="79"/>
    </row>
    <row r="732" spans="1:6" ht="12.75">
      <c r="A732" s="466"/>
      <c r="B732" s="485"/>
      <c r="C732" s="20"/>
      <c r="D732" s="20"/>
      <c r="E732" s="20"/>
      <c r="F732" s="79"/>
    </row>
    <row r="733" spans="1:6" ht="12.75">
      <c r="A733" s="466"/>
      <c r="B733" s="485"/>
      <c r="C733" s="20"/>
      <c r="D733" s="20"/>
      <c r="E733" s="20"/>
      <c r="F733" s="79"/>
    </row>
    <row r="734" spans="1:6" ht="12.75">
      <c r="A734" s="466"/>
      <c r="B734" s="485"/>
      <c r="C734" s="471"/>
      <c r="D734" s="471"/>
      <c r="E734" s="20"/>
      <c r="F734" s="79"/>
    </row>
    <row r="735" spans="1:6" ht="12.75">
      <c r="A735" s="466"/>
      <c r="B735" s="483"/>
      <c r="C735" s="471"/>
      <c r="D735" s="471"/>
      <c r="E735" s="20"/>
      <c r="F735" s="79"/>
    </row>
    <row r="736" spans="1:6" ht="12.75">
      <c r="A736" s="486"/>
      <c r="B736" s="485"/>
      <c r="C736" s="471"/>
      <c r="D736" s="471"/>
      <c r="E736" s="20"/>
      <c r="F736" s="79"/>
    </row>
    <row r="737" spans="1:6" ht="12.75">
      <c r="A737" s="486"/>
      <c r="B737" s="485"/>
      <c r="C737" s="471"/>
      <c r="D737" s="471"/>
      <c r="E737" s="20"/>
      <c r="F737" s="79"/>
    </row>
    <row r="738" spans="1:6" ht="12.75">
      <c r="A738" s="482"/>
      <c r="B738" s="485"/>
      <c r="C738" s="20"/>
      <c r="D738" s="20"/>
      <c r="E738" s="20"/>
      <c r="F738" s="79"/>
    </row>
    <row r="739" spans="1:6" ht="12.75">
      <c r="A739" s="482"/>
      <c r="B739" s="485"/>
      <c r="C739" s="20"/>
      <c r="D739" s="20"/>
      <c r="E739" s="20"/>
      <c r="F739" s="79"/>
    </row>
    <row r="740" spans="1:6" ht="12.75">
      <c r="A740" s="482"/>
      <c r="B740" s="483"/>
      <c r="C740" s="20"/>
      <c r="D740" s="20"/>
      <c r="E740" s="20"/>
      <c r="F740" s="79"/>
    </row>
    <row r="741" spans="1:6" ht="12.75">
      <c r="A741" s="486"/>
      <c r="B741" s="483"/>
      <c r="C741" s="20"/>
      <c r="D741" s="20"/>
      <c r="E741" s="20"/>
      <c r="F741" s="79"/>
    </row>
    <row r="742" spans="1:6" ht="12.75">
      <c r="A742" s="486"/>
      <c r="B742" s="485"/>
      <c r="C742" s="20"/>
      <c r="D742" s="20"/>
      <c r="E742" s="20"/>
      <c r="F742" s="79"/>
    </row>
    <row r="743" spans="1:6" ht="12.75">
      <c r="A743" s="486"/>
      <c r="B743" s="467"/>
      <c r="C743" s="20"/>
      <c r="D743" s="20"/>
      <c r="E743" s="20"/>
      <c r="F743" s="79"/>
    </row>
    <row r="744" spans="1:6" ht="12.75">
      <c r="A744" s="466"/>
      <c r="B744" s="467"/>
      <c r="C744" s="20"/>
      <c r="D744" s="20"/>
      <c r="E744" s="20"/>
      <c r="F744" s="79"/>
    </row>
    <row r="745" spans="1:6" ht="12.75">
      <c r="A745" s="466"/>
      <c r="B745" s="483"/>
      <c r="C745" s="471"/>
      <c r="D745" s="471"/>
      <c r="E745" s="20"/>
      <c r="F745" s="79"/>
    </row>
    <row r="746" spans="1:6" ht="12.75">
      <c r="A746" s="466"/>
      <c r="B746" s="483"/>
      <c r="C746" s="471"/>
      <c r="D746" s="471"/>
      <c r="E746" s="20"/>
      <c r="F746" s="79"/>
    </row>
    <row r="747" spans="1:6" ht="12.75">
      <c r="A747" s="466"/>
      <c r="B747" s="483"/>
      <c r="C747" s="471"/>
      <c r="D747" s="471"/>
      <c r="E747" s="20"/>
      <c r="F747" s="79"/>
    </row>
    <row r="748" spans="1:6" ht="12.75">
      <c r="A748" s="486"/>
      <c r="B748" s="467"/>
      <c r="C748" s="471"/>
      <c r="D748" s="471"/>
      <c r="E748" s="20"/>
      <c r="F748" s="79"/>
    </row>
    <row r="749" spans="1:6" ht="12.75">
      <c r="A749" s="466"/>
      <c r="B749" s="483"/>
      <c r="C749" s="20"/>
      <c r="D749" s="20"/>
      <c r="E749" s="20"/>
      <c r="F749" s="79"/>
    </row>
    <row r="750" spans="1:6" ht="12.75">
      <c r="A750" s="466"/>
      <c r="B750" s="483"/>
      <c r="C750" s="20"/>
      <c r="D750" s="20"/>
      <c r="E750" s="20"/>
      <c r="F750" s="79"/>
    </row>
    <row r="751" spans="1:6" ht="12.75">
      <c r="A751" s="466"/>
      <c r="B751" s="485"/>
      <c r="C751" s="20"/>
      <c r="D751" s="20"/>
      <c r="E751" s="20"/>
      <c r="F751" s="79"/>
    </row>
    <row r="752" spans="1:6" ht="12.75">
      <c r="A752" s="466"/>
      <c r="B752" s="485"/>
      <c r="C752" s="20"/>
      <c r="D752" s="20"/>
      <c r="E752" s="20"/>
      <c r="F752" s="79"/>
    </row>
    <row r="753" spans="1:6" ht="12.75">
      <c r="A753" s="466"/>
      <c r="B753" s="485"/>
      <c r="C753" s="20"/>
      <c r="D753" s="20"/>
      <c r="E753" s="20"/>
      <c r="F753" s="79"/>
    </row>
    <row r="754" spans="1:6" ht="12.75">
      <c r="A754" s="486"/>
      <c r="B754" s="485"/>
      <c r="C754" s="20"/>
      <c r="D754" s="20"/>
      <c r="E754" s="20"/>
      <c r="F754" s="79"/>
    </row>
    <row r="755" spans="1:6" ht="12.75">
      <c r="A755" s="466"/>
      <c r="B755" s="483"/>
      <c r="C755" s="20"/>
      <c r="D755" s="20"/>
      <c r="E755" s="20"/>
      <c r="F755" s="79"/>
    </row>
    <row r="756" spans="1:6" ht="12.75">
      <c r="A756" s="466"/>
      <c r="B756" s="494"/>
      <c r="C756" s="20"/>
      <c r="D756" s="20"/>
      <c r="E756" s="20"/>
      <c r="F756" s="79"/>
    </row>
    <row r="757" spans="1:6" ht="12.75">
      <c r="A757" s="466"/>
      <c r="B757" s="483"/>
      <c r="C757" s="471"/>
      <c r="D757" s="20"/>
      <c r="E757" s="20"/>
      <c r="F757" s="79"/>
    </row>
    <row r="758" spans="1:6" ht="12.75">
      <c r="A758" s="466"/>
      <c r="B758" s="483"/>
      <c r="C758" s="471"/>
      <c r="D758" s="20"/>
      <c r="E758" s="20"/>
      <c r="F758" s="79"/>
    </row>
    <row r="759" spans="1:6" ht="12.75">
      <c r="A759" s="466"/>
      <c r="B759" s="483"/>
      <c r="C759" s="471"/>
      <c r="D759" s="20"/>
      <c r="E759" s="20"/>
      <c r="F759" s="79"/>
    </row>
    <row r="760" spans="1:6" ht="12.75">
      <c r="A760" s="486"/>
      <c r="B760" s="485"/>
      <c r="C760" s="20"/>
      <c r="D760" s="20"/>
      <c r="E760" s="20"/>
      <c r="F760" s="79"/>
    </row>
    <row r="761" spans="1:6" ht="12.75">
      <c r="A761" s="466"/>
      <c r="B761" s="467"/>
      <c r="C761" s="20"/>
      <c r="D761" s="20"/>
      <c r="E761" s="20"/>
      <c r="F761" s="79"/>
    </row>
    <row r="762" spans="1:6" ht="12.75">
      <c r="A762" s="466"/>
      <c r="B762" s="483"/>
      <c r="C762" s="471"/>
      <c r="D762" s="20"/>
      <c r="E762" s="20"/>
      <c r="F762" s="79"/>
    </row>
    <row r="763" spans="1:6" ht="12.75">
      <c r="A763" s="466"/>
      <c r="B763" s="483"/>
      <c r="C763" s="471"/>
      <c r="D763" s="20"/>
      <c r="E763" s="20"/>
      <c r="F763" s="79"/>
    </row>
    <row r="764" spans="1:6" ht="12.75">
      <c r="A764" s="466"/>
      <c r="B764" s="483"/>
      <c r="C764" s="471"/>
      <c r="D764" s="471"/>
      <c r="E764" s="20"/>
      <c r="F764" s="79"/>
    </row>
    <row r="765" spans="1:6" ht="12.75">
      <c r="A765" s="486"/>
      <c r="B765" s="483"/>
      <c r="C765" s="471"/>
      <c r="D765" s="20"/>
      <c r="E765" s="20"/>
      <c r="F765" s="79"/>
    </row>
    <row r="766" spans="1:6" ht="12.75">
      <c r="A766" s="466"/>
      <c r="B766" s="483"/>
      <c r="C766" s="471"/>
      <c r="D766" s="471"/>
      <c r="E766" s="20"/>
      <c r="F766" s="79"/>
    </row>
    <row r="767" spans="1:6" ht="12.75">
      <c r="A767" s="466"/>
      <c r="B767" s="483"/>
      <c r="C767" s="471"/>
      <c r="D767" s="471"/>
      <c r="E767" s="20"/>
      <c r="F767" s="79"/>
    </row>
    <row r="768" spans="1:6" ht="12.75">
      <c r="A768" s="466"/>
      <c r="B768" s="467"/>
      <c r="C768" s="20"/>
      <c r="D768" s="480"/>
      <c r="E768" s="481"/>
      <c r="F768" s="79"/>
    </row>
    <row r="769" spans="1:6" ht="12.75">
      <c r="A769" s="466"/>
      <c r="B769" s="470"/>
      <c r="C769" s="471"/>
      <c r="D769" s="20"/>
      <c r="E769" s="20"/>
      <c r="F769" s="79"/>
    </row>
    <row r="770" spans="1:6" ht="12.75">
      <c r="A770" s="466"/>
      <c r="B770" s="472"/>
      <c r="C770" s="471"/>
      <c r="D770" s="20"/>
      <c r="E770" s="20"/>
      <c r="F770" s="79"/>
    </row>
    <row r="771" spans="1:6" ht="12.75">
      <c r="A771" s="466"/>
      <c r="B771" s="472"/>
      <c r="C771" s="471"/>
      <c r="D771" s="20"/>
      <c r="E771" s="20"/>
      <c r="F771" s="82"/>
    </row>
    <row r="772" spans="1:5" ht="12.75">
      <c r="A772" s="469"/>
      <c r="B772" s="479"/>
      <c r="C772" s="480"/>
      <c r="D772" s="20"/>
      <c r="E772" s="20"/>
    </row>
    <row r="773" spans="1:5" ht="12.75">
      <c r="A773" s="473"/>
      <c r="B773" s="483"/>
      <c r="C773" s="20"/>
      <c r="D773" s="20"/>
      <c r="E773" s="20"/>
    </row>
    <row r="774" spans="1:5" ht="12.75">
      <c r="A774" s="473"/>
      <c r="B774" s="483"/>
      <c r="C774" s="20"/>
      <c r="D774" s="20"/>
      <c r="E774" s="20"/>
    </row>
    <row r="775" spans="1:5" ht="12.75">
      <c r="A775" s="478"/>
      <c r="B775" s="483"/>
      <c r="C775" s="20"/>
      <c r="D775" s="20"/>
      <c r="E775" s="20"/>
    </row>
    <row r="776" spans="1:5" ht="12.75">
      <c r="A776" s="482"/>
      <c r="B776" s="485"/>
      <c r="C776" s="20"/>
      <c r="D776" s="20"/>
      <c r="E776" s="20"/>
    </row>
    <row r="777" spans="1:5" ht="12.75">
      <c r="A777" s="482"/>
      <c r="B777" s="483"/>
      <c r="C777" s="20"/>
      <c r="D777" s="20"/>
      <c r="E777" s="20"/>
    </row>
    <row r="778" spans="1:5" ht="12.75">
      <c r="A778" s="482"/>
      <c r="B778" s="485"/>
      <c r="C778" s="471"/>
      <c r="D778" s="20"/>
      <c r="E778" s="20"/>
    </row>
    <row r="779" spans="1:5" ht="12.75">
      <c r="A779" s="482"/>
      <c r="B779" s="483"/>
      <c r="C779" s="471"/>
      <c r="D779" s="20"/>
      <c r="E779" s="20"/>
    </row>
    <row r="780" spans="1:5" ht="12.75">
      <c r="A780" s="482"/>
      <c r="B780" s="483"/>
      <c r="C780" s="471"/>
      <c r="D780" s="20"/>
      <c r="E780" s="20"/>
    </row>
    <row r="781" spans="1:5" ht="12.75">
      <c r="A781" s="482"/>
      <c r="B781" s="483"/>
      <c r="C781" s="471"/>
      <c r="D781" s="20"/>
      <c r="E781" s="20"/>
    </row>
    <row r="782" spans="1:5" ht="12.75">
      <c r="A782" s="482"/>
      <c r="B782" s="483"/>
      <c r="C782" s="471"/>
      <c r="D782" s="20"/>
      <c r="E782" s="20"/>
    </row>
    <row r="783" spans="1:5" ht="12.75">
      <c r="A783" s="482"/>
      <c r="B783" s="485"/>
      <c r="C783" s="471"/>
      <c r="D783" s="20"/>
      <c r="E783" s="20"/>
    </row>
    <row r="784" spans="1:5" ht="12.75">
      <c r="A784" s="482"/>
      <c r="B784" s="467"/>
      <c r="C784" s="20"/>
      <c r="D784" s="20"/>
      <c r="E784" s="20"/>
    </row>
    <row r="785" spans="1:5" ht="12.75">
      <c r="A785" s="482"/>
      <c r="B785" s="485"/>
      <c r="C785" s="471"/>
      <c r="D785" s="20"/>
      <c r="E785" s="20"/>
    </row>
    <row r="786" spans="1:5" ht="12.75">
      <c r="A786" s="482"/>
      <c r="B786" s="483"/>
      <c r="C786" s="471"/>
      <c r="D786" s="20"/>
      <c r="E786" s="20"/>
    </row>
    <row r="787" spans="1:5" ht="12.75">
      <c r="A787" s="482"/>
      <c r="B787" s="483"/>
      <c r="C787" s="471"/>
      <c r="D787" s="20"/>
      <c r="E787" s="20"/>
    </row>
    <row r="788" spans="1:5" ht="12.75">
      <c r="A788" s="482"/>
      <c r="B788" s="485"/>
      <c r="C788" s="471"/>
      <c r="D788" s="20"/>
      <c r="E788" s="20"/>
    </row>
    <row r="789" spans="1:5" ht="12.75">
      <c r="A789" s="482"/>
      <c r="B789" s="483"/>
      <c r="C789" s="471"/>
      <c r="D789" s="20"/>
      <c r="E789" s="20"/>
    </row>
    <row r="790" spans="1:5" ht="12.75">
      <c r="A790" s="482"/>
      <c r="B790" s="483"/>
      <c r="C790" s="471"/>
      <c r="D790" s="20"/>
      <c r="E790" s="20"/>
    </row>
    <row r="791" spans="1:5" ht="12.75">
      <c r="A791" s="482"/>
      <c r="B791" s="483"/>
      <c r="C791" s="471"/>
      <c r="D791" s="20"/>
      <c r="E791" s="20"/>
    </row>
    <row r="792" spans="1:5" ht="12.75">
      <c r="A792" s="482"/>
      <c r="B792" s="483"/>
      <c r="C792" s="471"/>
      <c r="D792" s="471"/>
      <c r="E792" s="20"/>
    </row>
    <row r="793" spans="1:5" ht="12.75">
      <c r="A793" s="482"/>
      <c r="B793" s="483"/>
      <c r="C793" s="471"/>
      <c r="D793" s="20"/>
      <c r="E793" s="20"/>
    </row>
    <row r="794" spans="1:5" ht="12.75">
      <c r="A794" s="482"/>
      <c r="B794" s="483"/>
      <c r="C794" s="471"/>
      <c r="D794" s="20"/>
      <c r="E794" s="20"/>
    </row>
    <row r="795" spans="1:5" ht="12.75">
      <c r="A795" s="486"/>
      <c r="B795" s="485"/>
      <c r="C795" s="487"/>
      <c r="D795" s="20"/>
      <c r="E795" s="20"/>
    </row>
    <row r="796" spans="1:5" ht="12.75">
      <c r="A796" s="486"/>
      <c r="B796" s="485"/>
      <c r="C796" s="20"/>
      <c r="D796" s="20"/>
      <c r="E796" s="20"/>
    </row>
    <row r="797" spans="1:5" ht="12.75">
      <c r="A797" s="486"/>
      <c r="B797" s="485"/>
      <c r="C797" s="20"/>
      <c r="D797" s="20"/>
      <c r="E797" s="20"/>
    </row>
    <row r="798" spans="1:5" ht="12.75">
      <c r="A798" s="486"/>
      <c r="B798" s="483"/>
      <c r="C798" s="471"/>
      <c r="D798" s="20"/>
      <c r="E798" s="20"/>
    </row>
    <row r="799" spans="1:5" ht="12.75">
      <c r="A799" s="486"/>
      <c r="B799" s="483"/>
      <c r="C799" s="471"/>
      <c r="D799" s="20"/>
      <c r="E799" s="20"/>
    </row>
    <row r="800" spans="1:5" ht="12.75">
      <c r="A800" s="486"/>
      <c r="B800" s="483"/>
      <c r="C800" s="471"/>
      <c r="D800" s="487"/>
      <c r="E800" s="20"/>
    </row>
    <row r="801" spans="1:5" ht="12.75">
      <c r="A801" s="482"/>
      <c r="B801" s="483"/>
      <c r="C801" s="471"/>
      <c r="D801" s="20"/>
      <c r="E801" s="20"/>
    </row>
    <row r="802" spans="1:5" ht="12.75">
      <c r="A802" s="482"/>
      <c r="B802" s="483"/>
      <c r="C802" s="471"/>
      <c r="D802" s="20"/>
      <c r="E802" s="20"/>
    </row>
    <row r="803" spans="1:5" ht="12.75">
      <c r="A803" s="486"/>
      <c r="B803" s="485"/>
      <c r="C803" s="487"/>
      <c r="D803" s="20"/>
      <c r="E803" s="20"/>
    </row>
    <row r="804" spans="1:5" ht="12.75">
      <c r="A804" s="486"/>
      <c r="B804" s="485"/>
      <c r="C804" s="20"/>
      <c r="D804" s="20"/>
      <c r="E804" s="20"/>
    </row>
    <row r="805" spans="1:5" ht="12.75">
      <c r="A805" s="486"/>
      <c r="B805" s="485"/>
      <c r="C805" s="20"/>
      <c r="D805" s="20"/>
      <c r="E805" s="20"/>
    </row>
    <row r="806" spans="1:5" ht="12.75">
      <c r="A806" s="486"/>
      <c r="B806" s="485"/>
      <c r="C806" s="471"/>
      <c r="D806" s="20"/>
      <c r="E806" s="20"/>
    </row>
    <row r="807" spans="1:5" ht="12.75">
      <c r="A807" s="486"/>
      <c r="B807" s="483"/>
      <c r="C807" s="471"/>
      <c r="D807" s="21"/>
      <c r="E807" s="21"/>
    </row>
    <row r="808" spans="1:5" ht="12.75">
      <c r="A808" s="486"/>
      <c r="B808" s="485"/>
      <c r="C808" s="471"/>
      <c r="D808" s="21"/>
      <c r="E808" s="21"/>
    </row>
    <row r="809" spans="1:5" ht="12.75">
      <c r="A809" s="482"/>
      <c r="B809" s="485"/>
      <c r="C809" s="20"/>
      <c r="D809" s="489"/>
      <c r="E809" s="334"/>
    </row>
    <row r="810" spans="1:5" ht="12.75">
      <c r="A810" s="486"/>
      <c r="B810" s="485"/>
      <c r="C810" s="471"/>
      <c r="D810" s="20"/>
      <c r="E810" s="20"/>
    </row>
    <row r="811" spans="1:5" ht="12.75">
      <c r="A811" s="482"/>
      <c r="B811" s="488"/>
      <c r="C811" s="21"/>
      <c r="D811" s="20"/>
      <c r="E811" s="20"/>
    </row>
    <row r="812" spans="1:5" ht="12.75">
      <c r="A812" s="482"/>
      <c r="B812" s="488"/>
      <c r="C812" s="21"/>
      <c r="D812" s="21"/>
      <c r="E812" s="21"/>
    </row>
    <row r="813" spans="1:5" ht="12.75">
      <c r="A813" s="482"/>
      <c r="B813" s="488"/>
      <c r="C813" s="489"/>
      <c r="D813" s="21"/>
      <c r="E813" s="21"/>
    </row>
    <row r="814" spans="1:5" ht="12.75">
      <c r="A814" s="482"/>
      <c r="B814" s="485"/>
      <c r="C814" s="21"/>
      <c r="D814" s="489"/>
      <c r="E814" s="334"/>
    </row>
    <row r="815" spans="1:5" ht="12.75">
      <c r="A815" s="482"/>
      <c r="B815" s="485"/>
      <c r="C815" s="21"/>
      <c r="D815" s="20"/>
      <c r="E815" s="20"/>
    </row>
    <row r="816" spans="1:5" ht="12.75">
      <c r="A816" s="482"/>
      <c r="B816" s="488"/>
      <c r="C816" s="21"/>
      <c r="D816" s="20"/>
      <c r="E816" s="20"/>
    </row>
    <row r="817" spans="1:5" ht="12.75">
      <c r="A817" s="482"/>
      <c r="B817" s="488"/>
      <c r="C817" s="21"/>
      <c r="D817" s="21"/>
      <c r="E817" s="21"/>
    </row>
    <row r="818" spans="1:5" ht="12.75">
      <c r="A818" s="482"/>
      <c r="B818" s="488"/>
      <c r="C818" s="489"/>
      <c r="D818" s="21"/>
      <c r="E818" s="21"/>
    </row>
    <row r="819" spans="1:5" ht="12.75">
      <c r="A819" s="482"/>
      <c r="B819" s="485"/>
      <c r="C819" s="21"/>
      <c r="D819" s="489"/>
      <c r="E819" s="334"/>
    </row>
    <row r="820" spans="1:5" ht="12.75">
      <c r="A820" s="482"/>
      <c r="B820" s="485"/>
      <c r="C820" s="21"/>
      <c r="D820" s="20"/>
      <c r="E820" s="20"/>
    </row>
    <row r="821" spans="1:5" ht="12.75">
      <c r="A821" s="482"/>
      <c r="B821" s="488"/>
      <c r="C821" s="21"/>
      <c r="D821" s="20"/>
      <c r="E821" s="20"/>
    </row>
    <row r="822" spans="1:5" ht="12.75">
      <c r="A822" s="482"/>
      <c r="B822" s="488"/>
      <c r="C822" s="21"/>
      <c r="D822" s="21"/>
      <c r="E822" s="21"/>
    </row>
    <row r="823" spans="1:5" ht="12.75">
      <c r="A823" s="482"/>
      <c r="B823" s="488"/>
      <c r="C823" s="489"/>
      <c r="D823" s="21"/>
      <c r="E823" s="21"/>
    </row>
    <row r="824" spans="1:5" ht="12.75">
      <c r="A824" s="482"/>
      <c r="B824" s="485"/>
      <c r="C824" s="21"/>
      <c r="D824" s="489"/>
      <c r="E824" s="334"/>
    </row>
    <row r="825" spans="1:5" ht="12.75">
      <c r="A825" s="482"/>
      <c r="B825" s="485"/>
      <c r="C825" s="21"/>
      <c r="D825" s="20"/>
      <c r="E825" s="20"/>
    </row>
    <row r="826" spans="1:5" ht="12.75">
      <c r="A826" s="482"/>
      <c r="B826" s="488"/>
      <c r="C826" s="21"/>
      <c r="D826" s="20"/>
      <c r="E826" s="20"/>
    </row>
    <row r="827" spans="1:5" ht="12.75">
      <c r="A827" s="482"/>
      <c r="B827" s="488"/>
      <c r="C827" s="21"/>
      <c r="D827" s="20"/>
      <c r="E827" s="20"/>
    </row>
    <row r="828" spans="1:5" ht="12.75">
      <c r="A828" s="482"/>
      <c r="B828" s="488"/>
      <c r="C828" s="489"/>
      <c r="D828" s="20"/>
      <c r="E828" s="20"/>
    </row>
    <row r="829" spans="1:5" ht="12.75">
      <c r="A829" s="482"/>
      <c r="B829" s="485"/>
      <c r="C829" s="21"/>
      <c r="D829" s="20"/>
      <c r="E829" s="20"/>
    </row>
    <row r="830" spans="1:5" ht="12.75">
      <c r="A830" s="482"/>
      <c r="B830" s="485"/>
      <c r="C830" s="21"/>
      <c r="D830" s="471"/>
      <c r="E830" s="20"/>
    </row>
    <row r="831" spans="1:5" ht="12.75">
      <c r="A831" s="482"/>
      <c r="B831" s="483"/>
      <c r="C831" s="471"/>
      <c r="D831" s="471"/>
      <c r="E831" s="20"/>
    </row>
    <row r="832" spans="1:5" ht="12.75">
      <c r="A832" s="482"/>
      <c r="B832" s="483"/>
      <c r="C832" s="471"/>
      <c r="D832" s="471"/>
      <c r="E832" s="20"/>
    </row>
    <row r="833" spans="1:5" ht="12.75">
      <c r="A833" s="482"/>
      <c r="B833" s="483"/>
      <c r="C833" s="471"/>
      <c r="D833" s="20"/>
      <c r="E833" s="20"/>
    </row>
    <row r="834" spans="1:5" ht="12.75">
      <c r="A834" s="482"/>
      <c r="B834" s="483"/>
      <c r="C834" s="471"/>
      <c r="D834" s="20"/>
      <c r="E834" s="20"/>
    </row>
    <row r="835" spans="1:5" ht="12.75">
      <c r="A835" s="482"/>
      <c r="B835" s="483"/>
      <c r="C835" s="471"/>
      <c r="D835" s="20"/>
      <c r="E835" s="20"/>
    </row>
    <row r="836" spans="1:5" ht="12.75">
      <c r="A836" s="482"/>
      <c r="B836" s="483"/>
      <c r="C836" s="471"/>
      <c r="D836" s="20"/>
      <c r="E836" s="20"/>
    </row>
    <row r="837" spans="1:5" ht="12.75">
      <c r="A837" s="482"/>
      <c r="B837" s="485"/>
      <c r="C837" s="20"/>
      <c r="D837" s="20"/>
      <c r="E837" s="20"/>
    </row>
    <row r="838" spans="1:5" ht="12.75">
      <c r="A838" s="482"/>
      <c r="B838" s="483"/>
      <c r="C838" s="20"/>
      <c r="D838" s="20"/>
      <c r="E838" s="20"/>
    </row>
    <row r="839" spans="1:5" ht="12.75">
      <c r="A839" s="482"/>
      <c r="B839" s="483"/>
      <c r="C839" s="20"/>
      <c r="D839" s="20"/>
      <c r="E839" s="20"/>
    </row>
    <row r="840" spans="1:5" ht="12.75">
      <c r="A840" s="482"/>
      <c r="B840" s="490"/>
      <c r="C840" s="487"/>
      <c r="D840" s="20"/>
      <c r="E840" s="20"/>
    </row>
    <row r="841" spans="1:5" ht="12.75">
      <c r="A841" s="482"/>
      <c r="B841" s="490"/>
      <c r="C841" s="20"/>
      <c r="D841" s="20"/>
      <c r="E841" s="20"/>
    </row>
    <row r="842" spans="1:5" ht="12.75">
      <c r="A842" s="482"/>
      <c r="B842" s="490"/>
      <c r="C842" s="20"/>
      <c r="D842" s="20"/>
      <c r="E842" s="20"/>
    </row>
    <row r="843" spans="1:5" ht="12.75">
      <c r="A843" s="482"/>
      <c r="B843" s="483"/>
      <c r="C843" s="20"/>
      <c r="D843" s="20"/>
      <c r="E843" s="20"/>
    </row>
    <row r="844" spans="1:5" ht="12.75">
      <c r="A844" s="482"/>
      <c r="B844" s="483"/>
      <c r="C844" s="20"/>
      <c r="D844" s="20"/>
      <c r="E844" s="20"/>
    </row>
    <row r="845" spans="1:5" ht="12.75">
      <c r="A845" s="482"/>
      <c r="B845" s="483"/>
      <c r="C845" s="20"/>
      <c r="D845" s="20"/>
      <c r="E845" s="20"/>
    </row>
    <row r="846" spans="1:5" ht="12.75">
      <c r="A846" s="486"/>
      <c r="B846" s="483"/>
      <c r="C846" s="471"/>
      <c r="D846" s="20"/>
      <c r="E846" s="20"/>
    </row>
    <row r="847" spans="1:5" ht="12.75">
      <c r="A847" s="486"/>
      <c r="B847" s="483"/>
      <c r="C847" s="471"/>
      <c r="D847" s="21"/>
      <c r="E847" s="21"/>
    </row>
    <row r="848" spans="1:5" ht="12.75">
      <c r="A848" s="486"/>
      <c r="B848" s="483"/>
      <c r="C848" s="471"/>
      <c r="D848" s="21"/>
      <c r="E848" s="21"/>
    </row>
    <row r="849" spans="1:5" ht="12.75">
      <c r="A849" s="482"/>
      <c r="B849" s="20"/>
      <c r="C849" s="20"/>
      <c r="D849" s="21"/>
      <c r="E849" s="21"/>
    </row>
    <row r="850" spans="1:5" ht="12.75">
      <c r="A850" s="486"/>
      <c r="B850" s="20"/>
      <c r="C850" s="20"/>
      <c r="D850" s="21"/>
      <c r="E850" s="21"/>
    </row>
    <row r="851" spans="1:5" ht="12.75">
      <c r="A851" s="486"/>
      <c r="B851" s="488"/>
      <c r="C851" s="21"/>
      <c r="D851" s="20"/>
      <c r="E851" s="20"/>
    </row>
    <row r="852" spans="1:5" ht="12.75">
      <c r="A852" s="486"/>
      <c r="B852" s="488"/>
      <c r="C852" s="21"/>
      <c r="D852" s="471"/>
      <c r="E852" s="20"/>
    </row>
    <row r="853" spans="1:5" ht="12.75">
      <c r="A853" s="486"/>
      <c r="B853" s="488"/>
      <c r="C853" s="21"/>
      <c r="D853" s="471"/>
      <c r="E853" s="20"/>
    </row>
    <row r="854" spans="1:5" ht="12.75">
      <c r="A854" s="482"/>
      <c r="B854" s="493"/>
      <c r="C854" s="21"/>
      <c r="D854" s="471"/>
      <c r="E854" s="20"/>
    </row>
    <row r="855" spans="1:5" ht="12.75">
      <c r="A855" s="491"/>
      <c r="B855" s="483"/>
      <c r="C855" s="20"/>
      <c r="D855" s="471"/>
      <c r="E855" s="20"/>
    </row>
    <row r="856" spans="1:5" ht="12.75">
      <c r="A856" s="491"/>
      <c r="B856" s="485"/>
      <c r="C856" s="471"/>
      <c r="D856" s="471"/>
      <c r="E856" s="20"/>
    </row>
    <row r="857" spans="1:5" ht="12.75">
      <c r="A857" s="492"/>
      <c r="B857" s="485"/>
      <c r="C857" s="471"/>
      <c r="D857" s="471"/>
      <c r="E857" s="20"/>
    </row>
    <row r="858" spans="1:5" ht="12.75">
      <c r="A858" s="486"/>
      <c r="B858" s="485"/>
      <c r="C858" s="471"/>
      <c r="D858" s="20"/>
      <c r="E858" s="20"/>
    </row>
    <row r="859" spans="1:5" ht="12.75">
      <c r="A859" s="486"/>
      <c r="B859" s="483"/>
      <c r="C859" s="471"/>
      <c r="D859" s="20"/>
      <c r="E859" s="20"/>
    </row>
    <row r="860" spans="1:5" ht="12.75">
      <c r="A860" s="486"/>
      <c r="B860" s="485"/>
      <c r="C860" s="471"/>
      <c r="D860" s="471"/>
      <c r="E860" s="20"/>
    </row>
    <row r="861" spans="1:5" ht="12.75">
      <c r="A861" s="466"/>
      <c r="B861" s="485"/>
      <c r="C861" s="471"/>
      <c r="D861" s="471"/>
      <c r="E861" s="20"/>
    </row>
    <row r="862" spans="1:5" ht="12.75">
      <c r="A862" s="466"/>
      <c r="B862" s="485"/>
      <c r="C862" s="20"/>
      <c r="D862" s="471"/>
      <c r="E862" s="20"/>
    </row>
    <row r="863" spans="1:5" ht="12.75">
      <c r="A863" s="466"/>
      <c r="B863" s="485"/>
      <c r="C863" s="20"/>
      <c r="D863" s="471"/>
      <c r="E863" s="20"/>
    </row>
    <row r="864" spans="1:5" ht="12.75">
      <c r="A864" s="466"/>
      <c r="B864" s="485"/>
      <c r="C864" s="471"/>
      <c r="D864" s="471"/>
      <c r="E864" s="20"/>
    </row>
    <row r="865" spans="1:5" ht="12.75">
      <c r="A865" s="466"/>
      <c r="B865" s="485"/>
      <c r="C865" s="471"/>
      <c r="D865" s="20"/>
      <c r="E865" s="20"/>
    </row>
    <row r="866" spans="1:5" ht="12.75">
      <c r="A866" s="466"/>
      <c r="B866" s="485"/>
      <c r="C866" s="471"/>
      <c r="D866" s="20"/>
      <c r="E866" s="20"/>
    </row>
    <row r="867" spans="1:5" ht="12.75">
      <c r="A867" s="486"/>
      <c r="B867" s="485"/>
      <c r="C867" s="471"/>
      <c r="D867" s="471"/>
      <c r="E867" s="20"/>
    </row>
    <row r="868" spans="1:5" ht="12.75">
      <c r="A868" s="482"/>
      <c r="B868" s="485"/>
      <c r="C868" s="471"/>
      <c r="D868" s="471"/>
      <c r="E868" s="20"/>
    </row>
    <row r="869" spans="1:5" ht="12.75">
      <c r="A869" s="482"/>
      <c r="B869" s="485"/>
      <c r="C869" s="20"/>
      <c r="D869" s="471"/>
      <c r="E869" s="20"/>
    </row>
    <row r="870" spans="1:5" ht="12.75">
      <c r="A870" s="482"/>
      <c r="B870" s="483"/>
      <c r="C870" s="20"/>
      <c r="D870" s="471"/>
      <c r="E870" s="20"/>
    </row>
    <row r="871" spans="1:5" ht="12.75">
      <c r="A871" s="482"/>
      <c r="B871" s="485"/>
      <c r="C871" s="471"/>
      <c r="D871" s="471"/>
      <c r="E871" s="20"/>
    </row>
    <row r="872" spans="1:5" ht="12.75">
      <c r="A872" s="486"/>
      <c r="B872" s="485"/>
      <c r="C872" s="471"/>
      <c r="D872" s="20"/>
      <c r="E872" s="20"/>
    </row>
    <row r="873" spans="1:5" ht="12.75">
      <c r="A873" s="486"/>
      <c r="B873" s="485"/>
      <c r="C873" s="471"/>
      <c r="D873" s="20"/>
      <c r="E873" s="20"/>
    </row>
    <row r="874" spans="1:5" ht="12.75">
      <c r="A874" s="486"/>
      <c r="B874" s="485"/>
      <c r="C874" s="471"/>
      <c r="D874" s="471"/>
      <c r="E874" s="20"/>
    </row>
    <row r="875" spans="1:5" ht="12.75">
      <c r="A875" s="486"/>
      <c r="B875" s="485"/>
      <c r="C875" s="471"/>
      <c r="D875" s="471"/>
      <c r="E875" s="20"/>
    </row>
    <row r="876" spans="1:5" ht="12.75">
      <c r="A876" s="466"/>
      <c r="B876" s="485"/>
      <c r="C876" s="20"/>
      <c r="D876" s="471"/>
      <c r="E876" s="20"/>
    </row>
    <row r="877" spans="1:5" ht="12.75">
      <c r="A877" s="466"/>
      <c r="B877" s="485"/>
      <c r="C877" s="20"/>
      <c r="D877" s="471"/>
      <c r="E877" s="20"/>
    </row>
    <row r="878" spans="1:5" ht="12.75">
      <c r="A878" s="466"/>
      <c r="B878" s="485"/>
      <c r="C878" s="471"/>
      <c r="D878" s="471"/>
      <c r="E878" s="20"/>
    </row>
    <row r="879" spans="1:5" ht="12.75">
      <c r="A879" s="466"/>
      <c r="B879" s="485"/>
      <c r="C879" s="471"/>
      <c r="D879" s="20"/>
      <c r="E879" s="20"/>
    </row>
    <row r="880" spans="1:5" ht="12.75">
      <c r="A880" s="466"/>
      <c r="B880" s="485"/>
      <c r="C880" s="471"/>
      <c r="D880" s="20"/>
      <c r="E880" s="20"/>
    </row>
    <row r="881" spans="1:5" ht="12.75">
      <c r="A881" s="486"/>
      <c r="B881" s="485"/>
      <c r="C881" s="471"/>
      <c r="D881" s="471"/>
      <c r="E881" s="20"/>
    </row>
    <row r="882" spans="1:5" ht="12.75">
      <c r="A882" s="486"/>
      <c r="B882" s="485"/>
      <c r="C882" s="471"/>
      <c r="D882" s="471"/>
      <c r="E882" s="20"/>
    </row>
    <row r="883" spans="1:5" ht="12.75">
      <c r="A883" s="466"/>
      <c r="B883" s="485"/>
      <c r="C883" s="20"/>
      <c r="D883" s="471"/>
      <c r="E883" s="20"/>
    </row>
    <row r="884" spans="1:5" ht="12.75">
      <c r="A884" s="466"/>
      <c r="B884" s="485"/>
      <c r="C884" s="20"/>
      <c r="D884" s="471"/>
      <c r="E884" s="20"/>
    </row>
    <row r="885" spans="1:5" ht="12.75">
      <c r="A885" s="466"/>
      <c r="B885" s="485"/>
      <c r="C885" s="471"/>
      <c r="D885" s="20"/>
      <c r="E885" s="20"/>
    </row>
    <row r="886" spans="1:5" ht="12.75">
      <c r="A886" s="466"/>
      <c r="B886" s="483"/>
      <c r="C886" s="471"/>
      <c r="D886" s="20"/>
      <c r="E886" s="20"/>
    </row>
    <row r="887" spans="1:5" ht="12.75">
      <c r="A887" s="486"/>
      <c r="B887" s="485"/>
      <c r="C887" s="471"/>
      <c r="D887" s="20"/>
      <c r="E887" s="20"/>
    </row>
    <row r="888" spans="1:5" ht="12.75">
      <c r="A888" s="486"/>
      <c r="B888" s="485"/>
      <c r="C888" s="471"/>
      <c r="D888" s="20"/>
      <c r="E888" s="20"/>
    </row>
    <row r="889" spans="1:5" ht="12.75">
      <c r="A889" s="482"/>
      <c r="B889" s="485"/>
      <c r="C889" s="20"/>
      <c r="D889" s="20"/>
      <c r="E889" s="20"/>
    </row>
    <row r="890" spans="1:5" ht="12.75">
      <c r="A890" s="482"/>
      <c r="B890" s="485"/>
      <c r="C890" s="20"/>
      <c r="D890" s="20"/>
      <c r="E890" s="20"/>
    </row>
    <row r="891" spans="1:5" ht="12.75">
      <c r="A891" s="482"/>
      <c r="B891" s="483"/>
      <c r="C891" s="20"/>
      <c r="D891" s="20"/>
      <c r="E891" s="20"/>
    </row>
    <row r="892" spans="1:5" ht="12.75">
      <c r="A892" s="486"/>
      <c r="B892" s="483"/>
      <c r="C892" s="20"/>
      <c r="D892" s="471"/>
      <c r="E892" s="20"/>
    </row>
    <row r="893" spans="1:5" ht="12.75">
      <c r="A893" s="486"/>
      <c r="B893" s="485"/>
      <c r="C893" s="20"/>
      <c r="D893" s="471"/>
      <c r="E893" s="20"/>
    </row>
    <row r="894" spans="1:5" ht="12.75">
      <c r="A894" s="486"/>
      <c r="B894" s="467"/>
      <c r="C894" s="20"/>
      <c r="D894" s="471"/>
      <c r="E894" s="20"/>
    </row>
    <row r="895" spans="1:5" ht="12.75">
      <c r="A895" s="466"/>
      <c r="B895" s="467"/>
      <c r="C895" s="20"/>
      <c r="D895" s="471"/>
      <c r="E895" s="20"/>
    </row>
    <row r="896" spans="1:5" ht="12.75">
      <c r="A896" s="466"/>
      <c r="B896" s="483"/>
      <c r="C896" s="471"/>
      <c r="D896" s="20"/>
      <c r="E896" s="20"/>
    </row>
    <row r="897" spans="1:5" ht="12.75">
      <c r="A897" s="466"/>
      <c r="B897" s="483"/>
      <c r="C897" s="471"/>
      <c r="D897" s="20"/>
      <c r="E897" s="20"/>
    </row>
    <row r="898" spans="1:5" ht="12.75">
      <c r="A898" s="466"/>
      <c r="B898" s="483"/>
      <c r="C898" s="471"/>
      <c r="D898" s="20"/>
      <c r="E898" s="20"/>
    </row>
    <row r="899" spans="1:5" ht="12.75">
      <c r="A899" s="486"/>
      <c r="B899" s="467"/>
      <c r="C899" s="471"/>
      <c r="D899" s="20"/>
      <c r="E899" s="20"/>
    </row>
    <row r="900" spans="1:5" ht="12.75">
      <c r="A900" s="466"/>
      <c r="B900" s="483"/>
      <c r="C900" s="20"/>
      <c r="D900" s="20"/>
      <c r="E900" s="20"/>
    </row>
    <row r="901" spans="1:5" ht="12.75">
      <c r="A901" s="466"/>
      <c r="B901" s="483"/>
      <c r="C901" s="20"/>
      <c r="D901" s="20"/>
      <c r="E901" s="20"/>
    </row>
    <row r="902" spans="1:5" ht="12.75">
      <c r="A902" s="466"/>
      <c r="B902" s="485"/>
      <c r="C902" s="20"/>
      <c r="D902" s="20"/>
      <c r="E902" s="20"/>
    </row>
    <row r="903" spans="1:5" ht="12.75">
      <c r="A903" s="466"/>
      <c r="B903" s="485"/>
      <c r="C903" s="20"/>
      <c r="D903" s="20"/>
      <c r="E903" s="20"/>
    </row>
    <row r="904" spans="1:5" ht="12.75">
      <c r="A904" s="466"/>
      <c r="B904" s="485"/>
      <c r="C904" s="20"/>
      <c r="D904" s="20"/>
      <c r="E904" s="20"/>
    </row>
    <row r="905" spans="1:5" ht="12.75">
      <c r="A905" s="486"/>
      <c r="B905" s="485"/>
      <c r="C905" s="20"/>
      <c r="D905" s="20"/>
      <c r="E905" s="20"/>
    </row>
    <row r="906" spans="1:5" ht="12.75">
      <c r="A906" s="466"/>
      <c r="B906" s="483"/>
      <c r="C906" s="20"/>
      <c r="D906" s="20"/>
      <c r="E906" s="20"/>
    </row>
    <row r="907" spans="1:5" ht="12.75">
      <c r="A907" s="466"/>
      <c r="B907" s="494"/>
      <c r="C907" s="20"/>
      <c r="D907" s="20"/>
      <c r="E907" s="20"/>
    </row>
    <row r="908" spans="1:5" ht="12.75">
      <c r="A908" s="466"/>
      <c r="B908" s="483"/>
      <c r="C908" s="471"/>
      <c r="D908" s="20"/>
      <c r="E908" s="20"/>
    </row>
    <row r="909" spans="1:5" ht="12.75">
      <c r="A909" s="466"/>
      <c r="B909" s="483"/>
      <c r="C909" s="471"/>
      <c r="D909" s="20"/>
      <c r="E909" s="20"/>
    </row>
    <row r="910" spans="1:5" ht="12.75">
      <c r="A910" s="466"/>
      <c r="B910" s="483"/>
      <c r="C910" s="471"/>
      <c r="D910" s="20"/>
      <c r="E910" s="20"/>
    </row>
    <row r="911" spans="1:5" ht="12.75">
      <c r="A911" s="486"/>
      <c r="B911" s="485"/>
      <c r="C911" s="20"/>
      <c r="D911" s="471"/>
      <c r="E911" s="20"/>
    </row>
    <row r="912" spans="1:5" ht="12.75">
      <c r="A912" s="466"/>
      <c r="B912" s="467"/>
      <c r="C912" s="20"/>
      <c r="D912" s="20"/>
      <c r="E912" s="20"/>
    </row>
    <row r="913" spans="1:5" ht="12.75">
      <c r="A913" s="466"/>
      <c r="B913" s="483"/>
      <c r="C913" s="471"/>
      <c r="D913" s="471"/>
      <c r="E913" s="20"/>
    </row>
    <row r="914" spans="1:5" ht="12.75">
      <c r="A914" s="466"/>
      <c r="B914" s="483"/>
      <c r="C914" s="471"/>
      <c r="D914" s="471"/>
      <c r="E914" s="20"/>
    </row>
    <row r="915" spans="1:5" ht="12.75">
      <c r="A915" s="466"/>
      <c r="B915" s="483"/>
      <c r="C915" s="471"/>
      <c r="D915" s="20"/>
      <c r="E915" s="20"/>
    </row>
    <row r="916" spans="1:5" ht="12.75">
      <c r="A916" s="486"/>
      <c r="B916" s="483"/>
      <c r="C916" s="471"/>
      <c r="D916" s="471"/>
      <c r="E916" s="22"/>
    </row>
    <row r="917" spans="1:3" ht="12.75">
      <c r="A917" s="466"/>
      <c r="B917" s="483"/>
      <c r="C917" s="471"/>
    </row>
    <row r="918" spans="1:3" ht="12.75">
      <c r="A918" s="466"/>
      <c r="B918" s="483"/>
      <c r="C918" s="471"/>
    </row>
    <row r="919" spans="1:3" ht="12.75">
      <c r="A919" s="466"/>
      <c r="B919" s="467"/>
      <c r="C919" s="20"/>
    </row>
    <row r="920" spans="1:3" ht="12.75">
      <c r="A920" s="466"/>
      <c r="B920" s="470"/>
      <c r="C920" s="471"/>
    </row>
    <row r="921" ht="12.75">
      <c r="A921" s="466"/>
    </row>
    <row r="922" ht="12.75">
      <c r="A922" s="466"/>
    </row>
    <row r="923" ht="12.75">
      <c r="A923" s="469"/>
    </row>
  </sheetData>
  <sheetProtection password="CCBE" sheet="1"/>
  <printOptions horizontalCentered="1"/>
  <pageMargins left="0.5905511811023623" right="0.75" top="0.5905511811023623" bottom="0.5905511811023623" header="0" footer="0"/>
  <pageSetup horizontalDpi="600" verticalDpi="600" orientation="portrait" paperSize="9" scale="85" r:id="rId1"/>
  <rowBreaks count="5" manualBreakCount="5">
    <brk id="62" max="255" man="1"/>
    <brk id="186" max="255" man="1"/>
    <brk id="249" max="255" man="1"/>
    <brk id="378" max="255" man="1"/>
    <brk id="4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SheetLayoutView="100" workbookViewId="0" topLeftCell="A1">
      <selection activeCell="F6" sqref="F6"/>
    </sheetView>
  </sheetViews>
  <sheetFormatPr defaultColWidth="9.00390625" defaultRowHeight="12.75"/>
  <cols>
    <col min="1" max="1" width="5.625" style="521" customWidth="1"/>
    <col min="2" max="2" width="40.00390625" style="521" customWidth="1"/>
    <col min="3" max="4" width="9.125" style="521" customWidth="1"/>
    <col min="5" max="5" width="12.875" style="521" customWidth="1"/>
    <col min="6" max="6" width="14.00390625" style="521" customWidth="1"/>
    <col min="7" max="16384" width="9.125" style="521" customWidth="1"/>
  </cols>
  <sheetData>
    <row r="1" spans="1:6" ht="12.75">
      <c r="A1" s="525" t="s">
        <v>459</v>
      </c>
      <c r="B1" s="526"/>
      <c r="C1" s="526"/>
      <c r="D1" s="526"/>
      <c r="E1" s="526"/>
      <c r="F1" s="526"/>
    </row>
    <row r="2" spans="1:6" ht="12.75">
      <c r="A2" s="526"/>
      <c r="B2" s="526"/>
      <c r="C2" s="526"/>
      <c r="D2" s="526"/>
      <c r="E2" s="526"/>
      <c r="F2" s="526"/>
    </row>
    <row r="3" spans="1:6" ht="12.75">
      <c r="A3" s="526"/>
      <c r="B3" s="526"/>
      <c r="C3" s="420" t="s">
        <v>159</v>
      </c>
      <c r="D3" s="421" t="s">
        <v>160</v>
      </c>
      <c r="E3" s="426" t="s">
        <v>161</v>
      </c>
      <c r="F3" s="501" t="s">
        <v>162</v>
      </c>
    </row>
    <row r="4" spans="1:6" ht="12.75">
      <c r="A4" s="526"/>
      <c r="B4" s="526"/>
      <c r="C4" s="526"/>
      <c r="D4" s="526"/>
      <c r="E4" s="526"/>
      <c r="F4" s="526"/>
    </row>
    <row r="5" spans="1:6" ht="25.5" customHeight="1">
      <c r="A5" s="527" t="s">
        <v>1</v>
      </c>
      <c r="B5" s="528" t="s">
        <v>408</v>
      </c>
      <c r="C5" s="527" t="s">
        <v>13</v>
      </c>
      <c r="D5" s="529">
        <v>1</v>
      </c>
      <c r="E5" s="522"/>
      <c r="F5" s="536">
        <f>D5*E5</f>
        <v>0</v>
      </c>
    </row>
    <row r="6" spans="1:6" ht="38.25" customHeight="1">
      <c r="A6" s="530" t="s">
        <v>2</v>
      </c>
      <c r="B6" s="531" t="s">
        <v>410</v>
      </c>
      <c r="C6" s="530" t="s">
        <v>13</v>
      </c>
      <c r="D6" s="532">
        <v>1</v>
      </c>
      <c r="E6" s="523"/>
      <c r="F6" s="511">
        <f>D6*E6</f>
        <v>0</v>
      </c>
    </row>
    <row r="7" spans="1:6" ht="12.75">
      <c r="A7" s="533"/>
      <c r="B7" s="534" t="s">
        <v>4</v>
      </c>
      <c r="C7" s="535"/>
      <c r="D7" s="535"/>
      <c r="E7" s="535"/>
      <c r="F7" s="537">
        <f>SUM(F5:F6)</f>
        <v>0</v>
      </c>
    </row>
    <row r="8" ht="12.75">
      <c r="B8" s="524"/>
    </row>
    <row r="9" ht="12.75">
      <c r="B9" s="524"/>
    </row>
    <row r="10" ht="12.75">
      <c r="B10" s="524"/>
    </row>
    <row r="11" ht="12.75">
      <c r="B11" s="524"/>
    </row>
    <row r="12" ht="12.75">
      <c r="B12" s="524"/>
    </row>
    <row r="13" ht="12.75">
      <c r="B13" s="524"/>
    </row>
    <row r="14" ht="12.75">
      <c r="B14" s="524"/>
    </row>
    <row r="15" ht="12.75">
      <c r="B15" s="524"/>
    </row>
  </sheetData>
  <sheetProtection password="CCBE" sheet="1" objects="1" scenarios="1"/>
  <printOptions horizontalCentered="1"/>
  <pageMargins left="0.5905511811023623" right="0.75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USZ</dc:creator>
  <cp:keywords/>
  <dc:description/>
  <cp:lastModifiedBy>USZ</cp:lastModifiedBy>
  <cp:lastPrinted>2012-09-27T07:08:57Z</cp:lastPrinted>
  <dcterms:created xsi:type="dcterms:W3CDTF">2011-11-10T12:36:54Z</dcterms:created>
  <dcterms:modified xsi:type="dcterms:W3CDTF">2012-12-04T10:59:08Z</dcterms:modified>
  <cp:category/>
  <cp:version/>
  <cp:contentType/>
  <cp:contentStatus/>
</cp:coreProperties>
</file>