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70" yWindow="60" windowWidth="12090" windowHeight="11565" tabRatio="869" activeTab="2"/>
  </bookViews>
  <sheets>
    <sheet name="NASLOV" sheetId="27" r:id="rId1"/>
    <sheet name="SKUPNA REKAPITULACIJA" sheetId="87" r:id="rId2"/>
    <sheet name="GRADBENA DELA" sheetId="86" r:id="rId3"/>
    <sheet name="OBRTNIŠKA DELA" sheetId="95" r:id="rId4"/>
    <sheet name="ZUNANJA UREDITEV" sheetId="109" r:id="rId5"/>
    <sheet name="BAZENSKA TEHNIKA" sheetId="110" r:id="rId6"/>
    <sheet name="ELEKTRIKA" sheetId="119" r:id="rId7"/>
    <sheet name="STR.INSTALACIJE" sheetId="120" r:id="rId8"/>
  </sheets>
  <definedNames>
    <definedName name="_xlnm.Print_Area" localSheetId="0">NASLOV!$A$1:$F$49</definedName>
    <definedName name="_xlnm.Print_Area" localSheetId="7">STR.INSTALACIJE!$A$1:$G$1725</definedName>
    <definedName name="_xlnm.Print_Titles" localSheetId="5">'BAZENSKA TEHNIKA'!$16:$16</definedName>
    <definedName name="_xlnm.Print_Titles" localSheetId="6">ELEKTRIKA!$51:$51</definedName>
    <definedName name="_xlnm.Print_Titles" localSheetId="2">'GRADBENA DELA'!$43:$43</definedName>
    <definedName name="_xlnm.Print_Titles" localSheetId="3">'OBRTNIŠKA DELA'!$45:$45</definedName>
    <definedName name="_xlnm.Print_Titles" localSheetId="7">STR.INSTALACIJE!$18:$18</definedName>
    <definedName name="_xlnm.Print_Titles" localSheetId="4">'ZUNANJA UREDITEV'!$17:$17</definedName>
  </definedNames>
  <calcPr calcId="145621"/>
</workbook>
</file>

<file path=xl/calcChain.xml><?xml version="1.0" encoding="utf-8"?>
<calcChain xmlns="http://schemas.openxmlformats.org/spreadsheetml/2006/main">
  <c r="D431" i="86" l="1"/>
  <c r="F188" i="109"/>
  <c r="F228" i="109"/>
  <c r="G1708" i="120"/>
  <c r="G1022" i="120" l="1"/>
  <c r="G1328" i="120"/>
  <c r="G1415" i="120"/>
  <c r="F1187" i="95"/>
  <c r="F1496" i="109"/>
  <c r="F561" i="86"/>
  <c r="F560" i="86"/>
  <c r="F918" i="86" l="1"/>
  <c r="F200" i="86"/>
  <c r="F558" i="86" l="1"/>
  <c r="F291" i="86"/>
  <c r="F198" i="86"/>
  <c r="F199" i="86"/>
  <c r="F197" i="86"/>
  <c r="F196" i="86"/>
  <c r="F195" i="86"/>
  <c r="F194" i="86"/>
  <c r="F191" i="86"/>
  <c r="F190" i="86"/>
  <c r="F189" i="86"/>
  <c r="F188" i="86"/>
  <c r="F182" i="86"/>
  <c r="F181" i="86"/>
  <c r="F742" i="119"/>
  <c r="F149" i="95"/>
  <c r="F145" i="95"/>
  <c r="F255" i="109" l="1"/>
  <c r="F67" i="109"/>
  <c r="F648" i="95"/>
  <c r="F624" i="95"/>
  <c r="F607" i="95"/>
  <c r="F1186" i="95"/>
  <c r="F1185" i="95"/>
  <c r="F1184" i="95"/>
  <c r="F932" i="86"/>
  <c r="F187" i="109"/>
  <c r="F172" i="109"/>
  <c r="F930" i="86"/>
  <c r="F931" i="86"/>
  <c r="F567" i="86"/>
  <c r="F568" i="86" l="1"/>
  <c r="F355" i="86" l="1"/>
  <c r="F929" i="86" l="1"/>
  <c r="F240" i="109" l="1"/>
  <c r="G53" i="120" l="1"/>
  <c r="F61" i="119"/>
  <c r="F1443" i="109"/>
  <c r="F1441" i="109"/>
  <c r="F1439" i="109"/>
  <c r="F760" i="95"/>
  <c r="F742" i="95"/>
  <c r="F741" i="95"/>
  <c r="F416" i="95"/>
  <c r="F412" i="95"/>
  <c r="G1713" i="120"/>
  <c r="G1712" i="120"/>
  <c r="G1711" i="120"/>
  <c r="G1710" i="120"/>
  <c r="G1709" i="120"/>
  <c r="G1707" i="120"/>
  <c r="G1706" i="120"/>
  <c r="G1704" i="120"/>
  <c r="G1701" i="120"/>
  <c r="G1700" i="120"/>
  <c r="G1697" i="120"/>
  <c r="G1696" i="120"/>
  <c r="G1695" i="120"/>
  <c r="G1693" i="120"/>
  <c r="G1691" i="120"/>
  <c r="G1689" i="120"/>
  <c r="G1688" i="120"/>
  <c r="G1686" i="120"/>
  <c r="G1684" i="120"/>
  <c r="G1682" i="120"/>
  <c r="G1680" i="120"/>
  <c r="G1677" i="120"/>
  <c r="G1674" i="120"/>
  <c r="G1671" i="120"/>
  <c r="G1668" i="120"/>
  <c r="G1660" i="120"/>
  <c r="G1659" i="120"/>
  <c r="G1658" i="120"/>
  <c r="G1657" i="120"/>
  <c r="G1655" i="120"/>
  <c r="G1654" i="120"/>
  <c r="G1652" i="120"/>
  <c r="G1651" i="120"/>
  <c r="G1650" i="120"/>
  <c r="G1648" i="120"/>
  <c r="G1646" i="120"/>
  <c r="G1643" i="120"/>
  <c r="G1641" i="120"/>
  <c r="G1640" i="120"/>
  <c r="G1639" i="120"/>
  <c r="G1637" i="120"/>
  <c r="G1634" i="120"/>
  <c r="G1631" i="120"/>
  <c r="G1630" i="120"/>
  <c r="G1629" i="120"/>
  <c r="G1628" i="120"/>
  <c r="G1627" i="120"/>
  <c r="G1626" i="120"/>
  <c r="G1625" i="120"/>
  <c r="G1624" i="120"/>
  <c r="G1616" i="120"/>
  <c r="G1615" i="120"/>
  <c r="G1614" i="120"/>
  <c r="G1613" i="120"/>
  <c r="G1612" i="120"/>
  <c r="G1611" i="120"/>
  <c r="G1610" i="120"/>
  <c r="G1609" i="120"/>
  <c r="E1607" i="120"/>
  <c r="G1607" i="120" s="1"/>
  <c r="E1606" i="120"/>
  <c r="G1606" i="120" s="1"/>
  <c r="G1604" i="120"/>
  <c r="G1602" i="120"/>
  <c r="G1601" i="120"/>
  <c r="G1599" i="120"/>
  <c r="G1597" i="120"/>
  <c r="G1595" i="120"/>
  <c r="G1593" i="120"/>
  <c r="G1592" i="120"/>
  <c r="G1591" i="120"/>
  <c r="G1590" i="120"/>
  <c r="G1588" i="120"/>
  <c r="G1573" i="120"/>
  <c r="G1572" i="120"/>
  <c r="G1571" i="120"/>
  <c r="G1570" i="120"/>
  <c r="G1569" i="120"/>
  <c r="G1567" i="120"/>
  <c r="G1565" i="120"/>
  <c r="G1564" i="120"/>
  <c r="G1563" i="120"/>
  <c r="G1561" i="120"/>
  <c r="G1559" i="120"/>
  <c r="E1558" i="120"/>
  <c r="G1558" i="120" s="1"/>
  <c r="G1557" i="120"/>
  <c r="G1555" i="120"/>
  <c r="G1553" i="120"/>
  <c r="G1552" i="120"/>
  <c r="G1551" i="120"/>
  <c r="G1550" i="120"/>
  <c r="G1547" i="120"/>
  <c r="G1546" i="120"/>
  <c r="G1543" i="120"/>
  <c r="G1541" i="120"/>
  <c r="G1539" i="120"/>
  <c r="G1537" i="120"/>
  <c r="G1536" i="120"/>
  <c r="G1534" i="120"/>
  <c r="G1532" i="120"/>
  <c r="G1530" i="120"/>
  <c r="G1528" i="120"/>
  <c r="G1527" i="120"/>
  <c r="G1526" i="120"/>
  <c r="G1525" i="120"/>
  <c r="G1523" i="120"/>
  <c r="G1522" i="120"/>
  <c r="G1519" i="120"/>
  <c r="G1517" i="120"/>
  <c r="G1515" i="120"/>
  <c r="G1508" i="120"/>
  <c r="G1507" i="120"/>
  <c r="G1506" i="120"/>
  <c r="G1505" i="120"/>
  <c r="G1504" i="120"/>
  <c r="G1503" i="120"/>
  <c r="G1502" i="120"/>
  <c r="G1500" i="120"/>
  <c r="G1498" i="120"/>
  <c r="G1496" i="120"/>
  <c r="G1494" i="120"/>
  <c r="E1493" i="120"/>
  <c r="G1493" i="120" s="1"/>
  <c r="E1492" i="120"/>
  <c r="G1492" i="120" s="1"/>
  <c r="E1491" i="120"/>
  <c r="G1491" i="120" s="1"/>
  <c r="G1489" i="120"/>
  <c r="G1486" i="120"/>
  <c r="G1484" i="120"/>
  <c r="G1483" i="120"/>
  <c r="G1482" i="120"/>
  <c r="G1480" i="120"/>
  <c r="G1477" i="120"/>
  <c r="G1473" i="120"/>
  <c r="G1472" i="120"/>
  <c r="G1471" i="120"/>
  <c r="G1467" i="120"/>
  <c r="G1466" i="120"/>
  <c r="G1465" i="120"/>
  <c r="G1462" i="120"/>
  <c r="G1461" i="120"/>
  <c r="G1460" i="120"/>
  <c r="G1459" i="120"/>
  <c r="G1458" i="120"/>
  <c r="G1454" i="120"/>
  <c r="G1453" i="120"/>
  <c r="G1452" i="120"/>
  <c r="G1451" i="120"/>
  <c r="G1450" i="120"/>
  <c r="G1449" i="120"/>
  <c r="G1448" i="120"/>
  <c r="G1447" i="120"/>
  <c r="G1446" i="120"/>
  <c r="G1436" i="120"/>
  <c r="G1435" i="120"/>
  <c r="G1434" i="120"/>
  <c r="G1433" i="120"/>
  <c r="G1432" i="120"/>
  <c r="G1431" i="120"/>
  <c r="G1429" i="120"/>
  <c r="G1428" i="120"/>
  <c r="G1427" i="120"/>
  <c r="G1426" i="120"/>
  <c r="G1424" i="120"/>
  <c r="G1423" i="120"/>
  <c r="G1422" i="120"/>
  <c r="G1420" i="120"/>
  <c r="G1419" i="120"/>
  <c r="G1418" i="120"/>
  <c r="G1417" i="120"/>
  <c r="E1414" i="120"/>
  <c r="G1414" i="120" s="1"/>
  <c r="E1413" i="120"/>
  <c r="G1413" i="120" s="1"/>
  <c r="E1412" i="120"/>
  <c r="G1412" i="120" s="1"/>
  <c r="E1411" i="120"/>
  <c r="G1411" i="120" s="1"/>
  <c r="G1408" i="120"/>
  <c r="G1406" i="120"/>
  <c r="G1404" i="120"/>
  <c r="G1403" i="120"/>
  <c r="G1402" i="120"/>
  <c r="G1400" i="120"/>
  <c r="G1399" i="120"/>
  <c r="G1396" i="120"/>
  <c r="G1394" i="120"/>
  <c r="G1393" i="120"/>
  <c r="G1391" i="120"/>
  <c r="G1390" i="120"/>
  <c r="G1387" i="120"/>
  <c r="G1386" i="120"/>
  <c r="G1384" i="120"/>
  <c r="G1383" i="120"/>
  <c r="G1382" i="120"/>
  <c r="G1379" i="120"/>
  <c r="G1378" i="120"/>
  <c r="G1377" i="120"/>
  <c r="G1376" i="120"/>
  <c r="G1369" i="120"/>
  <c r="G1368" i="120"/>
  <c r="G1367" i="120"/>
  <c r="G1366" i="120"/>
  <c r="G1365" i="120"/>
  <c r="G1364" i="120"/>
  <c r="G1362" i="120"/>
  <c r="G1361" i="120"/>
  <c r="G1359" i="120"/>
  <c r="G1358" i="120"/>
  <c r="E1357" i="120"/>
  <c r="G1357" i="120" s="1"/>
  <c r="E1356" i="120"/>
  <c r="G1356" i="120" s="1"/>
  <c r="E1355" i="120"/>
  <c r="G1355" i="120" s="1"/>
  <c r="E1354" i="120"/>
  <c r="G1354" i="120" s="1"/>
  <c r="E1352" i="120"/>
  <c r="G1352" i="120" s="1"/>
  <c r="G1350" i="120"/>
  <c r="G1348" i="120"/>
  <c r="G1346" i="120"/>
  <c r="G1344" i="120"/>
  <c r="G1343" i="120"/>
  <c r="G1342" i="120"/>
  <c r="G1340" i="120"/>
  <c r="G1338" i="120"/>
  <c r="G1336" i="120"/>
  <c r="G1334" i="120"/>
  <c r="G1332" i="120"/>
  <c r="G1330" i="120"/>
  <c r="G1325" i="120"/>
  <c r="G1290" i="120"/>
  <c r="E1288" i="120"/>
  <c r="G1288" i="120" s="1"/>
  <c r="E1287" i="120"/>
  <c r="G1287" i="120" s="1"/>
  <c r="E1286" i="120"/>
  <c r="G1286" i="120" s="1"/>
  <c r="E1284" i="120"/>
  <c r="G1284" i="120" s="1"/>
  <c r="E1283" i="120"/>
  <c r="G1283" i="120" s="1"/>
  <c r="G1281" i="120"/>
  <c r="G1279" i="120"/>
  <c r="G1278" i="120"/>
  <c r="G1277" i="120"/>
  <c r="G1275" i="120"/>
  <c r="G1274" i="120"/>
  <c r="G1272" i="120"/>
  <c r="G1270" i="120"/>
  <c r="G1269" i="120"/>
  <c r="G1268" i="120"/>
  <c r="G1266" i="120"/>
  <c r="G1265" i="120"/>
  <c r="G1263" i="120"/>
  <c r="G1261" i="120"/>
  <c r="G1260" i="120"/>
  <c r="G1258" i="120"/>
  <c r="G1257" i="120"/>
  <c r="G1255" i="120"/>
  <c r="G1254" i="120"/>
  <c r="G1252" i="120"/>
  <c r="G1250" i="120"/>
  <c r="G1248" i="120"/>
  <c r="G1246" i="120"/>
  <c r="G1241" i="120"/>
  <c r="G1200" i="120"/>
  <c r="G1197" i="120"/>
  <c r="G1195" i="120"/>
  <c r="G1194" i="120"/>
  <c r="G1192" i="120"/>
  <c r="G1191" i="120"/>
  <c r="E1189" i="120"/>
  <c r="G1189" i="120" s="1"/>
  <c r="E1188" i="120"/>
  <c r="G1188" i="120" s="1"/>
  <c r="E1187" i="120"/>
  <c r="G1187" i="120" s="1"/>
  <c r="E1186" i="120"/>
  <c r="G1186" i="120" s="1"/>
  <c r="E1185" i="120"/>
  <c r="G1185" i="120" s="1"/>
  <c r="E1184" i="120"/>
  <c r="G1184" i="120" s="1"/>
  <c r="E1182" i="120"/>
  <c r="G1182" i="120" s="1"/>
  <c r="E1181" i="120"/>
  <c r="G1181" i="120" s="1"/>
  <c r="G1179" i="120"/>
  <c r="G1177" i="120"/>
  <c r="G1176" i="120"/>
  <c r="G1175" i="120"/>
  <c r="G1173" i="120"/>
  <c r="G1172" i="120"/>
  <c r="G1170" i="120"/>
  <c r="G1168" i="120"/>
  <c r="G1167" i="120"/>
  <c r="G1166" i="120"/>
  <c r="G1165" i="120"/>
  <c r="G1164" i="120"/>
  <c r="G1162" i="120"/>
  <c r="G1160" i="120"/>
  <c r="G1158" i="120"/>
  <c r="G1157" i="120"/>
  <c r="G1156" i="120"/>
  <c r="G1155" i="120"/>
  <c r="G1154" i="120"/>
  <c r="G1152" i="120"/>
  <c r="G1150" i="120"/>
  <c r="G1149" i="120"/>
  <c r="G1148" i="120"/>
  <c r="G1147" i="120"/>
  <c r="G1145" i="120"/>
  <c r="G1143" i="120"/>
  <c r="G1142" i="120"/>
  <c r="G1141" i="120"/>
  <c r="G1140" i="120"/>
  <c r="G1138" i="120"/>
  <c r="G1133" i="120"/>
  <c r="G1132" i="120"/>
  <c r="G1131" i="120"/>
  <c r="G1130" i="120"/>
  <c r="G1129" i="120"/>
  <c r="G1127" i="120"/>
  <c r="G1126" i="120"/>
  <c r="G1125" i="120"/>
  <c r="G1124" i="120"/>
  <c r="G1122" i="120"/>
  <c r="G1120" i="120"/>
  <c r="G1118" i="120"/>
  <c r="G1116" i="120"/>
  <c r="G1115" i="120"/>
  <c r="G1113" i="120"/>
  <c r="G1110" i="120"/>
  <c r="G1107" i="120"/>
  <c r="G1104" i="120"/>
  <c r="G1101" i="120"/>
  <c r="G1098" i="120"/>
  <c r="G1095" i="120"/>
  <c r="G1092" i="120"/>
  <c r="B1090" i="120"/>
  <c r="G1088" i="120"/>
  <c r="G1084" i="120"/>
  <c r="G1033" i="120"/>
  <c r="G1032" i="120"/>
  <c r="G1031" i="120"/>
  <c r="G1030" i="120"/>
  <c r="G1029" i="120"/>
  <c r="G1028" i="120"/>
  <c r="G1027" i="120"/>
  <c r="G1026" i="120"/>
  <c r="G1025" i="120"/>
  <c r="G1024" i="120"/>
  <c r="G1021" i="120"/>
  <c r="G1020" i="120"/>
  <c r="G1019" i="120"/>
  <c r="G1018" i="120"/>
  <c r="G1017" i="120"/>
  <c r="G1014" i="120"/>
  <c r="G1011" i="120"/>
  <c r="G1009" i="120"/>
  <c r="G1007" i="120"/>
  <c r="G1005" i="120"/>
  <c r="G1004" i="120"/>
  <c r="G1003" i="120"/>
  <c r="G1001" i="120"/>
  <c r="G989" i="120"/>
  <c r="G988" i="120"/>
  <c r="G987" i="120"/>
  <c r="G986" i="120"/>
  <c r="G985" i="120"/>
  <c r="G984" i="120"/>
  <c r="G983" i="120"/>
  <c r="G982" i="120"/>
  <c r="G980" i="120"/>
  <c r="G976" i="120"/>
  <c r="G975" i="120"/>
  <c r="G969" i="120"/>
  <c r="G945" i="120"/>
  <c r="G921" i="120"/>
  <c r="G901" i="120"/>
  <c r="G900" i="120"/>
  <c r="G899" i="120"/>
  <c r="G898" i="120"/>
  <c r="G897" i="120"/>
  <c r="G896" i="120"/>
  <c r="G895" i="120"/>
  <c r="G894" i="120"/>
  <c r="G891" i="120"/>
  <c r="G887" i="120"/>
  <c r="G886" i="120"/>
  <c r="G882" i="120"/>
  <c r="G881" i="120"/>
  <c r="G878" i="120"/>
  <c r="G874" i="120"/>
  <c r="G870" i="120"/>
  <c r="G865" i="120"/>
  <c r="G858" i="120"/>
  <c r="G852" i="120"/>
  <c r="G846" i="120"/>
  <c r="G837" i="120"/>
  <c r="G823" i="120"/>
  <c r="G730" i="120"/>
  <c r="G729" i="120"/>
  <c r="G728" i="120"/>
  <c r="G727" i="120"/>
  <c r="G726" i="120"/>
  <c r="G725" i="120"/>
  <c r="G722" i="120"/>
  <c r="B719" i="120"/>
  <c r="G718" i="120"/>
  <c r="G705" i="120"/>
  <c r="G700" i="120"/>
  <c r="G699" i="120"/>
  <c r="G698" i="120"/>
  <c r="G697" i="120"/>
  <c r="G691" i="120"/>
  <c r="G687" i="120"/>
  <c r="G686" i="120"/>
  <c r="G679" i="120"/>
  <c r="G678" i="120"/>
  <c r="G677" i="120"/>
  <c r="G671" i="120"/>
  <c r="G665" i="120"/>
  <c r="G664" i="120"/>
  <c r="G663" i="120"/>
  <c r="G656" i="120"/>
  <c r="G648" i="120"/>
  <c r="G640" i="120"/>
  <c r="G623" i="120"/>
  <c r="G501" i="120"/>
  <c r="B501" i="120"/>
  <c r="G500" i="120"/>
  <c r="B500" i="120"/>
  <c r="G499" i="120"/>
  <c r="B499" i="120"/>
  <c r="G498" i="120"/>
  <c r="B498" i="120"/>
  <c r="G497" i="120"/>
  <c r="B495" i="120"/>
  <c r="G494" i="120"/>
  <c r="B491" i="120"/>
  <c r="G490" i="120"/>
  <c r="B479" i="120"/>
  <c r="G478" i="120"/>
  <c r="B475" i="120"/>
  <c r="G474" i="120"/>
  <c r="B472" i="120"/>
  <c r="G471" i="120"/>
  <c r="B469" i="120"/>
  <c r="G468" i="120"/>
  <c r="B462" i="120"/>
  <c r="G461" i="120"/>
  <c r="G460" i="120"/>
  <c r="G459" i="120"/>
  <c r="G458" i="120"/>
  <c r="B453" i="120"/>
  <c r="G452" i="120"/>
  <c r="B440" i="120"/>
  <c r="G439" i="120"/>
  <c r="B431" i="120"/>
  <c r="G430" i="120"/>
  <c r="G429" i="120"/>
  <c r="B423" i="120"/>
  <c r="G422" i="120"/>
  <c r="G421" i="120"/>
  <c r="B416" i="120"/>
  <c r="G414" i="120"/>
  <c r="G413" i="120"/>
  <c r="B408" i="120"/>
  <c r="G407" i="120"/>
  <c r="B400" i="120"/>
  <c r="G398" i="120"/>
  <c r="B391" i="120"/>
  <c r="G390" i="120"/>
  <c r="B388" i="120"/>
  <c r="G387" i="120"/>
  <c r="B377" i="120"/>
  <c r="G376" i="120"/>
  <c r="B369" i="120"/>
  <c r="G368" i="120"/>
  <c r="B360" i="120"/>
  <c r="G354" i="120"/>
  <c r="G231" i="120"/>
  <c r="B231" i="120"/>
  <c r="G230" i="120"/>
  <c r="B230" i="120"/>
  <c r="G229" i="120"/>
  <c r="B229" i="120"/>
  <c r="G228" i="120"/>
  <c r="B228" i="120"/>
  <c r="G227" i="120"/>
  <c r="B227" i="120"/>
  <c r="G226" i="120"/>
  <c r="B226" i="120"/>
  <c r="G224" i="120"/>
  <c r="G223" i="120"/>
  <c r="G222" i="120"/>
  <c r="G221" i="120"/>
  <c r="G220" i="120"/>
  <c r="G219" i="120"/>
  <c r="B217" i="120"/>
  <c r="G216" i="120"/>
  <c r="G215" i="120"/>
  <c r="G214" i="120"/>
  <c r="G213" i="120"/>
  <c r="G212" i="120"/>
  <c r="G211" i="120"/>
  <c r="B210" i="120"/>
  <c r="G209" i="120"/>
  <c r="G208" i="120"/>
  <c r="G207" i="120"/>
  <c r="G206" i="120"/>
  <c r="B205" i="120"/>
  <c r="G202" i="120"/>
  <c r="G201" i="120"/>
  <c r="G200" i="120"/>
  <c r="G199" i="120"/>
  <c r="G198" i="120"/>
  <c r="B197" i="120"/>
  <c r="G196" i="120"/>
  <c r="B195" i="120"/>
  <c r="G194" i="120"/>
  <c r="B193" i="120"/>
  <c r="G191" i="120"/>
  <c r="B190" i="120"/>
  <c r="G188" i="120"/>
  <c r="B187" i="120"/>
  <c r="G186" i="120"/>
  <c r="B185" i="120"/>
  <c r="G184" i="120"/>
  <c r="G183" i="120"/>
  <c r="G182" i="120"/>
  <c r="G181" i="120"/>
  <c r="G180" i="120"/>
  <c r="G179" i="120"/>
  <c r="B178" i="120"/>
  <c r="G177" i="120"/>
  <c r="G176" i="120"/>
  <c r="B175" i="120"/>
  <c r="G173" i="120"/>
  <c r="B173" i="120"/>
  <c r="G172" i="120"/>
  <c r="B172" i="120"/>
  <c r="F1011" i="110"/>
  <c r="F1010" i="110"/>
  <c r="F1009" i="110"/>
  <c r="F1008" i="110"/>
  <c r="F1007" i="110"/>
  <c r="F1006" i="110"/>
  <c r="F1005" i="110"/>
  <c r="F1004" i="110"/>
  <c r="F1003" i="110"/>
  <c r="F1002" i="110"/>
  <c r="F1001" i="110"/>
  <c r="F1000" i="110"/>
  <c r="F999" i="110"/>
  <c r="F998" i="110"/>
  <c r="F996" i="110"/>
  <c r="F994" i="110"/>
  <c r="F993" i="110"/>
  <c r="F991" i="110"/>
  <c r="F990" i="110"/>
  <c r="F988" i="110"/>
  <c r="F987" i="110"/>
  <c r="F986" i="110"/>
  <c r="F985" i="110"/>
  <c r="F984" i="110"/>
  <c r="F983" i="110"/>
  <c r="F981" i="110"/>
  <c r="F980" i="110"/>
  <c r="F979" i="110"/>
  <c r="F978" i="110"/>
  <c r="F977" i="110"/>
  <c r="F928" i="110"/>
  <c r="F925" i="110"/>
  <c r="F924" i="110"/>
  <c r="F923" i="110"/>
  <c r="F922" i="110"/>
  <c r="F921" i="110"/>
  <c r="F918" i="110"/>
  <c r="F914" i="110"/>
  <c r="F913" i="110"/>
  <c r="F909" i="110"/>
  <c r="F908" i="110"/>
  <c r="F907" i="110"/>
  <c r="F906" i="110"/>
  <c r="F905" i="110"/>
  <c r="F894" i="110"/>
  <c r="F893" i="110"/>
  <c r="F892" i="110"/>
  <c r="F891" i="110"/>
  <c r="F890" i="110"/>
  <c r="F888" i="110"/>
  <c r="F887" i="110"/>
  <c r="F886" i="110"/>
  <c r="F885" i="110"/>
  <c r="F884" i="110"/>
  <c r="F883" i="110"/>
  <c r="F882" i="110"/>
  <c r="F881" i="110"/>
  <c r="F880" i="110"/>
  <c r="F879" i="110"/>
  <c r="F878" i="110"/>
  <c r="F877" i="110"/>
  <c r="F876" i="110"/>
  <c r="F875" i="110"/>
  <c r="F872" i="110"/>
  <c r="F871" i="110"/>
  <c r="F870" i="110"/>
  <c r="F869" i="110"/>
  <c r="F867" i="110"/>
  <c r="F866" i="110"/>
  <c r="F865" i="110"/>
  <c r="F864" i="110"/>
  <c r="F863" i="110"/>
  <c r="F862" i="110"/>
  <c r="F861" i="110"/>
  <c r="F860" i="110"/>
  <c r="F858" i="110"/>
  <c r="F857" i="110"/>
  <c r="F856" i="110"/>
  <c r="F855" i="110"/>
  <c r="F854" i="110"/>
  <c r="F853" i="110"/>
  <c r="F852" i="110"/>
  <c r="F851" i="110"/>
  <c r="F850" i="110"/>
  <c r="F849" i="110"/>
  <c r="F848" i="110"/>
  <c r="F847" i="110"/>
  <c r="F846" i="110"/>
  <c r="F839" i="110"/>
  <c r="F831" i="110"/>
  <c r="F822" i="110"/>
  <c r="F821" i="110"/>
  <c r="F820" i="110"/>
  <c r="F819" i="110"/>
  <c r="F818" i="110"/>
  <c r="F817" i="110"/>
  <c r="F816" i="110"/>
  <c r="F814" i="110"/>
  <c r="F806" i="110"/>
  <c r="F803" i="110"/>
  <c r="F802" i="110"/>
  <c r="F799" i="110"/>
  <c r="F798" i="110"/>
  <c r="F796" i="110"/>
  <c r="F791" i="110"/>
  <c r="F786" i="110"/>
  <c r="F779" i="110"/>
  <c r="F777" i="110"/>
  <c r="F775" i="110"/>
  <c r="F771" i="110"/>
  <c r="F758" i="110"/>
  <c r="F754" i="110"/>
  <c r="F752" i="110"/>
  <c r="F751" i="110"/>
  <c r="F748" i="110"/>
  <c r="F746" i="110"/>
  <c r="F744" i="110"/>
  <c r="F742" i="110"/>
  <c r="F736" i="110"/>
  <c r="F735" i="110"/>
  <c r="F731" i="110"/>
  <c r="F729" i="110"/>
  <c r="F727" i="110"/>
  <c r="F725" i="110"/>
  <c r="F719" i="110"/>
  <c r="F718" i="110"/>
  <c r="F716" i="110"/>
  <c r="F715" i="110"/>
  <c r="F714" i="110"/>
  <c r="F711" i="110"/>
  <c r="F709" i="110"/>
  <c r="F700" i="110"/>
  <c r="F699" i="110"/>
  <c r="F698" i="110"/>
  <c r="F695" i="110"/>
  <c r="F676" i="110"/>
  <c r="F672" i="110"/>
  <c r="F668" i="110"/>
  <c r="F659" i="110"/>
  <c r="F642" i="110"/>
  <c r="F640" i="110"/>
  <c r="F636" i="110"/>
  <c r="F633" i="110"/>
  <c r="F616" i="110"/>
  <c r="F614" i="110"/>
  <c r="F613" i="110"/>
  <c r="F609" i="110"/>
  <c r="F605" i="110"/>
  <c r="F588" i="110"/>
  <c r="F585" i="110"/>
  <c r="F579" i="110"/>
  <c r="F578" i="110"/>
  <c r="F577" i="110"/>
  <c r="F576" i="110"/>
  <c r="F573" i="110"/>
  <c r="F568" i="110"/>
  <c r="F566" i="110"/>
  <c r="F563" i="110"/>
  <c r="F545" i="110"/>
  <c r="F543" i="110"/>
  <c r="F541" i="110"/>
  <c r="F539" i="110"/>
  <c r="F538" i="110"/>
  <c r="F535" i="110"/>
  <c r="F534" i="110"/>
  <c r="F532" i="110"/>
  <c r="F531" i="110"/>
  <c r="F523" i="110"/>
  <c r="F520" i="110"/>
  <c r="F508" i="110"/>
  <c r="F490" i="110"/>
  <c r="F489" i="110"/>
  <c r="F488" i="110"/>
  <c r="F487" i="110"/>
  <c r="F478" i="110"/>
  <c r="F476" i="110"/>
  <c r="F475" i="110"/>
  <c r="F473" i="110"/>
  <c r="F472" i="110"/>
  <c r="F471" i="110"/>
  <c r="F468" i="110"/>
  <c r="F463" i="110"/>
  <c r="F458" i="110"/>
  <c r="F453" i="110"/>
  <c r="F451" i="110"/>
  <c r="F450" i="110"/>
  <c r="F448" i="110"/>
  <c r="F446" i="110"/>
  <c r="F445" i="110"/>
  <c r="F442" i="110"/>
  <c r="F438" i="110"/>
  <c r="F432" i="110"/>
  <c r="F430" i="110"/>
  <c r="F428" i="110"/>
  <c r="F427" i="110"/>
  <c r="F424" i="110"/>
  <c r="F422" i="110"/>
  <c r="F420" i="110"/>
  <c r="F417" i="110"/>
  <c r="F415" i="110"/>
  <c r="F411" i="110"/>
  <c r="F409" i="110"/>
  <c r="F407" i="110"/>
  <c r="F406" i="110"/>
  <c r="F403" i="110"/>
  <c r="F402" i="110"/>
  <c r="F397" i="110"/>
  <c r="F391" i="110"/>
  <c r="F384" i="110"/>
  <c r="F382" i="110"/>
  <c r="F380" i="110"/>
  <c r="F378" i="110"/>
  <c r="F376" i="110"/>
  <c r="F374" i="110"/>
  <c r="F372" i="110"/>
  <c r="F366" i="110"/>
  <c r="F365" i="110"/>
  <c r="F364" i="110"/>
  <c r="F361" i="110"/>
  <c r="F353" i="110"/>
  <c r="F327" i="110"/>
  <c r="F326" i="110"/>
  <c r="F325" i="110"/>
  <c r="F324" i="110"/>
  <c r="F315" i="110"/>
  <c r="F313" i="110"/>
  <c r="F311" i="110"/>
  <c r="F310" i="110"/>
  <c r="F306" i="110"/>
  <c r="F304" i="110"/>
  <c r="F302" i="110"/>
  <c r="F300" i="110"/>
  <c r="F298" i="110"/>
  <c r="F294" i="110"/>
  <c r="F292" i="110"/>
  <c r="F290" i="110"/>
  <c r="F289" i="110"/>
  <c r="F287" i="110"/>
  <c r="F286" i="110"/>
  <c r="F281" i="110"/>
  <c r="F275" i="110"/>
  <c r="F267" i="110"/>
  <c r="F265" i="110"/>
  <c r="F263" i="110"/>
  <c r="F261" i="110"/>
  <c r="F259" i="110"/>
  <c r="F257" i="110"/>
  <c r="F255" i="110"/>
  <c r="F249" i="110"/>
  <c r="F248" i="110"/>
  <c r="F247" i="110"/>
  <c r="F244" i="110"/>
  <c r="F236" i="110"/>
  <c r="F202" i="110"/>
  <c r="F201" i="110"/>
  <c r="F198" i="110"/>
  <c r="F197" i="110"/>
  <c r="F193" i="110"/>
  <c r="F190" i="110"/>
  <c r="F187" i="110"/>
  <c r="F184" i="110"/>
  <c r="F181" i="110"/>
  <c r="F180" i="110"/>
  <c r="F179" i="110"/>
  <c r="F174" i="110"/>
  <c r="F170" i="110"/>
  <c r="F165" i="110"/>
  <c r="F160" i="110"/>
  <c r="F155" i="110"/>
  <c r="F151" i="110"/>
  <c r="F148" i="110"/>
  <c r="F144" i="110"/>
  <c r="F140" i="110"/>
  <c r="F134" i="110"/>
  <c r="F133" i="110"/>
  <c r="F129" i="110"/>
  <c r="F124" i="110"/>
  <c r="F120" i="110"/>
  <c r="F116" i="110"/>
  <c r="F112" i="110"/>
  <c r="A108" i="110"/>
  <c r="A114" i="110" s="1"/>
  <c r="F106" i="110"/>
  <c r="F1498" i="109"/>
  <c r="F1494" i="109"/>
  <c r="F1492" i="109"/>
  <c r="F1490" i="109"/>
  <c r="F1480" i="109"/>
  <c r="F1478" i="109"/>
  <c r="F1477" i="109"/>
  <c r="F1476" i="109"/>
  <c r="F1474" i="109"/>
  <c r="F1472" i="109"/>
  <c r="F1470" i="109"/>
  <c r="F1460" i="109"/>
  <c r="F1458" i="109"/>
  <c r="F1456" i="109"/>
  <c r="F1446" i="109"/>
  <c r="F1445" i="109"/>
  <c r="F1437" i="109"/>
  <c r="F1435" i="109"/>
  <c r="F1448" i="109" s="1"/>
  <c r="D1428" i="109"/>
  <c r="F1428" i="109" s="1"/>
  <c r="D1427" i="109"/>
  <c r="F1427" i="109" s="1"/>
  <c r="D1426" i="109"/>
  <c r="F1426" i="109" s="1"/>
  <c r="F1423" i="109"/>
  <c r="F1421" i="109"/>
  <c r="F1406" i="109"/>
  <c r="F1403" i="109"/>
  <c r="F1396" i="109"/>
  <c r="F1398" i="109" s="1"/>
  <c r="F1373" i="109"/>
  <c r="F1371" i="109"/>
  <c r="F1369" i="109"/>
  <c r="F1367" i="109"/>
  <c r="F1365" i="109"/>
  <c r="F1358" i="109"/>
  <c r="F1354" i="109"/>
  <c r="F1352" i="109"/>
  <c r="F1350" i="109"/>
  <c r="F1348" i="109"/>
  <c r="F1346" i="109"/>
  <c r="F1342" i="109"/>
  <c r="F1340" i="109"/>
  <c r="F1338" i="109"/>
  <c r="F1336" i="109"/>
  <c r="F1334" i="109"/>
  <c r="F1325" i="109"/>
  <c r="F1323" i="109"/>
  <c r="F1321" i="109"/>
  <c r="F1312" i="109"/>
  <c r="F1310" i="109"/>
  <c r="F1306" i="109"/>
  <c r="F1304" i="109"/>
  <c r="D1300" i="109"/>
  <c r="F1300" i="109" s="1"/>
  <c r="F1298" i="109"/>
  <c r="F1296" i="109"/>
  <c r="F1287" i="109"/>
  <c r="F1285" i="109"/>
  <c r="D1281" i="109"/>
  <c r="F1281" i="109" s="1"/>
  <c r="F1277" i="109"/>
  <c r="F1273" i="109"/>
  <c r="F1264" i="109"/>
  <c r="F1262" i="109"/>
  <c r="F1260" i="109"/>
  <c r="F1256" i="109"/>
  <c r="F1254" i="109"/>
  <c r="F1252" i="109"/>
  <c r="F1250" i="109"/>
  <c r="F1248" i="109"/>
  <c r="F1246" i="109"/>
  <c r="F1244" i="109"/>
  <c r="F1242" i="109"/>
  <c r="F1240" i="109"/>
  <c r="F1238" i="109"/>
  <c r="F1234" i="109"/>
  <c r="F1232" i="109"/>
  <c r="F1230" i="109"/>
  <c r="F1217" i="109"/>
  <c r="D1208" i="109"/>
  <c r="F1208" i="109" s="1"/>
  <c r="D1205" i="109"/>
  <c r="F1205" i="109" s="1"/>
  <c r="F1202" i="109"/>
  <c r="F1199" i="109"/>
  <c r="F1190" i="109"/>
  <c r="F1187" i="109"/>
  <c r="F1184" i="109"/>
  <c r="F1181" i="109"/>
  <c r="F1178" i="109"/>
  <c r="F1175" i="109"/>
  <c r="F1172" i="109"/>
  <c r="F1169" i="109"/>
  <c r="F1166" i="109"/>
  <c r="F1163" i="109"/>
  <c r="F1160" i="109"/>
  <c r="F1157" i="109"/>
  <c r="F1154" i="109"/>
  <c r="F1151" i="109"/>
  <c r="F1148" i="109"/>
  <c r="F1145" i="109"/>
  <c r="F1142" i="109"/>
  <c r="F1139" i="109"/>
  <c r="F1136" i="109"/>
  <c r="F1133" i="109"/>
  <c r="F1130" i="109"/>
  <c r="F1127" i="109"/>
  <c r="F1124" i="109"/>
  <c r="F1121" i="109"/>
  <c r="F1118" i="109"/>
  <c r="F1115" i="109"/>
  <c r="F1112" i="109"/>
  <c r="F1105" i="109"/>
  <c r="F1102" i="109"/>
  <c r="F1099" i="109"/>
  <c r="F1096" i="109"/>
  <c r="F1093" i="109"/>
  <c r="F1084" i="109"/>
  <c r="F1086" i="109" s="1"/>
  <c r="D1077" i="109"/>
  <c r="F1077" i="109" s="1"/>
  <c r="F1074" i="109"/>
  <c r="F1071" i="109"/>
  <c r="F1068" i="109"/>
  <c r="F1065" i="109"/>
  <c r="F1062" i="109"/>
  <c r="F1059" i="109"/>
  <c r="F1056" i="109"/>
  <c r="F1053" i="109"/>
  <c r="D1050" i="109"/>
  <c r="F1050" i="109" s="1"/>
  <c r="D1043" i="109"/>
  <c r="F1043" i="109" s="1"/>
  <c r="D1042" i="109"/>
  <c r="F1042" i="109" s="1"/>
  <c r="D1041" i="109"/>
  <c r="F1041" i="109" s="1"/>
  <c r="D1037" i="109"/>
  <c r="F1037" i="109" s="1"/>
  <c r="D1036" i="109"/>
  <c r="F1036" i="109" s="1"/>
  <c r="D1035" i="109"/>
  <c r="F1035" i="109" s="1"/>
  <c r="D1031" i="109"/>
  <c r="F1031" i="109" s="1"/>
  <c r="D1030" i="109"/>
  <c r="F1030" i="109" s="1"/>
  <c r="D1029" i="109"/>
  <c r="F1029" i="109" s="1"/>
  <c r="F1025" i="109"/>
  <c r="F1022" i="109"/>
  <c r="D1007" i="109"/>
  <c r="F1007" i="109" s="1"/>
  <c r="F1004" i="109"/>
  <c r="F997" i="109"/>
  <c r="F999" i="109" s="1"/>
  <c r="F982" i="109"/>
  <c r="F973" i="109"/>
  <c r="F970" i="109"/>
  <c r="F967" i="109"/>
  <c r="F964" i="109"/>
  <c r="F961" i="109"/>
  <c r="F958" i="109"/>
  <c r="F955" i="109"/>
  <c r="F952" i="109"/>
  <c r="F947" i="109"/>
  <c r="F944" i="109"/>
  <c r="F941" i="109"/>
  <c r="F940" i="109"/>
  <c r="F937" i="109"/>
  <c r="F930" i="109"/>
  <c r="D925" i="109"/>
  <c r="F925" i="109" s="1"/>
  <c r="D922" i="109"/>
  <c r="F922" i="109" s="1"/>
  <c r="F919" i="109"/>
  <c r="F916" i="109"/>
  <c r="F911" i="109"/>
  <c r="F902" i="109"/>
  <c r="F899" i="109"/>
  <c r="F896" i="109"/>
  <c r="F893" i="109"/>
  <c r="F892" i="109"/>
  <c r="F891" i="109"/>
  <c r="F890" i="109"/>
  <c r="F889" i="109"/>
  <c r="F886" i="109"/>
  <c r="F883" i="109"/>
  <c r="F880" i="109"/>
  <c r="F875" i="109"/>
  <c r="F872" i="109"/>
  <c r="F869" i="109"/>
  <c r="F866" i="109"/>
  <c r="F865" i="109"/>
  <c r="F864" i="109"/>
  <c r="F863" i="109"/>
  <c r="F862" i="109"/>
  <c r="F861" i="109"/>
  <c r="F858" i="109"/>
  <c r="F855" i="109"/>
  <c r="F852" i="109"/>
  <c r="F847" i="109"/>
  <c r="F844" i="109"/>
  <c r="F841" i="109"/>
  <c r="F838" i="109"/>
  <c r="F835" i="109"/>
  <c r="F832" i="109"/>
  <c r="F829" i="109"/>
  <c r="F826" i="109"/>
  <c r="F823" i="109"/>
  <c r="F820" i="109"/>
  <c r="F817" i="109"/>
  <c r="F814" i="109"/>
  <c r="F811" i="109"/>
  <c r="F804" i="109"/>
  <c r="F801" i="109"/>
  <c r="F798" i="109"/>
  <c r="F795" i="109"/>
  <c r="F792" i="109"/>
  <c r="F783" i="109"/>
  <c r="F785" i="109" s="1"/>
  <c r="D776" i="109"/>
  <c r="F776" i="109" s="1"/>
  <c r="F773" i="109"/>
  <c r="F770" i="109"/>
  <c r="F767" i="109"/>
  <c r="D764" i="109"/>
  <c r="F764" i="109" s="1"/>
  <c r="D757" i="109"/>
  <c r="F757" i="109" s="1"/>
  <c r="D756" i="109"/>
  <c r="F756" i="109" s="1"/>
  <c r="D755" i="109"/>
  <c r="F755" i="109" s="1"/>
  <c r="D751" i="109"/>
  <c r="F751" i="109" s="1"/>
  <c r="D750" i="109"/>
  <c r="F750" i="109" s="1"/>
  <c r="D749" i="109"/>
  <c r="F749" i="109" s="1"/>
  <c r="F745" i="109"/>
  <c r="F742" i="109"/>
  <c r="D727" i="109"/>
  <c r="F727" i="109" s="1"/>
  <c r="F724" i="109"/>
  <c r="F717" i="109"/>
  <c r="F719" i="109" s="1"/>
  <c r="D694" i="109"/>
  <c r="F694" i="109" s="1"/>
  <c r="D691" i="109"/>
  <c r="F691" i="109" s="1"/>
  <c r="F688" i="109"/>
  <c r="F685" i="109"/>
  <c r="F680" i="109"/>
  <c r="F669" i="109"/>
  <c r="F666" i="109"/>
  <c r="F663" i="109"/>
  <c r="F660" i="109"/>
  <c r="F651" i="109"/>
  <c r="F648" i="109"/>
  <c r="F645" i="109"/>
  <c r="F642" i="109"/>
  <c r="F639" i="109"/>
  <c r="F636" i="109"/>
  <c r="F633" i="109"/>
  <c r="F630" i="109"/>
  <c r="F627" i="109"/>
  <c r="F624" i="109"/>
  <c r="F613" i="109"/>
  <c r="F615" i="109" s="1"/>
  <c r="F606" i="109"/>
  <c r="F603" i="109"/>
  <c r="F594" i="109"/>
  <c r="F596" i="109" s="1"/>
  <c r="F585" i="109"/>
  <c r="F580" i="109"/>
  <c r="F577" i="109"/>
  <c r="F574" i="109"/>
  <c r="D559" i="109"/>
  <c r="F559" i="109" s="1"/>
  <c r="F556" i="109"/>
  <c r="F553" i="109"/>
  <c r="F550" i="109"/>
  <c r="F547" i="109"/>
  <c r="D540" i="109"/>
  <c r="F540" i="109" s="1"/>
  <c r="D539" i="109"/>
  <c r="F539" i="109" s="1"/>
  <c r="D538" i="109"/>
  <c r="F538" i="109" s="1"/>
  <c r="D534" i="109"/>
  <c r="F534" i="109" s="1"/>
  <c r="D533" i="109"/>
  <c r="F533" i="109" s="1"/>
  <c r="F529" i="109"/>
  <c r="F516" i="109"/>
  <c r="F513" i="109"/>
  <c r="F510" i="109"/>
  <c r="F507" i="109"/>
  <c r="D504" i="109"/>
  <c r="F504" i="109" s="1"/>
  <c r="F501" i="109"/>
  <c r="F494" i="109"/>
  <c r="F490" i="109"/>
  <c r="F487" i="109"/>
  <c r="F485" i="109"/>
  <c r="F483" i="109"/>
  <c r="F481" i="109"/>
  <c r="F479" i="109"/>
  <c r="F472" i="109"/>
  <c r="F469" i="109"/>
  <c r="F466" i="109"/>
  <c r="F441" i="109"/>
  <c r="D436" i="109"/>
  <c r="F436" i="109" s="1"/>
  <c r="D434" i="109"/>
  <c r="F434" i="109" s="1"/>
  <c r="F432" i="109"/>
  <c r="F430" i="109"/>
  <c r="F425" i="109"/>
  <c r="F415" i="109"/>
  <c r="F413" i="109"/>
  <c r="F411" i="109"/>
  <c r="F409" i="109"/>
  <c r="F407" i="109"/>
  <c r="F399" i="109"/>
  <c r="F397" i="109"/>
  <c r="F395" i="109"/>
  <c r="F393" i="109"/>
  <c r="F391" i="109"/>
  <c r="F389" i="109"/>
  <c r="F387" i="109"/>
  <c r="F384" i="109"/>
  <c r="F382" i="109"/>
  <c r="F371" i="109"/>
  <c r="F373" i="109" s="1"/>
  <c r="F364" i="109"/>
  <c r="F366" i="109" s="1"/>
  <c r="F355" i="109"/>
  <c r="F357" i="109" s="1"/>
  <c r="F346" i="109"/>
  <c r="F341" i="109"/>
  <c r="F338" i="109"/>
  <c r="F335" i="109"/>
  <c r="D320" i="109"/>
  <c r="F320" i="109" s="1"/>
  <c r="F318" i="109"/>
  <c r="F316" i="109"/>
  <c r="F314" i="109"/>
  <c r="F312" i="109"/>
  <c r="D305" i="109"/>
  <c r="F305" i="109" s="1"/>
  <c r="D304" i="109"/>
  <c r="F304" i="109" s="1"/>
  <c r="D303" i="109"/>
  <c r="F303" i="109" s="1"/>
  <c r="D299" i="109"/>
  <c r="F299" i="109" s="1"/>
  <c r="D298" i="109"/>
  <c r="F298" i="109" s="1"/>
  <c r="F294" i="109"/>
  <c r="F281" i="109"/>
  <c r="F279" i="109"/>
  <c r="F277" i="109"/>
  <c r="F275" i="109"/>
  <c r="D273" i="109"/>
  <c r="F273" i="109" s="1"/>
  <c r="F271" i="109"/>
  <c r="F264" i="109"/>
  <c r="F261" i="109"/>
  <c r="F259" i="109"/>
  <c r="F257" i="109"/>
  <c r="F253" i="109"/>
  <c r="F246" i="109"/>
  <c r="F243" i="109"/>
  <c r="F1310" i="95"/>
  <c r="F1309" i="95"/>
  <c r="F1308" i="95"/>
  <c r="F1306" i="95"/>
  <c r="F1305" i="95"/>
  <c r="F1304" i="95"/>
  <c r="F1302" i="95"/>
  <c r="F1301" i="95"/>
  <c r="F1300" i="95"/>
  <c r="F1299" i="95"/>
  <c r="F1297" i="95"/>
  <c r="F1296" i="95"/>
  <c r="F1295" i="95"/>
  <c r="F1293" i="95"/>
  <c r="F1292" i="95"/>
  <c r="F1291" i="95"/>
  <c r="F1290" i="95"/>
  <c r="F1289" i="95"/>
  <c r="F1288" i="95"/>
  <c r="F1287" i="95"/>
  <c r="F1286" i="95"/>
  <c r="F1285" i="95"/>
  <c r="F1283" i="95"/>
  <c r="F1282" i="95"/>
  <c r="F1281" i="95"/>
  <c r="F1280" i="95"/>
  <c r="F1278" i="95"/>
  <c r="F1277" i="95"/>
  <c r="F1276" i="95"/>
  <c r="F1275" i="95"/>
  <c r="F1274" i="95"/>
  <c r="F1272" i="95"/>
  <c r="F1271" i="95"/>
  <c r="F1270" i="95"/>
  <c r="F1269" i="95"/>
  <c r="F1268" i="95"/>
  <c r="F1267" i="95"/>
  <c r="F1266" i="95"/>
  <c r="F1265" i="95"/>
  <c r="F1264" i="95"/>
  <c r="F1263" i="95"/>
  <c r="F1261" i="95"/>
  <c r="F1260" i="95"/>
  <c r="F1259" i="95"/>
  <c r="F1258" i="95"/>
  <c r="F1257" i="95"/>
  <c r="F1256" i="95"/>
  <c r="F1255" i="95"/>
  <c r="F1253" i="95"/>
  <c r="F1252" i="95"/>
  <c r="F1251" i="95"/>
  <c r="F1250" i="95"/>
  <c r="F1249" i="95"/>
  <c r="F1248" i="95"/>
  <c r="F1247" i="95"/>
  <c r="F1246" i="95"/>
  <c r="F1237" i="95"/>
  <c r="F1236" i="95"/>
  <c r="F1234" i="95"/>
  <c r="F1233" i="95"/>
  <c r="F1232" i="95"/>
  <c r="F1231" i="95"/>
  <c r="F1230" i="95"/>
  <c r="F1229" i="95"/>
  <c r="F1228" i="95"/>
  <c r="F1227" i="95"/>
  <c r="F1225" i="95"/>
  <c r="F1224" i="95"/>
  <c r="F1223" i="95"/>
  <c r="F1222" i="95"/>
  <c r="F1221" i="95"/>
  <c r="F1220" i="95"/>
  <c r="F1219" i="95"/>
  <c r="F1218" i="95"/>
  <c r="F1217" i="95"/>
  <c r="F1216" i="95"/>
  <c r="F1215" i="95"/>
  <c r="F1214" i="95"/>
  <c r="F1212" i="95"/>
  <c r="F1211" i="95"/>
  <c r="F1210" i="95"/>
  <c r="F1209" i="95"/>
  <c r="F1208" i="95"/>
  <c r="F1207" i="95"/>
  <c r="F1206" i="95"/>
  <c r="F1205" i="95"/>
  <c r="F1204" i="95"/>
  <c r="F1202" i="95"/>
  <c r="F1201" i="95"/>
  <c r="F1200" i="95"/>
  <c r="F1199" i="95"/>
  <c r="F1197" i="95"/>
  <c r="F1196" i="95"/>
  <c r="F1192" i="95"/>
  <c r="F1182" i="95"/>
  <c r="F1181" i="95"/>
  <c r="F1180" i="95"/>
  <c r="F1179" i="95"/>
  <c r="F1178" i="95"/>
  <c r="F1177" i="95"/>
  <c r="F1176" i="95"/>
  <c r="F1169" i="95"/>
  <c r="F1168" i="95"/>
  <c r="F1167" i="95"/>
  <c r="F1166" i="95"/>
  <c r="F1165" i="95"/>
  <c r="F1164" i="95"/>
  <c r="F1163" i="95"/>
  <c r="F1162" i="95"/>
  <c r="F1161" i="95"/>
  <c r="F1160" i="95"/>
  <c r="F1159" i="95"/>
  <c r="F1158" i="95"/>
  <c r="F1157" i="95"/>
  <c r="F1155" i="95"/>
  <c r="F1154" i="95"/>
  <c r="F1152" i="95"/>
  <c r="F1150" i="95"/>
  <c r="F1149" i="95"/>
  <c r="F1148" i="95"/>
  <c r="F1147" i="95"/>
  <c r="F1146" i="95"/>
  <c r="F1145" i="95"/>
  <c r="F1144" i="95"/>
  <c r="F1143" i="95"/>
  <c r="F1142" i="95"/>
  <c r="F1141" i="95"/>
  <c r="F1140" i="95"/>
  <c r="F1139" i="95"/>
  <c r="F1138" i="95"/>
  <c r="F1137" i="95"/>
  <c r="F1136" i="95"/>
  <c r="F1135" i="95"/>
  <c r="F1134" i="95"/>
  <c r="F1133" i="95"/>
  <c r="F1131" i="95"/>
  <c r="F1130" i="95"/>
  <c r="F1129" i="95"/>
  <c r="F1128" i="95"/>
  <c r="F1127" i="95"/>
  <c r="F1126" i="95"/>
  <c r="F1125" i="95"/>
  <c r="F1124" i="95"/>
  <c r="F1123" i="95"/>
  <c r="F1122" i="95"/>
  <c r="F1121" i="95"/>
  <c r="F1120" i="95"/>
  <c r="F1119" i="95"/>
  <c r="F1118" i="95"/>
  <c r="F1117" i="95"/>
  <c r="F1116" i="95"/>
  <c r="F1115" i="95"/>
  <c r="F1114" i="95"/>
  <c r="F1113" i="95"/>
  <c r="F1095" i="95"/>
  <c r="F1073" i="95"/>
  <c r="F1038" i="95"/>
  <c r="F1037" i="95"/>
  <c r="F1036" i="95"/>
  <c r="F1035" i="95"/>
  <c r="F1034" i="95"/>
  <c r="F1033" i="95"/>
  <c r="F1032" i="95"/>
  <c r="F1031" i="95"/>
  <c r="F1030" i="95"/>
  <c r="F1029" i="95"/>
  <c r="F1028" i="95"/>
  <c r="F1027" i="95"/>
  <c r="F1025" i="95"/>
  <c r="F1024" i="95"/>
  <c r="F1023" i="95"/>
  <c r="F1022" i="95"/>
  <c r="F1021" i="95"/>
  <c r="F1020" i="95"/>
  <c r="F1018" i="95"/>
  <c r="F1017" i="95"/>
  <c r="F1016" i="95"/>
  <c r="F1015" i="95"/>
  <c r="F1014" i="95"/>
  <c r="F1013" i="95"/>
  <c r="F1012" i="95"/>
  <c r="F952" i="95"/>
  <c r="F951" i="95"/>
  <c r="F950" i="95"/>
  <c r="F949" i="95"/>
  <c r="F948" i="95"/>
  <c r="F947" i="95"/>
  <c r="F946" i="95"/>
  <c r="F945" i="95"/>
  <c r="F944" i="95"/>
  <c r="F943" i="95"/>
  <c r="F942" i="95"/>
  <c r="F941" i="95"/>
  <c r="F939" i="95"/>
  <c r="F938" i="95"/>
  <c r="F937" i="95"/>
  <c r="F936" i="95"/>
  <c r="F935" i="95"/>
  <c r="F934" i="95"/>
  <c r="F933" i="95"/>
  <c r="F932" i="95"/>
  <c r="F931" i="95"/>
  <c r="F930" i="95"/>
  <c r="F929" i="95"/>
  <c r="F928" i="95"/>
  <c r="F927" i="95"/>
  <c r="F926" i="95"/>
  <c r="F925" i="95"/>
  <c r="F924" i="95"/>
  <c r="F923" i="95"/>
  <c r="F922" i="95"/>
  <c r="F920" i="95"/>
  <c r="F919" i="95"/>
  <c r="F918" i="95"/>
  <c r="F917" i="95"/>
  <c r="F916" i="95"/>
  <c r="F915" i="95"/>
  <c r="F913" i="95"/>
  <c r="F912" i="95"/>
  <c r="F911" i="95"/>
  <c r="F910" i="95"/>
  <c r="F909" i="95"/>
  <c r="F908" i="95"/>
  <c r="F907" i="95"/>
  <c r="F906" i="95"/>
  <c r="F905" i="95"/>
  <c r="F902" i="95"/>
  <c r="F901" i="95"/>
  <c r="F900" i="95"/>
  <c r="F899" i="95"/>
  <c r="F898" i="95"/>
  <c r="F893" i="95"/>
  <c r="F860" i="95"/>
  <c r="F859" i="95"/>
  <c r="F858" i="95"/>
  <c r="F852" i="95"/>
  <c r="F851" i="95"/>
  <c r="F850" i="95"/>
  <c r="F849" i="95"/>
  <c r="F848" i="95"/>
  <c r="F847" i="95"/>
  <c r="F846" i="95"/>
  <c r="F841" i="95"/>
  <c r="F834" i="95"/>
  <c r="F833" i="95"/>
  <c r="F832" i="95"/>
  <c r="F831" i="95"/>
  <c r="F779" i="95"/>
  <c r="F778" i="95"/>
  <c r="F777" i="95"/>
  <c r="F776" i="95"/>
  <c r="F775" i="95"/>
  <c r="F774" i="95"/>
  <c r="F773" i="95"/>
  <c r="F772" i="95"/>
  <c r="F770" i="95"/>
  <c r="F769" i="95"/>
  <c r="F768" i="95"/>
  <c r="F767" i="95"/>
  <c r="F765" i="95"/>
  <c r="F764" i="95"/>
  <c r="F763" i="95"/>
  <c r="F762" i="95"/>
  <c r="F761" i="95"/>
  <c r="F759" i="95"/>
  <c r="F758" i="95"/>
  <c r="F757" i="95"/>
  <c r="F756" i="95"/>
  <c r="F755" i="95"/>
  <c r="F754" i="95"/>
  <c r="F746" i="95"/>
  <c r="F745" i="95"/>
  <c r="F744" i="95"/>
  <c r="F743" i="95"/>
  <c r="F737" i="95"/>
  <c r="F736" i="95"/>
  <c r="F735" i="95"/>
  <c r="F734" i="95"/>
  <c r="F733" i="95"/>
  <c r="F731" i="95"/>
  <c r="F730" i="95"/>
  <c r="F729" i="95"/>
  <c r="F728" i="95"/>
  <c r="F727" i="95"/>
  <c r="F720" i="95"/>
  <c r="F719" i="95"/>
  <c r="F718" i="95"/>
  <c r="F717" i="95"/>
  <c r="F713" i="95"/>
  <c r="F712" i="95"/>
  <c r="F711" i="95"/>
  <c r="F710" i="95"/>
  <c r="F709" i="95"/>
  <c r="F708" i="95"/>
  <c r="F707" i="95"/>
  <c r="F674" i="95"/>
  <c r="F673" i="95"/>
  <c r="F672" i="95"/>
  <c r="F670" i="95"/>
  <c r="F669" i="95"/>
  <c r="F668" i="95"/>
  <c r="F666" i="95"/>
  <c r="F665" i="95"/>
  <c r="F664" i="95"/>
  <c r="F663" i="95"/>
  <c r="F662" i="95"/>
  <c r="F660" i="95"/>
  <c r="F659" i="95"/>
  <c r="F658" i="95"/>
  <c r="F657" i="95"/>
  <c r="F656" i="95"/>
  <c r="F653" i="95"/>
  <c r="F652" i="95"/>
  <c r="F651" i="95"/>
  <c r="F650" i="95"/>
  <c r="F643" i="95"/>
  <c r="F588" i="95"/>
  <c r="F587" i="95"/>
  <c r="F586" i="95"/>
  <c r="F585" i="95"/>
  <c r="F583" i="95"/>
  <c r="F582" i="95"/>
  <c r="F581" i="95"/>
  <c r="F579" i="95"/>
  <c r="F535" i="95"/>
  <c r="F534" i="95"/>
  <c r="F533" i="95"/>
  <c r="F532" i="95"/>
  <c r="F531" i="95"/>
  <c r="F529" i="95"/>
  <c r="F528" i="95"/>
  <c r="F527" i="95"/>
  <c r="F525" i="95"/>
  <c r="F523" i="95"/>
  <c r="F521" i="95"/>
  <c r="F520" i="95"/>
  <c r="F519" i="95"/>
  <c r="F518" i="95"/>
  <c r="F517" i="95"/>
  <c r="F516" i="95"/>
  <c r="F515" i="95"/>
  <c r="F514" i="95"/>
  <c r="F513" i="95"/>
  <c r="F512" i="95"/>
  <c r="F511" i="95"/>
  <c r="F508" i="95"/>
  <c r="F507" i="95"/>
  <c r="F506" i="95"/>
  <c r="F505" i="95"/>
  <c r="F504" i="95"/>
  <c r="F503" i="95"/>
  <c r="F502" i="95"/>
  <c r="F501" i="95"/>
  <c r="F500" i="95"/>
  <c r="F497" i="95"/>
  <c r="F496" i="95"/>
  <c r="F495" i="95"/>
  <c r="F494" i="95"/>
  <c r="F491" i="95"/>
  <c r="F490" i="95"/>
  <c r="F489" i="95"/>
  <c r="F488" i="95"/>
  <c r="F485" i="95"/>
  <c r="F484" i="95"/>
  <c r="F483" i="95"/>
  <c r="F482" i="95"/>
  <c r="F481" i="95"/>
  <c r="F480" i="95"/>
  <c r="F477" i="95"/>
  <c r="F476" i="95"/>
  <c r="F475" i="95"/>
  <c r="F474" i="95"/>
  <c r="F473" i="95"/>
  <c r="F472" i="95"/>
  <c r="F471" i="95"/>
  <c r="F470" i="95"/>
  <c r="F469" i="95"/>
  <c r="F436" i="95"/>
  <c r="F435" i="95"/>
  <c r="F434" i="95"/>
  <c r="F433" i="95"/>
  <c r="F432" i="95"/>
  <c r="F431" i="95"/>
  <c r="F430" i="95"/>
  <c r="F429" i="95"/>
  <c r="F428" i="95"/>
  <c r="F426" i="95"/>
  <c r="F425" i="95"/>
  <c r="F423" i="95"/>
  <c r="F422" i="95"/>
  <c r="F421" i="95"/>
  <c r="F419" i="95"/>
  <c r="F418" i="95"/>
  <c r="F417" i="95"/>
  <c r="F415" i="95"/>
  <c r="F414" i="95"/>
  <c r="F413" i="95"/>
  <c r="F411" i="95"/>
  <c r="F410" i="95"/>
  <c r="F409" i="95"/>
  <c r="F408" i="95"/>
  <c r="F407" i="95"/>
  <c r="F406" i="95"/>
  <c r="F405" i="95"/>
  <c r="F404" i="95"/>
  <c r="F403" i="95"/>
  <c r="F402" i="95"/>
  <c r="F401" i="95"/>
  <c r="F400" i="95"/>
  <c r="F397" i="95"/>
  <c r="F396" i="95"/>
  <c r="F395" i="95"/>
  <c r="F394" i="95"/>
  <c r="F393" i="95"/>
  <c r="F389" i="95"/>
  <c r="F388" i="95"/>
  <c r="F386" i="95"/>
  <c r="F384" i="95"/>
  <c r="F383" i="95"/>
  <c r="F382" i="95"/>
  <c r="F380" i="95"/>
  <c r="F379" i="95"/>
  <c r="F378" i="95"/>
  <c r="F376" i="95"/>
  <c r="F375" i="95"/>
  <c r="F373" i="95"/>
  <c r="F372" i="95"/>
  <c r="F371" i="95"/>
  <c r="F369" i="95"/>
  <c r="F368" i="95"/>
  <c r="F366" i="95"/>
  <c r="F364" i="95"/>
  <c r="F362" i="95"/>
  <c r="F361" i="95"/>
  <c r="F360" i="95"/>
  <c r="F358" i="95"/>
  <c r="F357" i="95"/>
  <c r="F305" i="95"/>
  <c r="F304" i="95"/>
  <c r="F303" i="95"/>
  <c r="F302" i="95"/>
  <c r="F297" i="95"/>
  <c r="F296" i="95"/>
  <c r="F295" i="95"/>
  <c r="F294" i="95"/>
  <c r="F293" i="95"/>
  <c r="F292" i="95"/>
  <c r="F291" i="95"/>
  <c r="F290" i="95"/>
  <c r="F289" i="95"/>
  <c r="F282" i="95"/>
  <c r="F281" i="95"/>
  <c r="F278" i="95"/>
  <c r="F277" i="95"/>
  <c r="F275" i="95"/>
  <c r="F274" i="95"/>
  <c r="F272" i="95"/>
  <c r="F271" i="95"/>
  <c r="F270" i="95"/>
  <c r="F269" i="95"/>
  <c r="F267" i="95"/>
  <c r="F266" i="95"/>
  <c r="F265" i="95"/>
  <c r="F264" i="95"/>
  <c r="F263" i="95"/>
  <c r="F262" i="95"/>
  <c r="F261" i="95"/>
  <c r="F239" i="95"/>
  <c r="F228" i="95"/>
  <c r="F211" i="95"/>
  <c r="F203" i="95"/>
  <c r="F186" i="95"/>
  <c r="F1001" i="86"/>
  <c r="F1000" i="86"/>
  <c r="F999" i="86"/>
  <c r="F998" i="86"/>
  <c r="F997" i="86"/>
  <c r="F994" i="86"/>
  <c r="F993" i="86"/>
  <c r="F992" i="86"/>
  <c r="F991" i="86"/>
  <c r="F990" i="86"/>
  <c r="F989" i="86"/>
  <c r="F988" i="86"/>
  <c r="F987" i="86"/>
  <c r="F986" i="86"/>
  <c r="F985" i="86"/>
  <c r="F984" i="86"/>
  <c r="F983" i="86"/>
  <c r="F982" i="86"/>
  <c r="F981" i="86"/>
  <c r="F980" i="86"/>
  <c r="F979" i="86"/>
  <c r="F978" i="86"/>
  <c r="F977" i="86"/>
  <c r="F976" i="86"/>
  <c r="F975" i="86"/>
  <c r="F974" i="86"/>
  <c r="F973" i="86"/>
  <c r="F972" i="86"/>
  <c r="F971" i="86"/>
  <c r="F970" i="86"/>
  <c r="F969" i="86"/>
  <c r="F968" i="86"/>
  <c r="F967" i="86"/>
  <c r="F966" i="86"/>
  <c r="F965" i="86"/>
  <c r="F964" i="86"/>
  <c r="F963" i="86"/>
  <c r="F962" i="86"/>
  <c r="F961" i="86"/>
  <c r="F960" i="86"/>
  <c r="F959" i="86"/>
  <c r="F958" i="86"/>
  <c r="F957" i="86"/>
  <c r="F956" i="86"/>
  <c r="F955" i="86"/>
  <c r="F954" i="86"/>
  <c r="F953" i="86"/>
  <c r="F952" i="86"/>
  <c r="F951" i="86"/>
  <c r="F950" i="86"/>
  <c r="F949" i="86"/>
  <c r="F948" i="86"/>
  <c r="F947" i="86"/>
  <c r="F946" i="86"/>
  <c r="F945" i="86"/>
  <c r="F944" i="86"/>
  <c r="F943" i="86"/>
  <c r="F942" i="86"/>
  <c r="F941" i="86"/>
  <c r="F940" i="86"/>
  <c r="F939" i="86"/>
  <c r="F938" i="86"/>
  <c r="F937" i="86"/>
  <c r="F934" i="86"/>
  <c r="F928" i="86"/>
  <c r="F926" i="86"/>
  <c r="F925" i="86"/>
  <c r="F923" i="86"/>
  <c r="F922" i="86"/>
  <c r="F921" i="86"/>
  <c r="F920" i="86"/>
  <c r="F917" i="86"/>
  <c r="F916" i="86"/>
  <c r="F915" i="86"/>
  <c r="F914" i="86"/>
  <c r="F912" i="86"/>
  <c r="F911" i="86"/>
  <c r="F909" i="86"/>
  <c r="F908" i="86"/>
  <c r="F907" i="86"/>
  <c r="F905" i="86"/>
  <c r="F904" i="86"/>
  <c r="F903" i="86"/>
  <c r="F902" i="86"/>
  <c r="F901" i="86"/>
  <c r="F898" i="86"/>
  <c r="F897" i="86"/>
  <c r="F896" i="86"/>
  <c r="F895" i="86"/>
  <c r="F894" i="86"/>
  <c r="F893" i="86"/>
  <c r="F892" i="86"/>
  <c r="F891" i="86"/>
  <c r="F853" i="86"/>
  <c r="F852" i="86"/>
  <c r="F850" i="86"/>
  <c r="F849" i="86"/>
  <c r="F848" i="86"/>
  <c r="F847" i="86"/>
  <c r="F846" i="86"/>
  <c r="F845" i="86"/>
  <c r="F844" i="86"/>
  <c r="F842" i="86"/>
  <c r="F841" i="86"/>
  <c r="F840" i="86"/>
  <c r="F839" i="86"/>
  <c r="F838" i="86"/>
  <c r="F837" i="86"/>
  <c r="F836" i="86"/>
  <c r="F835" i="86"/>
  <c r="F832" i="86"/>
  <c r="F831" i="86"/>
  <c r="F830" i="86"/>
  <c r="F829" i="86"/>
  <c r="F828" i="86"/>
  <c r="F827" i="86"/>
  <c r="F825" i="86"/>
  <c r="F824" i="86"/>
  <c r="F823" i="86"/>
  <c r="F822" i="86"/>
  <c r="F821" i="86"/>
  <c r="F820" i="86"/>
  <c r="F819" i="86"/>
  <c r="F818" i="86"/>
  <c r="F816" i="86"/>
  <c r="F815" i="86"/>
  <c r="F813" i="86"/>
  <c r="F812" i="86"/>
  <c r="F811" i="86"/>
  <c r="F809" i="86"/>
  <c r="F808" i="86"/>
  <c r="F807" i="86"/>
  <c r="F805" i="86"/>
  <c r="F804" i="86"/>
  <c r="F803" i="86"/>
  <c r="F802" i="86"/>
  <c r="F801" i="86"/>
  <c r="F800" i="86"/>
  <c r="F799" i="86"/>
  <c r="F798" i="86"/>
  <c r="F797" i="86"/>
  <c r="F795" i="86"/>
  <c r="F794" i="86"/>
  <c r="F793" i="86"/>
  <c r="F792" i="86"/>
  <c r="F790" i="86"/>
  <c r="F789" i="86"/>
  <c r="F788" i="86"/>
  <c r="F787" i="86"/>
  <c r="F786" i="86"/>
  <c r="F785" i="86"/>
  <c r="F784" i="86"/>
  <c r="F782" i="86"/>
  <c r="F781" i="86"/>
  <c r="F780" i="86"/>
  <c r="F779" i="86"/>
  <c r="F778" i="86"/>
  <c r="F777" i="86"/>
  <c r="F776" i="86"/>
  <c r="F775" i="86"/>
  <c r="F774" i="86"/>
  <c r="F773" i="86"/>
  <c r="F771" i="86"/>
  <c r="F707" i="86"/>
  <c r="F706" i="86"/>
  <c r="F705" i="86"/>
  <c r="F704" i="86"/>
  <c r="F703" i="86"/>
  <c r="F702" i="86"/>
  <c r="F701" i="86"/>
  <c r="F700" i="86"/>
  <c r="F699" i="86"/>
  <c r="F697" i="86"/>
  <c r="F696" i="86"/>
  <c r="F695" i="86"/>
  <c r="F694" i="86"/>
  <c r="F692" i="86"/>
  <c r="F691" i="86"/>
  <c r="F690" i="86"/>
  <c r="F687" i="86"/>
  <c r="F686" i="86"/>
  <c r="F685" i="86"/>
  <c r="F684" i="86"/>
  <c r="F683" i="86"/>
  <c r="F681" i="86"/>
  <c r="F680" i="86"/>
  <c r="F679" i="86"/>
  <c r="F677" i="86"/>
  <c r="F676" i="86"/>
  <c r="F673" i="86"/>
  <c r="F672" i="86"/>
  <c r="F671" i="86"/>
  <c r="F670" i="86"/>
  <c r="F669" i="86"/>
  <c r="F668" i="86"/>
  <c r="F667" i="86"/>
  <c r="F665" i="86"/>
  <c r="F664" i="86"/>
  <c r="F663" i="86"/>
  <c r="F662" i="86"/>
  <c r="F661" i="86"/>
  <c r="F659" i="86"/>
  <c r="F658" i="86"/>
  <c r="F657" i="86"/>
  <c r="F656" i="86"/>
  <c r="F654" i="86"/>
  <c r="F653" i="86"/>
  <c r="F652" i="86"/>
  <c r="F651" i="86"/>
  <c r="F650" i="86"/>
  <c r="F647" i="86"/>
  <c r="F646" i="86"/>
  <c r="F645" i="86"/>
  <c r="F643" i="86"/>
  <c r="F642" i="86"/>
  <c r="F641" i="86"/>
  <c r="F640" i="86"/>
  <c r="F639" i="86"/>
  <c r="F638" i="86"/>
  <c r="F637" i="86"/>
  <c r="F636" i="86"/>
  <c r="F635" i="86"/>
  <c r="F633" i="86"/>
  <c r="F632" i="86"/>
  <c r="F631" i="86"/>
  <c r="F630" i="86"/>
  <c r="F627" i="86"/>
  <c r="F626" i="86"/>
  <c r="F625" i="86"/>
  <c r="F623" i="86"/>
  <c r="F621" i="86"/>
  <c r="F620" i="86"/>
  <c r="F618" i="86"/>
  <c r="F617" i="86"/>
  <c r="F616" i="86"/>
  <c r="F615" i="86"/>
  <c r="F614" i="86"/>
  <c r="F613" i="86"/>
  <c r="F612" i="86"/>
  <c r="F609" i="86"/>
  <c r="F608" i="86"/>
  <c r="F607" i="86"/>
  <c r="F606" i="86"/>
  <c r="F605" i="86"/>
  <c r="F603" i="86"/>
  <c r="F602" i="86"/>
  <c r="F601" i="86"/>
  <c r="F598" i="86"/>
  <c r="F597" i="86"/>
  <c r="F596" i="86"/>
  <c r="F595" i="86"/>
  <c r="F591" i="86"/>
  <c r="F590" i="86"/>
  <c r="F589" i="86"/>
  <c r="F584" i="86"/>
  <c r="F581" i="86"/>
  <c r="F580" i="86"/>
  <c r="F577" i="86"/>
  <c r="F576" i="86"/>
  <c r="F575" i="86"/>
  <c r="F570" i="86"/>
  <c r="F569" i="86"/>
  <c r="F564" i="86"/>
  <c r="F563" i="86"/>
  <c r="F562" i="86"/>
  <c r="F556" i="86"/>
  <c r="F555" i="86"/>
  <c r="F554" i="86"/>
  <c r="F551" i="86"/>
  <c r="F550" i="86"/>
  <c r="F547" i="86"/>
  <c r="F546" i="86"/>
  <c r="F545" i="86"/>
  <c r="F544" i="86"/>
  <c r="F542" i="86"/>
  <c r="F541" i="86"/>
  <c r="F539" i="86"/>
  <c r="F538" i="86"/>
  <c r="F537" i="86"/>
  <c r="F536" i="86"/>
  <c r="F535" i="86"/>
  <c r="F534" i="86"/>
  <c r="F533" i="86"/>
  <c r="F530" i="86"/>
  <c r="F529" i="86"/>
  <c r="F528" i="86"/>
  <c r="F431" i="86"/>
  <c r="F430" i="86"/>
  <c r="F428" i="86"/>
  <c r="F425" i="86"/>
  <c r="F424" i="86"/>
  <c r="F423" i="86"/>
  <c r="F421" i="86"/>
  <c r="F420" i="86"/>
  <c r="F419" i="86"/>
  <c r="F418" i="86"/>
  <c r="F417" i="86"/>
  <c r="F416" i="86"/>
  <c r="F415" i="86"/>
  <c r="F414" i="86"/>
  <c r="F411" i="86"/>
  <c r="F410" i="86"/>
  <c r="F409" i="86"/>
  <c r="F408" i="86"/>
  <c r="F407" i="86"/>
  <c r="F405" i="86"/>
  <c r="F404" i="86"/>
  <c r="F403" i="86"/>
  <c r="F402" i="86"/>
  <c r="F400" i="86"/>
  <c r="F399" i="86"/>
  <c r="F398" i="86"/>
  <c r="F397" i="86"/>
  <c r="F396" i="86"/>
  <c r="F395" i="86"/>
  <c r="F393" i="86"/>
  <c r="F391" i="86"/>
  <c r="F389" i="86"/>
  <c r="F388" i="86"/>
  <c r="F386" i="86"/>
  <c r="F385" i="86"/>
  <c r="F383" i="86"/>
  <c r="F382" i="86"/>
  <c r="F381" i="86"/>
  <c r="F380" i="86"/>
  <c r="F379" i="86"/>
  <c r="F377" i="86"/>
  <c r="F376" i="86"/>
  <c r="F375" i="86"/>
  <c r="F374" i="86"/>
  <c r="F373" i="86"/>
  <c r="F372" i="86"/>
  <c r="F371" i="86"/>
  <c r="F369" i="86"/>
  <c r="F368" i="86"/>
  <c r="F366" i="86"/>
  <c r="F365" i="86"/>
  <c r="F362" i="86"/>
  <c r="F361" i="86"/>
  <c r="F360" i="86"/>
  <c r="F359" i="86"/>
  <c r="F358" i="86"/>
  <c r="F357" i="86"/>
  <c r="F354" i="86"/>
  <c r="F353" i="86"/>
  <c r="F290" i="86"/>
  <c r="F289" i="86"/>
  <c r="F288" i="86"/>
  <c r="F287" i="86"/>
  <c r="F285" i="86"/>
  <c r="F284" i="86"/>
  <c r="F283" i="86"/>
  <c r="F281" i="86"/>
  <c r="F280" i="86"/>
  <c r="F279" i="86"/>
  <c r="F278" i="86"/>
  <c r="F277" i="86"/>
  <c r="F276" i="86"/>
  <c r="F274" i="86"/>
  <c r="F273" i="86"/>
  <c r="F272" i="86"/>
  <c r="F271" i="86"/>
  <c r="F270" i="86"/>
  <c r="F268" i="86"/>
  <c r="F267" i="86"/>
  <c r="F266" i="86"/>
  <c r="F265" i="86"/>
  <c r="F264" i="86"/>
  <c r="F262" i="86"/>
  <c r="F261" i="86"/>
  <c r="F260" i="86"/>
  <c r="F258" i="86"/>
  <c r="F257" i="86"/>
  <c r="F256" i="86"/>
  <c r="F253" i="86"/>
  <c r="F252" i="86"/>
  <c r="F251" i="86"/>
  <c r="F212" i="86"/>
  <c r="F211" i="86"/>
  <c r="F209" i="86"/>
  <c r="F206" i="86"/>
  <c r="F205" i="86"/>
  <c r="F204" i="86"/>
  <c r="F203" i="86"/>
  <c r="F202" i="86"/>
  <c r="F193" i="86"/>
  <c r="F187" i="86"/>
  <c r="F186" i="86"/>
  <c r="F185" i="86"/>
  <c r="F184" i="86"/>
  <c r="F180" i="86"/>
  <c r="F159" i="86"/>
  <c r="F158" i="86"/>
  <c r="F157" i="86"/>
  <c r="F156" i="86"/>
  <c r="F155" i="86"/>
  <c r="F154" i="86"/>
  <c r="F151" i="86"/>
  <c r="F150" i="86"/>
  <c r="F149" i="86"/>
  <c r="F148" i="86"/>
  <c r="F147" i="86"/>
  <c r="F146" i="86"/>
  <c r="F143" i="86"/>
  <c r="F141" i="86"/>
  <c r="F140" i="86"/>
  <c r="F139" i="86"/>
  <c r="F138" i="86"/>
  <c r="F137" i="86"/>
  <c r="F136" i="86"/>
  <c r="F135" i="86"/>
  <c r="F134" i="86"/>
  <c r="F131" i="86"/>
  <c r="G69" i="120"/>
  <c r="F79" i="95"/>
  <c r="F176" i="109"/>
  <c r="F175" i="109"/>
  <c r="F81" i="109"/>
  <c r="F56" i="95"/>
  <c r="G99" i="120"/>
  <c r="G98" i="120"/>
  <c r="G97" i="120"/>
  <c r="G96" i="120"/>
  <c r="G95" i="120"/>
  <c r="G94" i="120"/>
  <c r="G88" i="120"/>
  <c r="G85" i="120"/>
  <c r="G83" i="120"/>
  <c r="G81" i="120"/>
  <c r="G79" i="120"/>
  <c r="G77" i="120"/>
  <c r="G74" i="120"/>
  <c r="G72" i="120"/>
  <c r="G71" i="120"/>
  <c r="G67" i="120"/>
  <c r="G65" i="120"/>
  <c r="G63" i="120"/>
  <c r="G61" i="120"/>
  <c r="G59" i="120"/>
  <c r="G57" i="120"/>
  <c r="G55" i="120"/>
  <c r="G51" i="120"/>
  <c r="G165" i="120"/>
  <c r="G163" i="120"/>
  <c r="G161" i="120"/>
  <c r="G159" i="120"/>
  <c r="G157" i="120"/>
  <c r="G155" i="120"/>
  <c r="G154" i="120"/>
  <c r="G153" i="120"/>
  <c r="G152" i="120"/>
  <c r="G151" i="120"/>
  <c r="G150" i="120"/>
  <c r="G148" i="120"/>
  <c r="G147" i="120"/>
  <c r="G146" i="120"/>
  <c r="G145" i="120"/>
  <c r="G142" i="120"/>
  <c r="G141" i="120"/>
  <c r="G140" i="120"/>
  <c r="G139" i="120"/>
  <c r="G138" i="120"/>
  <c r="G137" i="120"/>
  <c r="G134" i="120"/>
  <c r="G133" i="120"/>
  <c r="G132" i="120"/>
  <c r="G131" i="120"/>
  <c r="G130" i="120"/>
  <c r="G128" i="120"/>
  <c r="G127" i="120"/>
  <c r="G126" i="120"/>
  <c r="G123" i="120"/>
  <c r="G122" i="120"/>
  <c r="G121" i="120"/>
  <c r="G120" i="120"/>
  <c r="G119" i="120"/>
  <c r="G116" i="120"/>
  <c r="G114" i="120"/>
  <c r="G113" i="120"/>
  <c r="G111" i="120"/>
  <c r="G110" i="120"/>
  <c r="G107" i="120"/>
  <c r="G106" i="120"/>
  <c r="G105" i="120"/>
  <c r="G104" i="120"/>
  <c r="G103" i="120"/>
  <c r="G102" i="120"/>
  <c r="G92" i="120"/>
  <c r="G90" i="120"/>
  <c r="G49" i="120"/>
  <c r="G47" i="120"/>
  <c r="G45" i="120"/>
  <c r="G44" i="120"/>
  <c r="G42" i="120"/>
  <c r="G40" i="120"/>
  <c r="G38" i="120"/>
  <c r="G37" i="120"/>
  <c r="G36" i="120"/>
  <c r="G34" i="120"/>
  <c r="G33" i="120"/>
  <c r="G32" i="120"/>
  <c r="G30" i="120"/>
  <c r="G28" i="120"/>
  <c r="G27" i="120"/>
  <c r="G26" i="120"/>
  <c r="G25" i="120"/>
  <c r="G24" i="120"/>
  <c r="G23" i="120"/>
  <c r="G22" i="120"/>
  <c r="G21" i="120"/>
  <c r="G20" i="120"/>
  <c r="B164" i="120"/>
  <c r="B162" i="120"/>
  <c r="B160" i="120"/>
  <c r="B158" i="120"/>
  <c r="B156" i="120"/>
  <c r="B155" i="120"/>
  <c r="B154" i="120"/>
  <c r="B153" i="120"/>
  <c r="B152" i="120"/>
  <c r="B151" i="120"/>
  <c r="B150" i="120"/>
  <c r="B144" i="120"/>
  <c r="B136" i="120"/>
  <c r="B134" i="120"/>
  <c r="B133" i="120"/>
  <c r="B132" i="120"/>
  <c r="B131" i="120"/>
  <c r="B129" i="120"/>
  <c r="B125" i="120"/>
  <c r="B123" i="120"/>
  <c r="B122" i="120"/>
  <c r="B121" i="120"/>
  <c r="B120" i="120"/>
  <c r="B118" i="120"/>
  <c r="B115" i="120"/>
  <c r="B112" i="120"/>
  <c r="B111" i="120"/>
  <c r="B109" i="120"/>
  <c r="B101" i="120"/>
  <c r="B93" i="120"/>
  <c r="B91" i="120"/>
  <c r="B89" i="120"/>
  <c r="B87" i="120"/>
  <c r="B84" i="120"/>
  <c r="B82" i="120"/>
  <c r="B80" i="120"/>
  <c r="B78" i="120"/>
  <c r="B76" i="120"/>
  <c r="B73" i="120"/>
  <c r="B72" i="120"/>
  <c r="B70" i="120"/>
  <c r="B68" i="120"/>
  <c r="B66" i="120"/>
  <c r="B64" i="120"/>
  <c r="B62" i="120"/>
  <c r="B60" i="120"/>
  <c r="B58" i="120"/>
  <c r="B56" i="120"/>
  <c r="B54" i="120"/>
  <c r="B52" i="120"/>
  <c r="B50" i="120"/>
  <c r="B48" i="120"/>
  <c r="B46" i="120"/>
  <c r="B43" i="120"/>
  <c r="B41" i="120"/>
  <c r="B39" i="120"/>
  <c r="B35" i="120"/>
  <c r="B31" i="120"/>
  <c r="B30" i="120"/>
  <c r="B19" i="120"/>
  <c r="B803" i="119"/>
  <c r="F801" i="119"/>
  <c r="F800" i="119"/>
  <c r="F799" i="119"/>
  <c r="F798" i="119"/>
  <c r="F797" i="119"/>
  <c r="F796" i="119"/>
  <c r="F795" i="119"/>
  <c r="F794" i="119"/>
  <c r="F793" i="119"/>
  <c r="F792" i="119"/>
  <c r="F791" i="119"/>
  <c r="D790" i="119"/>
  <c r="F790" i="119" s="1"/>
  <c r="F789" i="119"/>
  <c r="F788" i="119"/>
  <c r="F787" i="119"/>
  <c r="F786" i="119"/>
  <c r="F785" i="119"/>
  <c r="F784" i="119"/>
  <c r="F783" i="119"/>
  <c r="F782" i="119"/>
  <c r="F781" i="119"/>
  <c r="F780" i="119"/>
  <c r="F779" i="119"/>
  <c r="F778" i="119"/>
  <c r="F777" i="119"/>
  <c r="F776" i="119"/>
  <c r="F775" i="119"/>
  <c r="F774" i="119"/>
  <c r="F773" i="119"/>
  <c r="F772" i="119"/>
  <c r="A772" i="119"/>
  <c r="A773" i="119" s="1"/>
  <c r="A774" i="119" s="1"/>
  <c r="A775" i="119" s="1"/>
  <c r="A776" i="119" s="1"/>
  <c r="A777" i="119" s="1"/>
  <c r="A778" i="119" s="1"/>
  <c r="A779" i="119" s="1"/>
  <c r="A780" i="119" s="1"/>
  <c r="A781" i="119" s="1"/>
  <c r="A782" i="119" s="1"/>
  <c r="A783" i="119" s="1"/>
  <c r="A784" i="119" s="1"/>
  <c r="A785" i="119" s="1"/>
  <c r="A786" i="119" s="1"/>
  <c r="A787" i="119" s="1"/>
  <c r="A788" i="119" s="1"/>
  <c r="A789" i="119" s="1"/>
  <c r="A790" i="119" s="1"/>
  <c r="A791" i="119" s="1"/>
  <c r="A792" i="119" s="1"/>
  <c r="A793" i="119" s="1"/>
  <c r="A794" i="119" s="1"/>
  <c r="A795" i="119" s="1"/>
  <c r="A796" i="119" s="1"/>
  <c r="A797" i="119" s="1"/>
  <c r="A798" i="119" s="1"/>
  <c r="A799" i="119" s="1"/>
  <c r="A800" i="119" s="1"/>
  <c r="A801" i="119" s="1"/>
  <c r="F771" i="119"/>
  <c r="B766" i="119"/>
  <c r="F764" i="119"/>
  <c r="F763" i="119"/>
  <c r="F762" i="119"/>
  <c r="F761" i="119"/>
  <c r="F760" i="119"/>
  <c r="F759" i="119"/>
  <c r="A759" i="119"/>
  <c r="A760" i="119" s="1"/>
  <c r="A761" i="119" s="1"/>
  <c r="A762" i="119" s="1"/>
  <c r="A763" i="119" s="1"/>
  <c r="A764" i="119" s="1"/>
  <c r="F758" i="119"/>
  <c r="B754" i="119"/>
  <c r="F752" i="119"/>
  <c r="F751" i="119"/>
  <c r="F750" i="119"/>
  <c r="F749" i="119"/>
  <c r="F748" i="119"/>
  <c r="F747" i="119"/>
  <c r="F746" i="119"/>
  <c r="F745" i="119"/>
  <c r="F744" i="119"/>
  <c r="F743" i="119"/>
  <c r="F741" i="119"/>
  <c r="F740" i="119"/>
  <c r="F739" i="119"/>
  <c r="F738" i="119"/>
  <c r="F737" i="119"/>
  <c r="F736" i="119"/>
  <c r="A736" i="119"/>
  <c r="A737" i="119" s="1"/>
  <c r="A738" i="119" s="1"/>
  <c r="A739" i="119" s="1"/>
  <c r="A740" i="119" s="1"/>
  <c r="A741" i="119" s="1"/>
  <c r="A743" i="119" s="1"/>
  <c r="A744" i="119" s="1"/>
  <c r="A745" i="119" s="1"/>
  <c r="A746" i="119" s="1"/>
  <c r="A747" i="119" s="1"/>
  <c r="A748" i="119" s="1"/>
  <c r="A749" i="119" s="1"/>
  <c r="A750" i="119" s="1"/>
  <c r="A751" i="119" s="1"/>
  <c r="A752" i="119" s="1"/>
  <c r="F735" i="119"/>
  <c r="B731" i="119"/>
  <c r="F729" i="119"/>
  <c r="F728" i="119"/>
  <c r="F727" i="119"/>
  <c r="F726" i="119"/>
  <c r="F725" i="119"/>
  <c r="F724" i="119"/>
  <c r="F723" i="119"/>
  <c r="F722" i="119"/>
  <c r="F721" i="119"/>
  <c r="F720" i="119"/>
  <c r="F719" i="119"/>
  <c r="F718" i="119"/>
  <c r="F717" i="119"/>
  <c r="F716" i="119"/>
  <c r="A716" i="119"/>
  <c r="A717" i="119" s="1"/>
  <c r="A718" i="119" s="1"/>
  <c r="A719" i="119" s="1"/>
  <c r="A720" i="119" s="1"/>
  <c r="A721" i="119" s="1"/>
  <c r="A722" i="119" s="1"/>
  <c r="A723" i="119" s="1"/>
  <c r="A724" i="119" s="1"/>
  <c r="A725" i="119" s="1"/>
  <c r="A726" i="119" s="1"/>
  <c r="A727" i="119" s="1"/>
  <c r="A728" i="119" s="1"/>
  <c r="A729" i="119" s="1"/>
  <c r="F715" i="119"/>
  <c r="B711" i="119"/>
  <c r="F709" i="119"/>
  <c r="F708" i="119"/>
  <c r="F707" i="119"/>
  <c r="F706" i="119"/>
  <c r="F705" i="119"/>
  <c r="F704" i="119"/>
  <c r="F703" i="119"/>
  <c r="A703" i="119"/>
  <c r="A704" i="119" s="1"/>
  <c r="A705" i="119" s="1"/>
  <c r="A706" i="119" s="1"/>
  <c r="A707" i="119" s="1"/>
  <c r="A708" i="119" s="1"/>
  <c r="A709" i="119" s="1"/>
  <c r="F702" i="119"/>
  <c r="B698" i="119"/>
  <c r="F695" i="119"/>
  <c r="F694" i="119"/>
  <c r="F693" i="119"/>
  <c r="F691" i="119"/>
  <c r="F690" i="119"/>
  <c r="F689" i="119"/>
  <c r="F688" i="119"/>
  <c r="F687" i="119"/>
  <c r="F685" i="119"/>
  <c r="F684" i="119"/>
  <c r="F683" i="119"/>
  <c r="F682" i="119"/>
  <c r="F681" i="119"/>
  <c r="F680" i="119"/>
  <c r="F679" i="119"/>
  <c r="F678" i="119"/>
  <c r="F676" i="119"/>
  <c r="F674" i="119"/>
  <c r="F673" i="119"/>
  <c r="F672" i="119"/>
  <c r="F671" i="119"/>
  <c r="F669" i="119"/>
  <c r="F668" i="119"/>
  <c r="F667" i="119"/>
  <c r="F666" i="119"/>
  <c r="F665" i="119"/>
  <c r="F664" i="119"/>
  <c r="F663" i="119"/>
  <c r="A663" i="119"/>
  <c r="A664" i="119" s="1"/>
  <c r="A665" i="119" s="1"/>
  <c r="A666" i="119" s="1"/>
  <c r="A667" i="119" s="1"/>
  <c r="A668" i="119" s="1"/>
  <c r="A669" i="119" s="1"/>
  <c r="A671" i="119" s="1"/>
  <c r="A672" i="119" s="1"/>
  <c r="A673" i="119" s="1"/>
  <c r="A674" i="119" s="1"/>
  <c r="A676" i="119" s="1"/>
  <c r="A678" i="119" s="1"/>
  <c r="A679" i="119" s="1"/>
  <c r="A680" i="119" s="1"/>
  <c r="A681" i="119" s="1"/>
  <c r="A682" i="119" s="1"/>
  <c r="A683" i="119" s="1"/>
  <c r="A684" i="119" s="1"/>
  <c r="A685" i="119" s="1"/>
  <c r="A688" i="119" s="1"/>
  <c r="A689" i="119" s="1"/>
  <c r="A690" i="119" s="1"/>
  <c r="A691" i="119" s="1"/>
  <c r="A694" i="119" s="1"/>
  <c r="A695" i="119" s="1"/>
  <c r="F662" i="119"/>
  <c r="B657" i="119"/>
  <c r="F655" i="119"/>
  <c r="F654" i="119"/>
  <c r="F653" i="119"/>
  <c r="F651" i="119"/>
  <c r="F650" i="119"/>
  <c r="F649" i="119"/>
  <c r="F648" i="119"/>
  <c r="F646" i="119"/>
  <c r="F645" i="119"/>
  <c r="F644" i="119"/>
  <c r="F643" i="119"/>
  <c r="F642" i="119"/>
  <c r="F641" i="119"/>
  <c r="F640" i="119"/>
  <c r="F639" i="119"/>
  <c r="F638" i="119"/>
  <c r="A638" i="119"/>
  <c r="A639" i="119" s="1"/>
  <c r="A640" i="119" s="1"/>
  <c r="A641" i="119" s="1"/>
  <c r="A642" i="119" s="1"/>
  <c r="A643" i="119" s="1"/>
  <c r="A644" i="119" s="1"/>
  <c r="A645" i="119" s="1"/>
  <c r="A646" i="119" s="1"/>
  <c r="A649" i="119" s="1"/>
  <c r="A650" i="119" s="1"/>
  <c r="A651" i="119" s="1"/>
  <c r="A654" i="119" s="1"/>
  <c r="A655" i="119" s="1"/>
  <c r="F637" i="119"/>
  <c r="B633" i="119"/>
  <c r="F631" i="119"/>
  <c r="F630" i="119"/>
  <c r="F629" i="119"/>
  <c r="F628" i="119"/>
  <c r="F627" i="119"/>
  <c r="F626" i="119"/>
  <c r="F625" i="119"/>
  <c r="F624" i="119"/>
  <c r="F623" i="119"/>
  <c r="F622" i="119"/>
  <c r="A622" i="119"/>
  <c r="A623" i="119" s="1"/>
  <c r="A624" i="119" s="1"/>
  <c r="A625" i="119" s="1"/>
  <c r="A626" i="119" s="1"/>
  <c r="A627" i="119" s="1"/>
  <c r="A628" i="119" s="1"/>
  <c r="A629" i="119" s="1"/>
  <c r="A630" i="119" s="1"/>
  <c r="A631" i="119" s="1"/>
  <c r="F621" i="119"/>
  <c r="B617" i="119"/>
  <c r="F615" i="119"/>
  <c r="F614" i="119"/>
  <c r="D613" i="119"/>
  <c r="F613" i="119" s="1"/>
  <c r="D612" i="119"/>
  <c r="F612" i="119" s="1"/>
  <c r="D611" i="119"/>
  <c r="F611" i="119" s="1"/>
  <c r="F610" i="119"/>
  <c r="F609" i="119"/>
  <c r="F608" i="119"/>
  <c r="F607" i="119"/>
  <c r="F606" i="119"/>
  <c r="F605" i="119"/>
  <c r="F604" i="119"/>
  <c r="F603" i="119"/>
  <c r="F601" i="119"/>
  <c r="F599" i="119"/>
  <c r="F598" i="119"/>
  <c r="F597" i="119"/>
  <c r="F596" i="119"/>
  <c r="F595" i="119"/>
  <c r="F594" i="119"/>
  <c r="F592" i="119"/>
  <c r="F591" i="119"/>
  <c r="F590" i="119"/>
  <c r="A590" i="119"/>
  <c r="A591" i="119" s="1"/>
  <c r="A592" i="119" s="1"/>
  <c r="A594" i="119" s="1"/>
  <c r="A595" i="119" s="1"/>
  <c r="A596" i="119" s="1"/>
  <c r="A597" i="119" s="1"/>
  <c r="A598" i="119" s="1"/>
  <c r="A599" i="119" s="1"/>
  <c r="A601" i="119" s="1"/>
  <c r="A603" i="119" s="1"/>
  <c r="A604" i="119" s="1"/>
  <c r="A605" i="119" s="1"/>
  <c r="A606" i="119" s="1"/>
  <c r="A607" i="119" s="1"/>
  <c r="A608" i="119" s="1"/>
  <c r="A609" i="119" s="1"/>
  <c r="A610" i="119" s="1"/>
  <c r="A611" i="119" s="1"/>
  <c r="A612" i="119" s="1"/>
  <c r="A613" i="119" s="1"/>
  <c r="A614" i="119" s="1"/>
  <c r="A615" i="119" s="1"/>
  <c r="F588" i="119"/>
  <c r="F587" i="119"/>
  <c r="F586" i="119"/>
  <c r="F585" i="119"/>
  <c r="F584" i="119"/>
  <c r="F583" i="119"/>
  <c r="F582" i="119"/>
  <c r="F581" i="119"/>
  <c r="F580" i="119"/>
  <c r="F579" i="119"/>
  <c r="F578" i="119"/>
  <c r="F577" i="119"/>
  <c r="F576" i="119"/>
  <c r="B571" i="119"/>
  <c r="F569" i="119"/>
  <c r="F568" i="119"/>
  <c r="F566" i="119"/>
  <c r="F564" i="119"/>
  <c r="F563" i="119"/>
  <c r="F562" i="119"/>
  <c r="F560" i="119"/>
  <c r="F546" i="119"/>
  <c r="F533" i="119"/>
  <c r="F531" i="119"/>
  <c r="F529" i="119"/>
  <c r="A529" i="119"/>
  <c r="A530" i="119" s="1"/>
  <c r="A532" i="119" s="1"/>
  <c r="A534" i="119" s="1"/>
  <c r="A548" i="119" s="1"/>
  <c r="A561" i="119" s="1"/>
  <c r="A565" i="119" s="1"/>
  <c r="A567" i="119" s="1"/>
  <c r="A569" i="119" s="1"/>
  <c r="F528" i="119"/>
  <c r="F527" i="119"/>
  <c r="B515" i="119"/>
  <c r="F513" i="119"/>
  <c r="F512" i="119"/>
  <c r="F511" i="119"/>
  <c r="F510" i="119"/>
  <c r="F509" i="119"/>
  <c r="A455" i="119"/>
  <c r="A510" i="119" s="1"/>
  <c r="A511" i="119" s="1"/>
  <c r="A512" i="119" s="1"/>
  <c r="A513" i="119" s="1"/>
  <c r="F453" i="119"/>
  <c r="B419" i="119"/>
  <c r="F417" i="119"/>
  <c r="F416" i="119"/>
  <c r="F415" i="119"/>
  <c r="F414" i="119"/>
  <c r="F413" i="119"/>
  <c r="F412" i="119"/>
  <c r="F411" i="119"/>
  <c r="F410" i="119"/>
  <c r="D409" i="119"/>
  <c r="F409" i="119" s="1"/>
  <c r="F408" i="119"/>
  <c r="A408" i="119"/>
  <c r="A409" i="119" s="1"/>
  <c r="A410" i="119" s="1"/>
  <c r="A411" i="119" s="1"/>
  <c r="A412" i="119" s="1"/>
  <c r="A413" i="119" s="1"/>
  <c r="A414" i="119" s="1"/>
  <c r="A415" i="119" s="1"/>
  <c r="A416" i="119" s="1"/>
  <c r="A417" i="119" s="1"/>
  <c r="D407" i="119"/>
  <c r="F407" i="119" s="1"/>
  <c r="B403" i="119"/>
  <c r="F401" i="119"/>
  <c r="F400" i="119"/>
  <c r="F399" i="119"/>
  <c r="F398" i="119"/>
  <c r="F397" i="119"/>
  <c r="F396" i="119"/>
  <c r="F394" i="119"/>
  <c r="F393" i="119"/>
  <c r="F392" i="119"/>
  <c r="F390" i="119"/>
  <c r="F389" i="119"/>
  <c r="F388" i="119"/>
  <c r="F387" i="119"/>
  <c r="F386" i="119"/>
  <c r="F384" i="119"/>
  <c r="F383" i="119"/>
  <c r="F382" i="119"/>
  <c r="F381" i="119"/>
  <c r="F380" i="119"/>
  <c r="F378" i="119"/>
  <c r="F377" i="119"/>
  <c r="F376" i="119"/>
  <c r="F375" i="119"/>
  <c r="A375" i="119"/>
  <c r="A376" i="119" s="1"/>
  <c r="A377" i="119" s="1"/>
  <c r="A378" i="119" s="1"/>
  <c r="A380" i="119" s="1"/>
  <c r="A381" i="119" s="1"/>
  <c r="A382" i="119" s="1"/>
  <c r="A383" i="119" s="1"/>
  <c r="A384" i="119" s="1"/>
  <c r="A386" i="119" s="1"/>
  <c r="A387" i="119" s="1"/>
  <c r="A388" i="119" s="1"/>
  <c r="A389" i="119" s="1"/>
  <c r="A390" i="119" s="1"/>
  <c r="A392" i="119" s="1"/>
  <c r="A393" i="119" s="1"/>
  <c r="A394" i="119" s="1"/>
  <c r="A396" i="119" s="1"/>
  <c r="A397" i="119" s="1"/>
  <c r="A398" i="119" s="1"/>
  <c r="A399" i="119" s="1"/>
  <c r="A400" i="119" s="1"/>
  <c r="A401" i="119" s="1"/>
  <c r="F374" i="119"/>
  <c r="B369" i="119"/>
  <c r="F367" i="119"/>
  <c r="F366" i="119"/>
  <c r="F365" i="119"/>
  <c r="F364" i="119"/>
  <c r="F363" i="119"/>
  <c r="F362" i="119"/>
  <c r="F361" i="119"/>
  <c r="F360" i="119"/>
  <c r="F357" i="119"/>
  <c r="F356" i="119"/>
  <c r="F355" i="119"/>
  <c r="F354" i="119"/>
  <c r="F353" i="119"/>
  <c r="F352" i="119"/>
  <c r="F351" i="119"/>
  <c r="F350" i="119"/>
  <c r="F349" i="119"/>
  <c r="F348" i="119"/>
  <c r="F347" i="119"/>
  <c r="F346" i="119"/>
  <c r="F345" i="119"/>
  <c r="F344" i="119"/>
  <c r="F343" i="119"/>
  <c r="F342" i="119"/>
  <c r="F341" i="119"/>
  <c r="F340" i="119"/>
  <c r="F339" i="119"/>
  <c r="F338" i="119"/>
  <c r="F337" i="119"/>
  <c r="F335" i="119"/>
  <c r="F334" i="119"/>
  <c r="F333" i="119"/>
  <c r="F332" i="119"/>
  <c r="F331" i="119"/>
  <c r="F330" i="119"/>
  <c r="F329" i="119"/>
  <c r="F328" i="119"/>
  <c r="F327" i="119"/>
  <c r="F325" i="119"/>
  <c r="F324" i="119"/>
  <c r="F323" i="119"/>
  <c r="F322" i="119"/>
  <c r="F321" i="119"/>
  <c r="F320" i="119"/>
  <c r="F319" i="119"/>
  <c r="F318" i="119"/>
  <c r="F317" i="119"/>
  <c r="F316" i="119"/>
  <c r="F315" i="119"/>
  <c r="F314" i="119"/>
  <c r="F313" i="119"/>
  <c r="F312" i="119"/>
  <c r="F311" i="119"/>
  <c r="F309" i="119"/>
  <c r="F308" i="119"/>
  <c r="F307" i="119"/>
  <c r="F306" i="119"/>
  <c r="F305" i="119"/>
  <c r="F304" i="119"/>
  <c r="F303" i="119"/>
  <c r="F302" i="119"/>
  <c r="F301" i="119"/>
  <c r="A301" i="119"/>
  <c r="A302" i="119" s="1"/>
  <c r="A303" i="119" s="1"/>
  <c r="A304" i="119" s="1"/>
  <c r="A305" i="119" s="1"/>
  <c r="A306" i="119" s="1"/>
  <c r="A307" i="119" s="1"/>
  <c r="A308" i="119" s="1"/>
  <c r="A309" i="119" s="1"/>
  <c r="A311" i="119" s="1"/>
  <c r="A312" i="119" s="1"/>
  <c r="A313" i="119" s="1"/>
  <c r="A314" i="119" s="1"/>
  <c r="A315" i="119" s="1"/>
  <c r="A316" i="119" s="1"/>
  <c r="A317" i="119" s="1"/>
  <c r="A318" i="119" s="1"/>
  <c r="A319" i="119" s="1"/>
  <c r="A320" i="119" s="1"/>
  <c r="A321" i="119" s="1"/>
  <c r="A322" i="119" s="1"/>
  <c r="A323" i="119" s="1"/>
  <c r="A324" i="119" s="1"/>
  <c r="A325" i="119" s="1"/>
  <c r="A327" i="119" s="1"/>
  <c r="A328" i="119" s="1"/>
  <c r="A329" i="119" s="1"/>
  <c r="A330" i="119" s="1"/>
  <c r="A331" i="119" s="1"/>
  <c r="A332" i="119" s="1"/>
  <c r="A333" i="119" s="1"/>
  <c r="A334" i="119" s="1"/>
  <c r="A335" i="119" s="1"/>
  <c r="A337" i="119" s="1"/>
  <c r="A338" i="119" s="1"/>
  <c r="A339" i="119" s="1"/>
  <c r="A340" i="119" s="1"/>
  <c r="A341" i="119" s="1"/>
  <c r="A342" i="119" s="1"/>
  <c r="A343" i="119" s="1"/>
  <c r="A344" i="119" s="1"/>
  <c r="A345" i="119" s="1"/>
  <c r="A346" i="119" s="1"/>
  <c r="A347" i="119" s="1"/>
  <c r="A348" i="119" s="1"/>
  <c r="A349" i="119" s="1"/>
  <c r="A350" i="119" s="1"/>
  <c r="A351" i="119" s="1"/>
  <c r="A352" i="119" s="1"/>
  <c r="A353" i="119" s="1"/>
  <c r="A354" i="119" s="1"/>
  <c r="A355" i="119" s="1"/>
  <c r="A356" i="119" s="1"/>
  <c r="A357" i="119" s="1"/>
  <c r="A360" i="119" s="1"/>
  <c r="A361" i="119" s="1"/>
  <c r="A362" i="119" s="1"/>
  <c r="A363" i="119" s="1"/>
  <c r="A364" i="119" s="1"/>
  <c r="A365" i="119" s="1"/>
  <c r="A366" i="119" s="1"/>
  <c r="A367" i="119" s="1"/>
  <c r="F299" i="119"/>
  <c r="B291" i="119"/>
  <c r="F289" i="119"/>
  <c r="F288" i="119"/>
  <c r="F287" i="119"/>
  <c r="F286" i="119"/>
  <c r="F285" i="119"/>
  <c r="F284" i="119"/>
  <c r="F283" i="119"/>
  <c r="F282" i="119"/>
  <c r="F281" i="119"/>
  <c r="F280" i="119"/>
  <c r="F279" i="119"/>
  <c r="F278" i="119"/>
  <c r="F276" i="119"/>
  <c r="F275" i="119"/>
  <c r="F273" i="119"/>
  <c r="F272" i="119"/>
  <c r="F271" i="119"/>
  <c r="F270" i="119"/>
  <c r="F269" i="119"/>
  <c r="F268" i="119"/>
  <c r="F267" i="119"/>
  <c r="F265" i="119"/>
  <c r="F264" i="119"/>
  <c r="A264" i="119"/>
  <c r="A265" i="119" s="1"/>
  <c r="A266" i="119" s="1"/>
  <c r="A274" i="119" s="1"/>
  <c r="A276" i="119" s="1"/>
  <c r="A277" i="119" s="1"/>
  <c r="A288" i="119" s="1"/>
  <c r="A289" i="119" s="1"/>
  <c r="F263" i="119"/>
  <c r="F262" i="119"/>
  <c r="F261" i="119"/>
  <c r="F260" i="119"/>
  <c r="B255" i="119"/>
  <c r="F253" i="119"/>
  <c r="F252" i="119"/>
  <c r="F251" i="119"/>
  <c r="F250" i="119"/>
  <c r="F249" i="119"/>
  <c r="F248" i="119"/>
  <c r="F247" i="119"/>
  <c r="F246" i="119"/>
  <c r="F245" i="119"/>
  <c r="F244" i="119"/>
  <c r="F242" i="119"/>
  <c r="F241" i="119"/>
  <c r="F240" i="119"/>
  <c r="F238" i="119"/>
  <c r="F237" i="119"/>
  <c r="F236" i="119"/>
  <c r="F235" i="119"/>
  <c r="F234" i="119"/>
  <c r="F233" i="119"/>
  <c r="F231" i="119"/>
  <c r="F230" i="119"/>
  <c r="F229" i="119"/>
  <c r="F227" i="119"/>
  <c r="F226" i="119"/>
  <c r="A226" i="119"/>
  <c r="A227" i="119" s="1"/>
  <c r="A229" i="119" s="1"/>
  <c r="A230" i="119" s="1"/>
  <c r="A231" i="119" s="1"/>
  <c r="A233" i="119" s="1"/>
  <c r="A234" i="119" s="1"/>
  <c r="A235" i="119" s="1"/>
  <c r="A236" i="119" s="1"/>
  <c r="A237" i="119" s="1"/>
  <c r="A238" i="119" s="1"/>
  <c r="A240" i="119" s="1"/>
  <c r="A241" i="119" s="1"/>
  <c r="A242" i="119" s="1"/>
  <c r="A244" i="119" s="1"/>
  <c r="A245" i="119" s="1"/>
  <c r="A246" i="119" s="1"/>
  <c r="A247" i="119" s="1"/>
  <c r="A248" i="119" s="1"/>
  <c r="A249" i="119" s="1"/>
  <c r="A250" i="119" s="1"/>
  <c r="A251" i="119" s="1"/>
  <c r="A252" i="119" s="1"/>
  <c r="A253" i="119" s="1"/>
  <c r="F225" i="119"/>
  <c r="B220" i="119"/>
  <c r="F218" i="119"/>
  <c r="F217" i="119"/>
  <c r="F216" i="119"/>
  <c r="F215" i="119"/>
  <c r="F214" i="119"/>
  <c r="F213" i="119"/>
  <c r="F212" i="119"/>
  <c r="F211" i="119"/>
  <c r="F210" i="119"/>
  <c r="F209" i="119"/>
  <c r="F208" i="119"/>
  <c r="F207" i="119"/>
  <c r="F206" i="119"/>
  <c r="F205" i="119"/>
  <c r="F204" i="119"/>
  <c r="F203" i="119"/>
  <c r="F202" i="119"/>
  <c r="F201" i="119"/>
  <c r="F200" i="119"/>
  <c r="F199" i="119"/>
  <c r="F198" i="119"/>
  <c r="F197" i="119"/>
  <c r="F196" i="119"/>
  <c r="F195" i="119"/>
  <c r="F194" i="119"/>
  <c r="F193" i="119"/>
  <c r="F192" i="119"/>
  <c r="F191" i="119"/>
  <c r="F190" i="119"/>
  <c r="F189" i="119"/>
  <c r="F188" i="119"/>
  <c r="F187" i="119"/>
  <c r="F186" i="119"/>
  <c r="F185" i="119"/>
  <c r="F184" i="119"/>
  <c r="F183" i="119"/>
  <c r="F182" i="119"/>
  <c r="F181" i="119"/>
  <c r="F180" i="119"/>
  <c r="F179" i="119"/>
  <c r="F178" i="119"/>
  <c r="F177" i="119"/>
  <c r="F176" i="119"/>
  <c r="F175" i="119"/>
  <c r="F174" i="119"/>
  <c r="F173" i="119"/>
  <c r="F172" i="119"/>
  <c r="F171" i="119"/>
  <c r="F170" i="119"/>
  <c r="A170" i="119"/>
  <c r="A171" i="119" s="1"/>
  <c r="A172" i="119" s="1"/>
  <c r="A173" i="119" s="1"/>
  <c r="A174" i="119" s="1"/>
  <c r="A175" i="119" s="1"/>
  <c r="A176" i="119" s="1"/>
  <c r="A177" i="119" s="1"/>
  <c r="A178" i="119" s="1"/>
  <c r="A179" i="119" s="1"/>
  <c r="A180" i="119" s="1"/>
  <c r="A181" i="119" s="1"/>
  <c r="A182" i="119" s="1"/>
  <c r="A183" i="119" s="1"/>
  <c r="A184" i="119" s="1"/>
  <c r="A185" i="119" s="1"/>
  <c r="A186" i="119" s="1"/>
  <c r="A187" i="119" s="1"/>
  <c r="A188" i="119" s="1"/>
  <c r="A189" i="119" s="1"/>
  <c r="A190" i="119" s="1"/>
  <c r="A191" i="119" s="1"/>
  <c r="A192" i="119" s="1"/>
  <c r="A193" i="119" s="1"/>
  <c r="A194" i="119" s="1"/>
  <c r="A195" i="119" s="1"/>
  <c r="A196" i="119" s="1"/>
  <c r="A197" i="119" s="1"/>
  <c r="A198" i="119" s="1"/>
  <c r="A199" i="119" s="1"/>
  <c r="A200" i="119" s="1"/>
  <c r="A201" i="119" s="1"/>
  <c r="A202" i="119" s="1"/>
  <c r="A203" i="119" s="1"/>
  <c r="A204" i="119" s="1"/>
  <c r="A205" i="119" s="1"/>
  <c r="A206" i="119" s="1"/>
  <c r="A207" i="119" s="1"/>
  <c r="A208" i="119" s="1"/>
  <c r="A209" i="119" s="1"/>
  <c r="A210" i="119" s="1"/>
  <c r="A211" i="119" s="1"/>
  <c r="A212" i="119" s="1"/>
  <c r="A213" i="119" s="1"/>
  <c r="A214" i="119" s="1"/>
  <c r="A215" i="119" s="1"/>
  <c r="A216" i="119" s="1"/>
  <c r="A217" i="119" s="1"/>
  <c r="A218" i="119" s="1"/>
  <c r="F169" i="119"/>
  <c r="B164" i="119"/>
  <c r="F162" i="119"/>
  <c r="F161" i="119"/>
  <c r="F160" i="119"/>
  <c r="F159" i="119"/>
  <c r="F158" i="119"/>
  <c r="F157" i="119"/>
  <c r="F156" i="119"/>
  <c r="F155" i="119"/>
  <c r="F154" i="119"/>
  <c r="F153" i="119"/>
  <c r="F152" i="119"/>
  <c r="F151" i="119"/>
  <c r="F150" i="119"/>
  <c r="F149" i="119"/>
  <c r="F148" i="119"/>
  <c r="F147" i="119"/>
  <c r="F146" i="119"/>
  <c r="F145" i="119"/>
  <c r="F144" i="119"/>
  <c r="F143" i="119"/>
  <c r="F142" i="119"/>
  <c r="F141" i="119"/>
  <c r="F140" i="119"/>
  <c r="F139" i="119"/>
  <c r="F138" i="119"/>
  <c r="F137" i="119"/>
  <c r="F136" i="119"/>
  <c r="F135" i="119"/>
  <c r="F134" i="119"/>
  <c r="F133" i="119"/>
  <c r="F132" i="119"/>
  <c r="F131" i="119"/>
  <c r="F130" i="119"/>
  <c r="F129" i="119"/>
  <c r="F128" i="119"/>
  <c r="F127" i="119"/>
  <c r="F126" i="119"/>
  <c r="F125" i="119"/>
  <c r="F124" i="119"/>
  <c r="F123" i="119"/>
  <c r="F122" i="119"/>
  <c r="F121" i="119"/>
  <c r="F120" i="119"/>
  <c r="F119" i="119"/>
  <c r="F118" i="119"/>
  <c r="F117" i="119"/>
  <c r="F116" i="119"/>
  <c r="F115" i="119"/>
  <c r="F114" i="119"/>
  <c r="F113" i="119"/>
  <c r="F112" i="119"/>
  <c r="F111" i="119"/>
  <c r="F110" i="119"/>
  <c r="F109" i="119"/>
  <c r="F108" i="119"/>
  <c r="F107" i="119"/>
  <c r="F106" i="119"/>
  <c r="F105" i="119"/>
  <c r="F104" i="119"/>
  <c r="F103" i="119"/>
  <c r="F102" i="119"/>
  <c r="F101" i="119"/>
  <c r="F100" i="119"/>
  <c r="F99" i="119"/>
  <c r="F98" i="119"/>
  <c r="F97" i="119"/>
  <c r="F96" i="119"/>
  <c r="F95" i="119"/>
  <c r="F94" i="119"/>
  <c r="F93" i="119"/>
  <c r="F92" i="119"/>
  <c r="F91" i="119"/>
  <c r="F90" i="119"/>
  <c r="F89" i="119"/>
  <c r="F88" i="119"/>
  <c r="F87" i="119"/>
  <c r="F86" i="119"/>
  <c r="F85" i="119"/>
  <c r="F84" i="119"/>
  <c r="F83" i="119"/>
  <c r="F82" i="119"/>
  <c r="F81" i="119"/>
  <c r="F80" i="119"/>
  <c r="F79" i="119"/>
  <c r="F78" i="119"/>
  <c r="F77" i="119"/>
  <c r="F76" i="119"/>
  <c r="F75" i="119"/>
  <c r="F74" i="119"/>
  <c r="F73" i="119"/>
  <c r="F72" i="119"/>
  <c r="F71" i="119"/>
  <c r="F70" i="119"/>
  <c r="F69" i="119"/>
  <c r="F68" i="119"/>
  <c r="F67" i="119"/>
  <c r="F66" i="119"/>
  <c r="F65" i="119"/>
  <c r="F64" i="119"/>
  <c r="F63" i="119"/>
  <c r="F62" i="119"/>
  <c r="A61" i="119"/>
  <c r="A80" i="119" s="1"/>
  <c r="A91" i="119" s="1"/>
  <c r="A100" i="119" s="1"/>
  <c r="A106" i="119" s="1"/>
  <c r="A116" i="119" s="1"/>
  <c r="A125" i="119" s="1"/>
  <c r="A135" i="119" s="1"/>
  <c r="A141" i="119" s="1"/>
  <c r="A153" i="119" s="1"/>
  <c r="F60" i="119"/>
  <c r="B55" i="119"/>
  <c r="A54" i="119"/>
  <c r="F55" i="119"/>
  <c r="F18" i="119" s="1"/>
  <c r="B39" i="119"/>
  <c r="A39" i="119"/>
  <c r="B38" i="119"/>
  <c r="A38" i="119"/>
  <c r="B37" i="119"/>
  <c r="A37" i="119"/>
  <c r="B36" i="119"/>
  <c r="A36" i="119"/>
  <c r="B35" i="119"/>
  <c r="A35" i="119"/>
  <c r="B34" i="119"/>
  <c r="A34" i="119"/>
  <c r="B33" i="119"/>
  <c r="A33" i="119"/>
  <c r="B32" i="119"/>
  <c r="A32" i="119"/>
  <c r="B31" i="119"/>
  <c r="A31" i="119"/>
  <c r="B30" i="119"/>
  <c r="A30" i="119"/>
  <c r="B29" i="119"/>
  <c r="A29" i="119"/>
  <c r="B26" i="119"/>
  <c r="A26" i="119"/>
  <c r="B25" i="119"/>
  <c r="A25" i="119"/>
  <c r="B24" i="119"/>
  <c r="A24" i="119"/>
  <c r="B23" i="119"/>
  <c r="A23" i="119"/>
  <c r="B22" i="119"/>
  <c r="A22" i="119"/>
  <c r="B21" i="119"/>
  <c r="A21" i="119"/>
  <c r="B20" i="119"/>
  <c r="A20" i="119"/>
  <c r="B19" i="119"/>
  <c r="A19" i="119"/>
  <c r="B18" i="119"/>
  <c r="A18" i="119"/>
  <c r="B17" i="119"/>
  <c r="A17" i="119"/>
  <c r="F181" i="109"/>
  <c r="F180" i="109"/>
  <c r="F179" i="109"/>
  <c r="F184" i="109"/>
  <c r="F183" i="109"/>
  <c r="F171" i="109"/>
  <c r="F170" i="109"/>
  <c r="F169" i="109"/>
  <c r="F168" i="109"/>
  <c r="F167" i="109"/>
  <c r="F166" i="109"/>
  <c r="F165" i="109"/>
  <c r="F164" i="109"/>
  <c r="F163" i="109"/>
  <c r="F162" i="109"/>
  <c r="F143" i="109"/>
  <c r="F142" i="109"/>
  <c r="F141" i="109"/>
  <c r="F98" i="95"/>
  <c r="F226" i="109"/>
  <c r="F222" i="109"/>
  <c r="F220" i="109"/>
  <c r="F218" i="109"/>
  <c r="F216" i="109"/>
  <c r="F114" i="86"/>
  <c r="F113" i="86"/>
  <c r="F112" i="86"/>
  <c r="F110" i="86"/>
  <c r="F76" i="86"/>
  <c r="F109" i="86"/>
  <c r="F108" i="86"/>
  <c r="F107" i="86"/>
  <c r="F106" i="86"/>
  <c r="F105" i="86"/>
  <c r="F102" i="86"/>
  <c r="F101" i="86"/>
  <c r="F99" i="86"/>
  <c r="F98" i="86"/>
  <c r="F95" i="86"/>
  <c r="F93" i="86"/>
  <c r="F90" i="86"/>
  <c r="F89" i="86"/>
  <c r="F87" i="86"/>
  <c r="F85" i="86"/>
  <c r="F82" i="86"/>
  <c r="F81" i="86"/>
  <c r="F80" i="86"/>
  <c r="F78" i="86"/>
  <c r="F74" i="86"/>
  <c r="F71" i="86"/>
  <c r="F69" i="86"/>
  <c r="F68" i="86"/>
  <c r="F66" i="86"/>
  <c r="F65" i="86"/>
  <c r="F64" i="86"/>
  <c r="F63" i="86"/>
  <c r="F62" i="86"/>
  <c r="F60" i="86"/>
  <c r="F59" i="86"/>
  <c r="F58" i="86"/>
  <c r="F57" i="86"/>
  <c r="F54" i="86"/>
  <c r="F53" i="86"/>
  <c r="F51" i="86"/>
  <c r="F50" i="86"/>
  <c r="F49" i="86"/>
  <c r="F29" i="110"/>
  <c r="F79" i="110"/>
  <c r="F76" i="110"/>
  <c r="F73" i="110"/>
  <c r="F70" i="110"/>
  <c r="F67" i="110"/>
  <c r="F64" i="110"/>
  <c r="F61" i="110"/>
  <c r="F58" i="110"/>
  <c r="F55" i="110"/>
  <c r="F52" i="110"/>
  <c r="F49" i="110"/>
  <c r="F46" i="110"/>
  <c r="F43" i="110"/>
  <c r="F40" i="110"/>
  <c r="F37" i="110"/>
  <c r="F36" i="110"/>
  <c r="F35" i="110"/>
  <c r="F32" i="110"/>
  <c r="F26" i="110"/>
  <c r="F23" i="110"/>
  <c r="F20" i="110"/>
  <c r="F19" i="110"/>
  <c r="F214" i="109"/>
  <c r="F212" i="109"/>
  <c r="F150" i="109"/>
  <c r="F152" i="109"/>
  <c r="F137" i="109"/>
  <c r="F136" i="109"/>
  <c r="F135" i="109"/>
  <c r="F134" i="109"/>
  <c r="F154" i="109"/>
  <c r="F105" i="109"/>
  <c r="F204" i="109"/>
  <c r="F201" i="109"/>
  <c r="F198" i="109"/>
  <c r="F196" i="109"/>
  <c r="F224" i="109"/>
  <c r="F206" i="109"/>
  <c r="F76" i="109"/>
  <c r="F74" i="109"/>
  <c r="F73" i="109"/>
  <c r="F99" i="109"/>
  <c r="F97" i="109"/>
  <c r="F96" i="109"/>
  <c r="F93" i="109"/>
  <c r="F92" i="109"/>
  <c r="F87" i="109"/>
  <c r="F80" i="109"/>
  <c r="F79" i="109"/>
  <c r="F69" i="109"/>
  <c r="F37" i="109"/>
  <c r="F27" i="109"/>
  <c r="F194" i="109"/>
  <c r="F192" i="109"/>
  <c r="F186" i="109"/>
  <c r="F159" i="109"/>
  <c r="F122" i="109"/>
  <c r="F120" i="109"/>
  <c r="F118" i="109"/>
  <c r="F114" i="109"/>
  <c r="F113" i="109"/>
  <c r="F111" i="109"/>
  <c r="F107" i="109"/>
  <c r="F103" i="109"/>
  <c r="F101" i="109"/>
  <c r="F89" i="109"/>
  <c r="F85" i="109"/>
  <c r="F83" i="109"/>
  <c r="F65" i="109"/>
  <c r="F63" i="109"/>
  <c r="F61" i="109"/>
  <c r="F59" i="109"/>
  <c r="F55" i="109"/>
  <c r="F53" i="109"/>
  <c r="F51" i="109"/>
  <c r="F49" i="109"/>
  <c r="F47" i="109"/>
  <c r="F43" i="109"/>
  <c r="F41" i="109"/>
  <c r="F39" i="109"/>
  <c r="F35" i="109"/>
  <c r="F33" i="109"/>
  <c r="F31" i="109"/>
  <c r="F29" i="109"/>
  <c r="F25" i="109"/>
  <c r="F23" i="109"/>
  <c r="F21" i="109"/>
  <c r="F156" i="95"/>
  <c r="F155" i="95"/>
  <c r="F154" i="95"/>
  <c r="F153" i="95"/>
  <c r="F152" i="95"/>
  <c r="F151" i="95"/>
  <c r="F150" i="95"/>
  <c r="F141" i="95"/>
  <c r="F134" i="95"/>
  <c r="F133" i="95"/>
  <c r="F101" i="95"/>
  <c r="F100" i="95"/>
  <c r="F97" i="95"/>
  <c r="F89" i="95"/>
  <c r="F88" i="95"/>
  <c r="F78" i="95"/>
  <c r="F77" i="95"/>
  <c r="F68" i="95"/>
  <c r="F158" i="95"/>
  <c r="F157" i="95"/>
  <c r="F67" i="95"/>
  <c r="F57" i="95"/>
  <c r="F51" i="95"/>
  <c r="F45" i="86"/>
  <c r="F46" i="86"/>
  <c r="F47" i="86"/>
  <c r="F329" i="110" l="1"/>
  <c r="F1017" i="110" s="1"/>
  <c r="F896" i="110"/>
  <c r="F1021" i="110" s="1"/>
  <c r="F203" i="110"/>
  <c r="F204" i="110" s="1"/>
  <c r="F206" i="110" s="1"/>
  <c r="C44" i="87" s="1"/>
  <c r="F492" i="110"/>
  <c r="F1018" i="110" s="1"/>
  <c r="F926" i="110"/>
  <c r="F1022" i="110" s="1"/>
  <c r="F1013" i="110"/>
  <c r="F1023" i="110" s="1"/>
  <c r="F80" i="110"/>
  <c r="F841" i="110"/>
  <c r="F1020" i="110" s="1"/>
  <c r="F678" i="110"/>
  <c r="F1019" i="110" s="1"/>
  <c r="G1715" i="120"/>
  <c r="G1662" i="120"/>
  <c r="G232" i="120"/>
  <c r="C55" i="87" s="1"/>
  <c r="G995" i="120"/>
  <c r="C56" i="87" s="1"/>
  <c r="G1035" i="120"/>
  <c r="G1510" i="120"/>
  <c r="G1438" i="120"/>
  <c r="G1575" i="120"/>
  <c r="G1617" i="120"/>
  <c r="G167" i="120"/>
  <c r="C54" i="87" s="1"/>
  <c r="F515" i="119"/>
  <c r="F26" i="119" s="1"/>
  <c r="F291" i="119"/>
  <c r="F22" i="119" s="1"/>
  <c r="F403" i="119"/>
  <c r="F24" i="119" s="1"/>
  <c r="F711" i="119"/>
  <c r="F35" i="119" s="1"/>
  <c r="F633" i="119"/>
  <c r="F32" i="119" s="1"/>
  <c r="F731" i="119"/>
  <c r="F36" i="119" s="1"/>
  <c r="F803" i="119"/>
  <c r="F39" i="119" s="1"/>
  <c r="F571" i="119"/>
  <c r="F30" i="119" s="1"/>
  <c r="F766" i="119"/>
  <c r="F38" i="119" s="1"/>
  <c r="F220" i="119"/>
  <c r="F20" i="119" s="1"/>
  <c r="F617" i="119"/>
  <c r="F31" i="119" s="1"/>
  <c r="F369" i="119"/>
  <c r="F23" i="119" s="1"/>
  <c r="F754" i="119"/>
  <c r="F37" i="119" s="1"/>
  <c r="F416" i="109"/>
  <c r="F418" i="109" s="1"/>
  <c r="F453" i="109" s="1"/>
  <c r="F696" i="109"/>
  <c r="F706" i="109" s="1"/>
  <c r="F904" i="109"/>
  <c r="F984" i="109" s="1"/>
  <c r="F1192" i="109"/>
  <c r="F1219" i="109" s="1"/>
  <c r="F1011" i="109"/>
  <c r="F1215" i="109" s="1"/>
  <c r="F266" i="109"/>
  <c r="F1266" i="109"/>
  <c r="F1379" i="109" s="1"/>
  <c r="F975" i="109"/>
  <c r="F986" i="109" s="1"/>
  <c r="F348" i="109"/>
  <c r="F375" i="109" s="1"/>
  <c r="F377" i="109" s="1"/>
  <c r="F451" i="109" s="1"/>
  <c r="F1410" i="109"/>
  <c r="F1412" i="109" s="1"/>
  <c r="F1504" i="109" s="1"/>
  <c r="F248" i="109"/>
  <c r="F671" i="109"/>
  <c r="F673" i="109" s="1"/>
  <c r="F705" i="109" s="1"/>
  <c r="F587" i="109"/>
  <c r="F1107" i="109"/>
  <c r="F1218" i="109" s="1"/>
  <c r="F1327" i="109"/>
  <c r="F1382" i="109" s="1"/>
  <c r="F1375" i="109"/>
  <c r="F1384" i="109" s="1"/>
  <c r="F806" i="109"/>
  <c r="F983" i="109" s="1"/>
  <c r="F400" i="109"/>
  <c r="F402" i="109" s="1"/>
  <c r="F452" i="109" s="1"/>
  <c r="F496" i="109"/>
  <c r="F561" i="109"/>
  <c r="F608" i="109"/>
  <c r="F731" i="109"/>
  <c r="F733" i="109" s="1"/>
  <c r="F980" i="109" s="1"/>
  <c r="F1314" i="109"/>
  <c r="F1381" i="109" s="1"/>
  <c r="F1360" i="109"/>
  <c r="F1383" i="109" s="1"/>
  <c r="F1464" i="109"/>
  <c r="F1506" i="109" s="1"/>
  <c r="F1482" i="109"/>
  <c r="F1507" i="109" s="1"/>
  <c r="F283" i="109"/>
  <c r="F474" i="109"/>
  <c r="F518" i="109"/>
  <c r="F653" i="109"/>
  <c r="F655" i="109" s="1"/>
  <c r="F704" i="109" s="1"/>
  <c r="F322" i="109"/>
  <c r="F443" i="109"/>
  <c r="F445" i="109" s="1"/>
  <c r="F454" i="109" s="1"/>
  <c r="F778" i="109"/>
  <c r="F932" i="109"/>
  <c r="F985" i="109" s="1"/>
  <c r="F1210" i="109"/>
  <c r="F1220" i="109" s="1"/>
  <c r="F1289" i="109"/>
  <c r="F1380" i="109" s="1"/>
  <c r="F307" i="109"/>
  <c r="F1079" i="109"/>
  <c r="F1500" i="109"/>
  <c r="F1508" i="109" s="1"/>
  <c r="F230" i="109"/>
  <c r="C33" i="87" s="1"/>
  <c r="F1312" i="95"/>
  <c r="C29" i="87" s="1"/>
  <c r="F1171" i="95"/>
  <c r="C28" i="87" s="1"/>
  <c r="F954" i="95"/>
  <c r="C25" i="87" s="1"/>
  <c r="F1097" i="95"/>
  <c r="C27" i="87" s="1"/>
  <c r="F241" i="95"/>
  <c r="C18" i="87" s="1"/>
  <c r="F438" i="95"/>
  <c r="C20" i="87" s="1"/>
  <c r="F537" i="95"/>
  <c r="C21" i="87" s="1"/>
  <c r="F676" i="95"/>
  <c r="C22" i="87" s="1"/>
  <c r="F160" i="95"/>
  <c r="C17" i="87" s="1"/>
  <c r="F781" i="95"/>
  <c r="C23" i="87" s="1"/>
  <c r="F862" i="95"/>
  <c r="C24" i="87" s="1"/>
  <c r="F1040" i="95"/>
  <c r="C26" i="87" s="1"/>
  <c r="F307" i="95"/>
  <c r="C19" i="87" s="1"/>
  <c r="F214" i="86"/>
  <c r="C7" i="87" s="1"/>
  <c r="F294" i="86"/>
  <c r="C8" i="87" s="1"/>
  <c r="F433" i="86"/>
  <c r="C9" i="87" s="1"/>
  <c r="F161" i="86"/>
  <c r="C5" i="87" s="1"/>
  <c r="F855" i="86"/>
  <c r="C11" i="87" s="1"/>
  <c r="F117" i="86"/>
  <c r="F419" i="119"/>
  <c r="F25" i="119" s="1"/>
  <c r="F542" i="109"/>
  <c r="F1045" i="109"/>
  <c r="G1371" i="120"/>
  <c r="F759" i="109"/>
  <c r="F1430" i="109"/>
  <c r="F255" i="119"/>
  <c r="F21" i="119" s="1"/>
  <c r="C4" i="87" l="1"/>
  <c r="F82" i="110"/>
  <c r="F87" i="110"/>
  <c r="F1025" i="110"/>
  <c r="C45" i="87" s="1"/>
  <c r="F85" i="110"/>
  <c r="G1717" i="120"/>
  <c r="C57" i="87" s="1"/>
  <c r="C58" i="87" s="1"/>
  <c r="F698" i="119"/>
  <c r="F34" i="119" s="1"/>
  <c r="F657" i="119"/>
  <c r="F33" i="119" s="1"/>
  <c r="F164" i="119"/>
  <c r="F19" i="119" s="1"/>
  <c r="F27" i="119" s="1"/>
  <c r="C49" i="87" s="1"/>
  <c r="F563" i="109"/>
  <c r="F565" i="109" s="1"/>
  <c r="F702" i="109" s="1"/>
  <c r="F324" i="109"/>
  <c r="F326" i="109" s="1"/>
  <c r="F450" i="109" s="1"/>
  <c r="F1013" i="109"/>
  <c r="F1385" i="109"/>
  <c r="F1386" i="109" s="1"/>
  <c r="C38" i="87" s="1"/>
  <c r="F285" i="109"/>
  <c r="F287" i="109" s="1"/>
  <c r="F449" i="109" s="1"/>
  <c r="F1088" i="109"/>
  <c r="F1216" i="109" s="1"/>
  <c r="F1221" i="109" s="1"/>
  <c r="C37" i="87" s="1"/>
  <c r="F520" i="109"/>
  <c r="F522" i="109" s="1"/>
  <c r="F701" i="109" s="1"/>
  <c r="F617" i="109"/>
  <c r="F619" i="109" s="1"/>
  <c r="F703" i="109" s="1"/>
  <c r="F1450" i="109"/>
  <c r="F1505" i="109" s="1"/>
  <c r="F1510" i="109" s="1"/>
  <c r="C39" i="87" s="1"/>
  <c r="F787" i="109"/>
  <c r="F981" i="109" s="1"/>
  <c r="F987" i="109" s="1"/>
  <c r="C36" i="87" s="1"/>
  <c r="C30" i="87"/>
  <c r="F41" i="27" s="1"/>
  <c r="F45" i="27" l="1"/>
  <c r="F89" i="110"/>
  <c r="C43" i="87" s="1"/>
  <c r="C46" i="87" s="1"/>
  <c r="F43" i="27" s="1"/>
  <c r="F40" i="119"/>
  <c r="C50" i="87" s="1"/>
  <c r="C51" i="87" s="1"/>
  <c r="F44" i="27" s="1"/>
  <c r="F455" i="109"/>
  <c r="C34" i="87" s="1"/>
  <c r="F707" i="109"/>
  <c r="C35" i="87" s="1"/>
  <c r="C40" i="87" l="1"/>
  <c r="F42" i="27" s="1"/>
  <c r="F1003" i="86"/>
  <c r="C12" i="87" s="1"/>
  <c r="F708" i="86" l="1"/>
  <c r="F710" i="86" s="1"/>
  <c r="C10" i="87" s="1"/>
  <c r="C14" i="87" s="1"/>
  <c r="C60" i="87" l="1"/>
  <c r="F40" i="27"/>
  <c r="F46" i="27" s="1"/>
  <c r="C61" i="87"/>
  <c r="C62" i="87" s="1"/>
  <c r="F47" i="27"/>
  <c r="F48" i="27" s="1"/>
</calcChain>
</file>

<file path=xl/comments1.xml><?xml version="1.0" encoding="utf-8"?>
<comments xmlns="http://schemas.openxmlformats.org/spreadsheetml/2006/main">
  <authors>
    <author>.</author>
  </authors>
  <commentList>
    <comment ref="A28" authorId="0">
      <text>
        <r>
          <rPr>
            <b/>
            <sz val="8"/>
            <color indexed="81"/>
            <rFont val="Tahoma"/>
            <family val="2"/>
            <charset val="238"/>
          </rPr>
          <t>.:</t>
        </r>
        <r>
          <rPr>
            <sz val="8"/>
            <color indexed="81"/>
            <rFont val="Tahoma"/>
            <family val="2"/>
            <charset val="238"/>
          </rPr>
          <t xml:space="preserve">
To rubriko obvezno v celoti izpolni ponudnik</t>
        </r>
      </text>
    </comment>
    <comment ref="D28" authorId="0">
      <text>
        <r>
          <rPr>
            <b/>
            <sz val="8"/>
            <color indexed="81"/>
            <rFont val="Tahoma"/>
            <family val="2"/>
            <charset val="238"/>
          </rPr>
          <t>.:</t>
        </r>
        <r>
          <rPr>
            <sz val="8"/>
            <color indexed="81"/>
            <rFont val="Tahoma"/>
            <family val="2"/>
            <charset val="238"/>
          </rPr>
          <t xml:space="preserve">
ponudnik vpiše skrajšano uradno ime podjetja</t>
        </r>
      </text>
    </comment>
    <comment ref="D29" authorId="0">
      <text>
        <r>
          <rPr>
            <b/>
            <sz val="8"/>
            <color indexed="81"/>
            <rFont val="Tahoma"/>
            <family val="2"/>
            <charset val="238"/>
          </rPr>
          <t>.:</t>
        </r>
        <r>
          <rPr>
            <sz val="8"/>
            <color indexed="81"/>
            <rFont val="Tahoma"/>
            <family val="2"/>
            <charset val="238"/>
          </rPr>
          <t xml:space="preserve">
ponudnik vpiše točen naslov - sedež podjetja</t>
        </r>
      </text>
    </comment>
    <comment ref="D30" authorId="0">
      <text>
        <r>
          <rPr>
            <b/>
            <sz val="8"/>
            <color indexed="81"/>
            <rFont val="Tahoma"/>
            <family val="2"/>
            <charset val="238"/>
          </rPr>
          <t>.:</t>
        </r>
        <r>
          <rPr>
            <sz val="8"/>
            <color indexed="81"/>
            <rFont val="Tahoma"/>
            <family val="2"/>
            <charset val="238"/>
          </rPr>
          <t xml:space="preserve">
ponudnik vpiše poštno številko in kraj sedeža podjetja</t>
        </r>
      </text>
    </comment>
    <comment ref="D31" authorId="0">
      <text>
        <r>
          <rPr>
            <b/>
            <sz val="8"/>
            <color indexed="81"/>
            <rFont val="Tahoma"/>
            <family val="2"/>
            <charset val="238"/>
          </rPr>
          <t>.:</t>
        </r>
        <r>
          <rPr>
            <sz val="8"/>
            <color indexed="81"/>
            <rFont val="Tahoma"/>
            <family val="2"/>
            <charset val="238"/>
          </rPr>
          <t xml:space="preserve">
ponudnik vpiše identifikacijsko številko za DDV</t>
        </r>
      </text>
    </comment>
    <comment ref="D32" authorId="0">
      <text>
        <r>
          <rPr>
            <b/>
            <sz val="8"/>
            <color indexed="81"/>
            <rFont val="Tahoma"/>
            <family val="2"/>
            <charset val="238"/>
          </rPr>
          <t>.:</t>
        </r>
        <r>
          <rPr>
            <sz val="8"/>
            <color indexed="81"/>
            <rFont val="Tahoma"/>
            <family val="2"/>
            <charset val="238"/>
          </rPr>
          <t xml:space="preserve">
ponudnik vpiše matišno številko podjetja</t>
        </r>
      </text>
    </comment>
    <comment ref="D33" authorId="0">
      <text>
        <r>
          <rPr>
            <b/>
            <sz val="8"/>
            <color indexed="81"/>
            <rFont val="Tahoma"/>
            <family val="2"/>
            <charset val="238"/>
          </rPr>
          <t>.:</t>
        </r>
        <r>
          <rPr>
            <sz val="8"/>
            <color indexed="81"/>
            <rFont val="Tahoma"/>
            <family val="2"/>
            <charset val="238"/>
          </rPr>
          <t xml:space="preserve">
ponudnik vpiše številko svojega transakcijskega računa</t>
        </r>
      </text>
    </comment>
    <comment ref="D34" authorId="0">
      <text>
        <r>
          <rPr>
            <b/>
            <sz val="8"/>
            <color indexed="81"/>
            <rFont val="Tahoma"/>
            <family val="2"/>
            <charset val="238"/>
          </rPr>
          <t>.:</t>
        </r>
        <r>
          <rPr>
            <sz val="8"/>
            <color indexed="81"/>
            <rFont val="Tahoma"/>
            <family val="2"/>
            <charset val="238"/>
          </rPr>
          <t xml:space="preserve">
ponudnik vpiše ime in priimek odgovrne osebe za predmetno ponudbo</t>
        </r>
      </text>
    </comment>
    <comment ref="D35" authorId="0">
      <text>
        <r>
          <rPr>
            <b/>
            <sz val="8"/>
            <color indexed="81"/>
            <rFont val="Tahoma"/>
            <family val="2"/>
            <charset val="238"/>
          </rPr>
          <t>.:</t>
        </r>
        <r>
          <rPr>
            <sz val="8"/>
            <color indexed="81"/>
            <rFont val="Tahoma"/>
            <family val="2"/>
            <charset val="238"/>
          </rPr>
          <t xml:space="preserve">
ponudnik vpiše telefon kontaktne in odgovorne osebe za to ponudbo</t>
        </r>
      </text>
    </comment>
    <comment ref="D36" authorId="0">
      <text>
        <r>
          <rPr>
            <b/>
            <sz val="8"/>
            <color indexed="81"/>
            <rFont val="Tahoma"/>
            <family val="2"/>
            <charset val="238"/>
          </rPr>
          <t>.:</t>
        </r>
        <r>
          <rPr>
            <sz val="8"/>
            <color indexed="81"/>
            <rFont val="Tahoma"/>
            <family val="2"/>
            <charset val="238"/>
          </rPr>
          <t xml:space="preserve">
ponudnik vpiše elektronski naslov podjetja ali odgovorne osebe</t>
        </r>
      </text>
    </comment>
  </commentList>
</comments>
</file>

<file path=xl/comments2.xml><?xml version="1.0" encoding="utf-8"?>
<comments xmlns="http://schemas.openxmlformats.org/spreadsheetml/2006/main">
  <authors>
    <author>.</author>
    <author>Uporabnik</author>
    <author>Vili Lovšin</author>
  </authors>
  <commentList>
    <comment ref="A2"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B2"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A11" authorId="1">
      <text>
        <r>
          <rPr>
            <b/>
            <sz val="12"/>
            <color indexed="10"/>
            <rFont val="Tahoma"/>
            <family val="2"/>
            <charset val="238"/>
          </rPr>
          <t>Uporabnik:
Ponudnik mora obvezno in v celoti upoštevati razpisne pogoje ponudnika</t>
        </r>
      </text>
    </comment>
    <comment ref="B11" authorId="1">
      <text>
        <r>
          <rPr>
            <b/>
            <sz val="12"/>
            <color indexed="10"/>
            <rFont val="Tahoma"/>
            <family val="2"/>
            <charset val="238"/>
          </rPr>
          <t>Uporabnik:
Ponudnik mora obvezno in v celoti upoštevati razpisne pogoje ponudnika</t>
        </r>
      </text>
    </comment>
    <comment ref="A12" authorId="1">
      <text>
        <r>
          <rPr>
            <b/>
            <sz val="12"/>
            <color indexed="10"/>
            <rFont val="Tahoma"/>
            <family val="2"/>
            <charset val="238"/>
          </rPr>
          <t>Uporabnik:
Ponudnik mora obvezno in v celoti upoštevati razpisne pogoje ponudnika</t>
        </r>
      </text>
    </comment>
    <comment ref="B12" authorId="1">
      <text>
        <r>
          <rPr>
            <b/>
            <sz val="12"/>
            <color indexed="10"/>
            <rFont val="Tahoma"/>
            <family val="2"/>
            <charset val="238"/>
          </rPr>
          <t>Uporabnik:
Ponudnik mora obvezno in v celoti upoštevati razpisne pogoje ponudnika</t>
        </r>
      </text>
    </comment>
    <comment ref="A13" authorId="1">
      <text>
        <r>
          <rPr>
            <b/>
            <sz val="12"/>
            <color indexed="10"/>
            <rFont val="Tahoma"/>
            <family val="2"/>
            <charset val="238"/>
          </rPr>
          <t>Uporabnik:
Ponudnik mora obvezno in v celoti upoštevati razpisne pogoje ponudnika</t>
        </r>
      </text>
    </comment>
    <comment ref="B13" authorId="1">
      <text>
        <r>
          <rPr>
            <b/>
            <sz val="12"/>
            <color indexed="10"/>
            <rFont val="Tahoma"/>
            <family val="2"/>
            <charset val="238"/>
          </rPr>
          <t>Uporabnik:
Ponudnik mora obvezno in v celoti upoštevati razpisne pogoje ponudnika</t>
        </r>
      </text>
    </comment>
    <comment ref="A14"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14"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A22" authorId="1">
      <text>
        <r>
          <rPr>
            <b/>
            <sz val="12"/>
            <color indexed="10"/>
            <rFont val="Tahoma"/>
            <family val="2"/>
            <charset val="238"/>
          </rPr>
          <t>Uporabnik:
Ponudnik mora obvezno in v celoti upoštevati razpisne pogoje ponudnika</t>
        </r>
      </text>
    </comment>
    <comment ref="B22" authorId="1">
      <text>
        <r>
          <rPr>
            <b/>
            <sz val="12"/>
            <color indexed="10"/>
            <rFont val="Tahoma"/>
            <family val="2"/>
            <charset val="238"/>
          </rPr>
          <t>Uporabnik:
Ponudnik mora obvezno in v celoti upoštevati razpisne pogoje ponudnika</t>
        </r>
      </text>
    </comment>
    <comment ref="B45" authorId="1">
      <text>
        <r>
          <rPr>
            <b/>
            <sz val="11"/>
            <color indexed="10"/>
            <rFont val="Tahoma"/>
            <family val="2"/>
            <charset val="238"/>
          </rPr>
          <t>Ponudnik vsebine popisa v skladu z razpisnimi pogoji investitorja ne sme spreminjati, dodajati besedila ali kakorkoli drugaže posegati v vsebino celic, ki opisujejo opis postavke!</t>
        </r>
      </text>
    </comment>
    <comment ref="D45" authorId="1">
      <text>
        <r>
          <rPr>
            <b/>
            <sz val="11"/>
            <color indexed="10"/>
            <rFont val="Tahoma"/>
            <family val="2"/>
            <charset val="238"/>
          </rPr>
          <t>Ponudnik količin popisa ne sme spreminjati</t>
        </r>
      </text>
    </comment>
    <comment ref="E45" authorId="2">
      <text>
        <r>
          <rPr>
            <b/>
            <sz val="9"/>
            <color indexed="81"/>
            <rFont val="Tahoma"/>
            <family val="2"/>
            <charset val="238"/>
          </rPr>
          <t>Vili Lovšin:</t>
        </r>
        <r>
          <rPr>
            <sz val="9"/>
            <color indexed="81"/>
            <rFont val="Tahoma"/>
            <family val="2"/>
            <charset val="238"/>
          </rPr>
          <t xml:space="preserve">
Ponudnik vpiše ceno za enoto mere SAMO v obarvano polje</t>
        </r>
      </text>
    </comment>
    <comment ref="B46" authorId="1">
      <text>
        <r>
          <rPr>
            <b/>
            <sz val="11"/>
            <color indexed="10"/>
            <rFont val="Tahoma"/>
            <family val="2"/>
            <charset val="238"/>
          </rPr>
          <t>Ponudnik vsebine popisa v skladu z razpisnimi pogoji investitorja ne sme spreminjati, dodajati besedila ali kakorkoli drugaže posegati v vsebino celic, ki opisujejo opis postavke!</t>
        </r>
      </text>
    </comment>
    <comment ref="D46" authorId="1">
      <text>
        <r>
          <rPr>
            <b/>
            <sz val="11"/>
            <color indexed="10"/>
            <rFont val="Tahoma"/>
            <family val="2"/>
            <charset val="238"/>
          </rPr>
          <t>Ponudnik količin popisa ne sme spreminjati</t>
        </r>
      </text>
    </comment>
    <comment ref="B121"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B122"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A165"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 ref="B165"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 ref="A218"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 ref="B218"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List>
</comments>
</file>

<file path=xl/comments3.xml><?xml version="1.0" encoding="utf-8"?>
<comments xmlns="http://schemas.openxmlformats.org/spreadsheetml/2006/main">
  <authors>
    <author>.</author>
    <author>Vili Lovšin</author>
  </authors>
  <commentList>
    <comment ref="A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51"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 ref="E56"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comments4.xml><?xml version="1.0" encoding="utf-8"?>
<comments xmlns="http://schemas.openxmlformats.org/spreadsheetml/2006/main">
  <authors>
    <author>.</author>
    <author>Vili Lovšin</author>
  </authors>
  <commentList>
    <comment ref="A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21"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comments5.xml><?xml version="1.0" encoding="utf-8"?>
<comments xmlns="http://schemas.openxmlformats.org/spreadsheetml/2006/main">
  <authors>
    <author>.</author>
    <author>Vili Lovšin</author>
  </authors>
  <commentList>
    <comment ref="A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19"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comments6.xml><?xml version="1.0" encoding="utf-8"?>
<comments xmlns="http://schemas.openxmlformats.org/spreadsheetml/2006/main">
  <authors>
    <author>.</author>
  </authors>
  <commentList>
    <comment ref="A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List>
</comments>
</file>

<file path=xl/comments7.xml><?xml version="1.0" encoding="utf-8"?>
<comments xmlns="http://schemas.openxmlformats.org/spreadsheetml/2006/main">
  <authors>
    <author>.</author>
    <author>Vili Lovšin</author>
  </authors>
  <commentList>
    <comment ref="A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C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F20"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sharedStrings.xml><?xml version="1.0" encoding="utf-8"?>
<sst xmlns="http://schemas.openxmlformats.org/spreadsheetml/2006/main" count="11774" uniqueCount="5452">
  <si>
    <t>SKUPAJ RUŠITVENA DELA:</t>
  </si>
  <si>
    <t>3.</t>
  </si>
  <si>
    <t>4.</t>
  </si>
  <si>
    <t>5.</t>
  </si>
  <si>
    <t>6.</t>
  </si>
  <si>
    <t>kos</t>
  </si>
  <si>
    <t>LOKACIJA GRADNJE:</t>
  </si>
  <si>
    <t>TR:</t>
  </si>
  <si>
    <t>II.     RUŠITVENA DELA:</t>
  </si>
  <si>
    <t>1000 Ljubljana</t>
  </si>
  <si>
    <t>Št.P.</t>
  </si>
  <si>
    <t>KRATEK OPIS DELA</t>
  </si>
  <si>
    <t>1.</t>
  </si>
  <si>
    <t>PODATKI O PONUDNIKU</t>
  </si>
  <si>
    <t>naslov:</t>
  </si>
  <si>
    <t>naziv:</t>
  </si>
  <si>
    <t>kraj:</t>
  </si>
  <si>
    <t>ID za DDV:</t>
  </si>
  <si>
    <t>Mat.št.:</t>
  </si>
  <si>
    <t>Odg.oseba:</t>
  </si>
  <si>
    <t>Telefon:</t>
  </si>
  <si>
    <t>E-mail:</t>
  </si>
  <si>
    <t xml:space="preserve">1. Vsi potrebni varnostni ukrepi in zaščite v smislu Zakona o varnosti in zdravja pri delu ter Pravilnika o listinah za  sredstva pri delu, ki veljajo pri izvajanju navedenih del. </t>
  </si>
  <si>
    <t>C.</t>
  </si>
  <si>
    <t>€</t>
  </si>
  <si>
    <t>Ravnikar Potokar arhitekturni biro d.o.o.</t>
  </si>
  <si>
    <t>Rimska cesta 8</t>
  </si>
  <si>
    <t>Robert Potokar, univ.dipl.inž.arh., ZAPS A 0735</t>
  </si>
  <si>
    <t>Ravnikar Potokar arhitekturni biro d.o.o., Ljubljana
Rimska cesta 8, Ljubljana
Ravnikar Potokar arhitekturni biro d.o.o.
Rimska cesta 8, Ljubljana
Katarina Florjančič, univ.dipl.inž.arh., ZAPS A 1126</t>
  </si>
  <si>
    <t>ODGOVORNI PROJEKTANT:</t>
  </si>
  <si>
    <t>PROJEKTANT:</t>
  </si>
  <si>
    <t>ŠTEV. PROJEKTA:</t>
  </si>
  <si>
    <t>POPIS IZDELAL:</t>
  </si>
  <si>
    <t>DATUM:</t>
  </si>
  <si>
    <t>VRSTA POPISA:</t>
  </si>
  <si>
    <t>VRSTA GRADNJE:</t>
  </si>
  <si>
    <t>ZUNANJA UREDITEV:</t>
  </si>
  <si>
    <t>D.</t>
  </si>
  <si>
    <t>ELEKTROINŠTALACIJE:</t>
  </si>
  <si>
    <t>E.</t>
  </si>
  <si>
    <t>kpl</t>
  </si>
  <si>
    <t xml:space="preserve">PRAVNO OBVESTILO: Projektantski popis s projektantskim predračunom je avtorsko delo in zato že s svojim nastankom v zakonsko dovoljenem okviru predmet avtorske zaščite ali druge oblike zaščite intelektualne lastnine. Namenjen je izključno le za izgradnjo predmetnega objekta. Vsebino popisa se v nobenem primeru ne sme kopirati, prepisovati, razmnoževati ali kako drugače razširjati v komercialne namene ker kopiranje avtorskih vsebin po Zakonu o avtorski in sorodnih pravicah Republike Slovenije (ZASP, UL št. 120-01/94-1/3), ni dovoljeno. </t>
  </si>
  <si>
    <t>26.</t>
  </si>
  <si>
    <t>27.</t>
  </si>
  <si>
    <t>INVESTITOR:</t>
  </si>
  <si>
    <t>A.</t>
  </si>
  <si>
    <t>B.</t>
  </si>
  <si>
    <t>OBJEKT:</t>
  </si>
  <si>
    <t>2.</t>
  </si>
  <si>
    <t>EM</t>
  </si>
  <si>
    <t>KOL</t>
  </si>
  <si>
    <t>ZNESEK</t>
  </si>
  <si>
    <t>MEŠANI GRADBENO ODPADKI IN ODPADKI PRI RUŠENJU: Klasifikacijska številka odpadka 170904:</t>
  </si>
  <si>
    <t>MESTNA OBČINA LJUBLJANA</t>
  </si>
  <si>
    <t>Mestni trg 1</t>
  </si>
  <si>
    <t>SI-1000 Ljubljana</t>
  </si>
  <si>
    <t>KOPALIŠČE KOLEZIJA</t>
  </si>
  <si>
    <t>GRADBENA DELA:</t>
  </si>
  <si>
    <t>OBRTNIŠKA DELA:</t>
  </si>
  <si>
    <t>STROJNE INŠTALACIJE:</t>
  </si>
  <si>
    <t>22,00 % DDV na netto osnovo del:</t>
  </si>
  <si>
    <t>SKUPNA REKAPITULACIJA KOPALIŠČE KOLEZIJA:</t>
  </si>
  <si>
    <t>zemljišče s parc.št.: 144/54, 230/18, 223/7, 144/201, 230/19, 230/17; - vse k.o. Gradišče II (Ljubljana - Vič)</t>
  </si>
  <si>
    <t>KOPALIŠČE KOLEZIJA:</t>
  </si>
  <si>
    <t>II.</t>
  </si>
  <si>
    <t>RUŠITVENA DELA:</t>
  </si>
  <si>
    <t>III.</t>
  </si>
  <si>
    <t>GEOTEHNIČNA DELA:</t>
  </si>
  <si>
    <t>IV.</t>
  </si>
  <si>
    <t>ZEMELJSKA DELA:</t>
  </si>
  <si>
    <t>V.</t>
  </si>
  <si>
    <t>BETONSKA DELA:</t>
  </si>
  <si>
    <t>VI.</t>
  </si>
  <si>
    <t>ZIDARSKA DELA:</t>
  </si>
  <si>
    <t>VII.</t>
  </si>
  <si>
    <t>VIII.</t>
  </si>
  <si>
    <t>SKUPAJ GRADBENA DELA:</t>
  </si>
  <si>
    <t>IX.</t>
  </si>
  <si>
    <t>FASADERSKA DELA:</t>
  </si>
  <si>
    <t>X.</t>
  </si>
  <si>
    <t>XI.</t>
  </si>
  <si>
    <t>KLJUČAVNIČARSKA DELA:</t>
  </si>
  <si>
    <t>XII.</t>
  </si>
  <si>
    <t>STAVBNO POHIŠTVO:</t>
  </si>
  <si>
    <t>XIII.</t>
  </si>
  <si>
    <t>MIZARSKA DELA:</t>
  </si>
  <si>
    <t>XIV.</t>
  </si>
  <si>
    <t>KERAMIČARSKA DELA:</t>
  </si>
  <si>
    <t>XV.</t>
  </si>
  <si>
    <t>TLAKARSKA DELA:</t>
  </si>
  <si>
    <t>XVI.</t>
  </si>
  <si>
    <t>XVII.</t>
  </si>
  <si>
    <t>SLIKOPLESKARSKA DELA:</t>
  </si>
  <si>
    <t>XVIII.</t>
  </si>
  <si>
    <t>DVIGALA:</t>
  </si>
  <si>
    <t>XIX.</t>
  </si>
  <si>
    <t>RAZNA OBRTNIŠKA DELA:</t>
  </si>
  <si>
    <t>SKUPAJ OBRTNIŠKA DELA:</t>
  </si>
  <si>
    <t>8. Vsebina popisa je izdelana na podlagi trenutno veljavnih predpisov in standardov. Količine so izračunane na podlagi GNG normativov in veljajo v nadaljevanju tudi kot kriterij za obračun posameznih količin (v kolikor to ni drugače določeno v posameznih postavkah)! Za doseganje predpisane kvalitete in izdelavo posameznih postopkov ter obračuna vgrajenih količin veljajo poleg ostalih pripomb tudi GNG splošna določila!</t>
  </si>
  <si>
    <t>I.     PREDDELA:</t>
  </si>
  <si>
    <t>SKUPAJ PREDDELA:</t>
  </si>
  <si>
    <t>PREDDELA:</t>
  </si>
  <si>
    <t>I.</t>
  </si>
  <si>
    <t>5. V popisu morajo biti v vseh cenah za enoto mere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in konfiguracijo gradbene parcele.</t>
  </si>
  <si>
    <t>11. NAVEDENE SPLOŠNE OPOMBE, PRIPOMBE IN KRITERIJI VELJAJO ZA CELOTEN POPIS! NA ZAČETKU POSAMEZNEGA POGLAVJA SO NAVEDENE OPOMBE IN SPLOŠNA GRADBENA  DOLOČILA ZA POSAMEZNO VRSTO DEL, KI SO ZA IZVAJANJE DEL, IZDELAVO PONUDBE IN OBRAČUN STROGO OBVEZNE, V KOLIKOR NISO V NASPROTJU Z RAZPISNIMI POGOJI INVESTITORJA!</t>
  </si>
  <si>
    <t>12.1.1. Postavitev, premeščanje, odstranitev in čiščenje vseh odrov, ki sio potrebni za nemoteno in varno izvajanje del.</t>
  </si>
  <si>
    <t>12.1.2. Pri  cenah za enoto mere je upoštevati specifičnost lokacije  (delno utesnjenost) glede na skladiščenje materiala – delno sprotni dovoz le tega ter varovanje materiala vse do zaključka funkcionalne celote objekta, v kolikor ni s pogodbo o izvajanju del drugače določeno.</t>
  </si>
  <si>
    <t xml:space="preserve">12.1.3. V kolikor v posamezni poziciji / postavki ni navedeno drugače, veljajo kot kriteriji enakovrednosti, kot za primer navedenim izvedbam vse tehnične  specifikacije za posamezne elemente ali pa za sistem, ki je opisan  - naveden v tehničnih podlogah proizvajalca, katerega sistem je naveden kot primer načina izvedbe in doseganja kvalitete. </t>
  </si>
  <si>
    <t xml:space="preserve">12.1.4. Posamezne prekinitve del , ki so potrebna za druga vezana dela, je vkalkulirati v ceno za enoto mere. </t>
  </si>
  <si>
    <t xml:space="preserve">12.1.5. Pred pričetkom del je izvajalec / ponudnik dolžan preveriti vse količine in dejanske mere na objektu.  Z izvajalcem gradbenih in obrtniških del  se je pravočasno dogovoriti in uskladiti  vgradnjo raznih podlog, ki služijo za kasnejšo montažo elementov. </t>
  </si>
  <si>
    <t xml:space="preserve">12.1.6. Vsa zarisovanja, čiščenja, zakoličbe, transportni in manipulativni stroški, pomožna spremljevalna in zaključna dela, kot tudi vrtanja in štemanja za kompletno strojno inštalacijo. </t>
  </si>
  <si>
    <t xml:space="preserve">12. Pri izdelavi vseh faz in delov gradnje obvezno  veljajo vsa splošna navodila, opombe in zahteve, ki so opisana že na začetku tega popisa GOI del, poleg njih morajo biti v vseh postavkah vkalkulirane in upoštevane sledeče pripombe in vsa pomožna in spremljevalna dela:  </t>
  </si>
  <si>
    <t xml:space="preserve">12.1. Pomožna in spremljevalna dela so : </t>
  </si>
  <si>
    <t>Preddela: izdelava in postavitev gradbiščne table v skladu z navodili in predpisanimi merami ZGO-1 (Zakona o graditvi objektov) in Pravilnika o ureditvi gradbišča.</t>
  </si>
  <si>
    <t>Preddela: izdelava in postavitev komercialne table v skladu z navodili razpisnih pogojev investitorja; tabla velikosti do 2,50 m2, v celoti plastificirana, obdelana z foto brizgano vododporno tehniko, postavljena na ustrezno fiksno stojalo. Opomba: ali euro tabla v primeru pridobivanja nepovratnih sredstev.</t>
  </si>
  <si>
    <t>Geodetska zakoličba objekta: prenos višinskih kot za objekt na terenu in zavarovanje višin in osi objekta v skladu z merami PGD/PZI projekta in načrta zakoličbe. Zakoličba mora biti izvedena po navodilih geodetskega načrta in v skladu s situacijo projekta. Obračun po fakturi geometra in pripadajočih stroških figurantov. Fiksni znesek.</t>
  </si>
  <si>
    <t>SANACIJSKA DELA:</t>
  </si>
  <si>
    <t>XX.</t>
  </si>
  <si>
    <t>ton</t>
  </si>
  <si>
    <t>57.</t>
  </si>
  <si>
    <t>trdi les - listavci; premer debla do 20 cm:</t>
  </si>
  <si>
    <t>trdi les - listavci; premer debla od 21 cm do 30 cm:</t>
  </si>
  <si>
    <t>trdi les - listavci; premer debla od 31 cm do 40 cm:</t>
  </si>
  <si>
    <t>trdi les - listavci; premer debla od 41 cm do 50 cm:</t>
  </si>
  <si>
    <t>trdi les - listavci; premer debla nad 51 cm:</t>
  </si>
  <si>
    <t>mehki les - iglavci; premer debla od 31 cm do 40 cm:</t>
  </si>
  <si>
    <t>mehki les - iglavci; premer debla od 41 cm do 50 cm:</t>
  </si>
  <si>
    <t>VAROVANJE RUŠITVENIH DEL:</t>
  </si>
  <si>
    <t>VARNOSTNI REZI PRI RUŠITVAH:</t>
  </si>
  <si>
    <t>ČIŠČENJE PARCELE:</t>
  </si>
  <si>
    <t>Pohodni tlaki v zunanji ureditvi: betonski tlakovci in betonske plošče na betonski ali peščeni podlagi; (Klasifikacijska številka odpadka: 170101 in 170504)</t>
  </si>
  <si>
    <t>Betonski robniki, skupaj z betonsko podlogo  (Klasifikacijska številka odpadka: 170101 in 170504)</t>
  </si>
  <si>
    <t>Nakladanje in transport že sortiranih ruševin v stalno deponijo izvajalca s plačilom vseh taks, pristojbin in odškodnin, kot sledi:</t>
  </si>
  <si>
    <t>BETON: Klasif. št. odpadka: 170101: beton, armiran beton, betonska kritina, betonski zidaki, … Upoštevano 15 % betonskih ruševin, preostanek se zmelje in ponovno uporabi za zasipe in spodnje ustroje nasipov</t>
  </si>
  <si>
    <t>•</t>
  </si>
  <si>
    <t>Kombinirani zasip/izdelava varnostnega in zaščitnega sloja (50,00 strojno - 50,00 ročno) jarka po položitvi že obbetoniranih cevi s separiranim pranim agregatom granulacije 4-8 mm v višini 15,00 cm nad temenom obbetonirane cevi z minimalnim utrjevanjem.</t>
  </si>
  <si>
    <t>Planiranje in utrjevanje dna izkopa - kanala širine do 1,00 m v terenu III. in IV. kategorije v projektiranih padcih s točnostjo + 1,00 cm s minimalnim izmetom ali dosipom ter premetom odvečnega materiala .</t>
  </si>
  <si>
    <t xml:space="preserve">3. Količine posameznih postavk so prikazane v raščenem ali vgrajenem stanju. Posamezni koeficienti razrahljivosti morajo biti upoštevani v ceni za E.M. </t>
  </si>
  <si>
    <t>5.1.</t>
  </si>
  <si>
    <t>5.2.</t>
  </si>
  <si>
    <t>5.3.</t>
  </si>
  <si>
    <t>2.1.</t>
  </si>
  <si>
    <t>2.2.</t>
  </si>
  <si>
    <t>5.4.</t>
  </si>
  <si>
    <t>5.5.</t>
  </si>
  <si>
    <t>5.6.</t>
  </si>
  <si>
    <t xml:space="preserve">1. Vse potrebne zaščite obstoječih objektov, ki se nahajajo v neposredni bližini in zavarovanje le teh v času izvajanja del vse do dokončanja del. </t>
  </si>
  <si>
    <t>2. Pred pričetkom del je potrebno izdelati popis stanja obstoječih objektov, terena in komunalnih vodov v vplivnem območju.</t>
  </si>
  <si>
    <t>kg</t>
  </si>
  <si>
    <t>SKUPAJ GEOTEHNIČNA DELA:</t>
  </si>
  <si>
    <t>novogradnja</t>
  </si>
  <si>
    <t>IV.     GEOTEHNIČNA DELA:</t>
  </si>
  <si>
    <t>Izkop v terenu III. kategorije</t>
  </si>
  <si>
    <t>Izkop v terenu IV. kategorije</t>
  </si>
  <si>
    <t>Ročni  izkop terena III.ktg z odlaganjem izkopanega materiala na rob izkopa. Globina izkopa do 2,00 m in širine do 2.00 m (iskanje obstoječih inštalacij, sondaže, ipd; …).  Klasifikacijska številka odpadka 170504.</t>
  </si>
  <si>
    <t>Ročni  izkop terena IV.ktg z odlaganjem izkopanega materiala na rob izkopa. Globina izkopa do 2,00m in širine do 2.00m (iskanje obstoječih inštalacij, sondaže, ipd…).  Klasifikacijska številka odpadka 170504.</t>
  </si>
  <si>
    <t>Strojno utrjevanje dna izkopa v terenu III. do IV. kategorije z vibracijsko ploščo do predpisane zbitosti; stopnjo utrjenosti preveriti v statičnem izračunu ali v geomehanskem poročilu.</t>
  </si>
  <si>
    <t>Kombinirani zasip (90,00 % strojno - 10,00 % ročno) za pasovnimi temelji objekta s primernim izkopanim materialom in utrjevanje zasipa po plasteh v višini/debelini največ po 30 cm. Pri izvajanju zasipa paziti, da ne pride do poškodbe vertikalne izolacije ali njene zaščite. Zasipni materialom, ki se je pridobil pri izkopu: material mora biti suh, večje samice nad 0,008 m3/kos se izločijo ali razbijejo. Opcija</t>
  </si>
  <si>
    <t>Ročni zasip z minimalnim utrjevanjem po plasteh v debelini po 30 cm.</t>
  </si>
  <si>
    <t xml:space="preserve">Geološki nadzor in izvedba monitoringa  v fazi izkopa gradbene jame in v času izvajanja gradbenih del v jami: Izdelava repernih opazovalnih točk skladno z zahtevami načrta varovanja gradbene jame: 6 točk - postavitev reperjev, skupaj z 10-timi opazovanji, meritvami in beleženjem rezultatov in odstranitev po končanih delih. </t>
  </si>
  <si>
    <t xml:space="preserve">Eventualni ponovni geološki pregled temeljnih tal in izkopa v času izvajanja del zaradi kontrole geomehanskih izračunov stabilnosti brežin in zemljine same, posedkov in dopustnih napetosti temeljnih tal: delo izvede pooblaščeni predstavnik podjetja, ki je izdelalo goeloško poročilo: V ceni je zajeti tudi izdelavo poročila. </t>
  </si>
  <si>
    <t xml:space="preserve">Humuziranje s humusom pridobljenim pri izkopu: nakladanje na kamion v začasni deponiji in dovoz do mesta vgrajevanje, strojno razstiranje z mini bagrom, fino ročno planiranje v projektiranih padcih in utrjevanje po končanih delih z lahkim ročnim valjarjem; samo na mestih novih zelenih površin; ocena; količina je opredeljena v načrtu zunanje ureditve. </t>
  </si>
  <si>
    <t>SKUPAJ ZEMELJSKA DELA:</t>
  </si>
  <si>
    <t>V.     ZEMELJSKA DELA:</t>
  </si>
  <si>
    <t>Splošna določila za zemeljska dela :</t>
  </si>
  <si>
    <t>Zemeljska dela se morajo izvajati po določilih začasnih tehničnih predpisov v soglasju z obveznimi standardi.</t>
  </si>
  <si>
    <t>Standardi za zemeljska dela vsebujejo poleg izdelave same po opisu v posameznem standardu še :</t>
  </si>
  <si>
    <t>Kot široki izkop se smatra izkop širine preko 2 m1, kot površinski široki izkop, ki ne presega povprečne globine 20 cm.</t>
  </si>
  <si>
    <t>Za določitev standardne transportne razdalje je merodajna zazidana površina objekta in sicer:</t>
  </si>
  <si>
    <t>Tabela zemljišč :</t>
  </si>
  <si>
    <t>4. Pred izvedbo zasipa se je obvezno posvetovati s statikom ali nadzorom zaradi večplastne, mešane sestave zasipa, eventualne souporabe izkopanega materiala in izdelave zasipov ter nasipov iz mletih ruševin!</t>
  </si>
  <si>
    <t>Gradbena postavitev profilov in prenos višin objekta na profile v skladu z geodetsko in gradbeno zakoličbo ter zavarovanje profilov na ustrezni razdalji, dvojni profil, dodatno fiksirani z betonom zaradi preprečitve pomika, raven teren.</t>
  </si>
  <si>
    <t>Gradbena postavitev profilov in prenos višin objekta na profile v skladu z geodetsko in gradbeno zakoličbo ter zavarovanje profilov na ustrezni razdalji, enojni profili, dodatno fiksirani z betonom zaradi preprečitve pomika, raven teren.</t>
  </si>
  <si>
    <t>ZAKOLIČBE IN IZKOPI:</t>
  </si>
  <si>
    <t>NIVELIRANJE IN ZASIPI:</t>
  </si>
  <si>
    <t>TRANSPORTI IN ZAKLJUČNA ZEMELJSKA DELA:</t>
  </si>
  <si>
    <t>Gradbena zakoličba objekta: obnovitev zakoličenih osi za izkop gradbene jame objekta (obračun po oseh 0-14 in A-K; klet) v skladu z geodetsko zakoličbo ter v skladu z zapisnikom o zakoličbi in zakoličbenim načrtom - projektom; raven teren. Obnovitev in zavarovanje zakoličbene trase s količki, železnimi klini in označeno z barvo.</t>
  </si>
  <si>
    <t>Široki površinski strojni odriv terena I. in II. kategorije (humusa)  v celotni debelini (predvidoma 20 cm, vendar samo na območju obstoječih zelenic) s transportom v začasno deponijo izvajalca s plačilom vseh taks in odškodnin00 Uporaben in čisti humus se na deponiji deponira ločeno, zaščiti in zavaruje do ponovne uporabe.</t>
  </si>
  <si>
    <t>Kombinirani izkop (80,00 % strojno - 15,00 % ročno) za pasovne in točkovne temelje ter poglobitve, širine do 2,00 m in v globini do 2,00 m  z odmetom izkopanega materiala na rob izkopa ali nakladanjem na kamion. Neenakomerno stopnjevan dobro zaobljen peščen karbonatni prod se uporabi za zasip objekta, ostali izkopani material (glina in glinast prod) se ne sme uporabljati.  Klasifikacijska številka odpadka 170504.</t>
  </si>
  <si>
    <t xml:space="preserve">1. Opaži morajo biti čisti in v celoti pripravljeni za betoniranje (močenje), Črpni beton se ne sme vgrajevati z višine večje od 1m!. Betonirati se lahko začne šele po pregledu podlage, odrov, opažev in armature. Vse vezi, stebri in preklade pod ploščami se betonirajo skupaj s ploščo! Beton se ročno vgrajuje samo v predelne stene in v primerih kadar to dovoli nadzor. </t>
  </si>
  <si>
    <t xml:space="preserve">2. Armatura ne sme rjaveti, pred montažo  jo je potrebno očistiti od eventualnih nečistoč, upoštevati je debelino zaščitne plasti betona. </t>
  </si>
  <si>
    <t xml:space="preserve">3. Pred naročilom je upoštevati navedene eurokode in oznake betona; po končanem betoniranju je vgrajen beton potrebno zaščititi in negovati v skladu s pravili stroke. </t>
  </si>
  <si>
    <t xml:space="preserve">4.  Nadomestila za izvedbo elementov z naklonom  do 5 % od vodoravnosti se posebej ne priznava. Za vidne konstrukcije se smatrajo vse tiste konstrukcije, ki po končani izdelavi ostanejo neometane. </t>
  </si>
  <si>
    <t xml:space="preserve">5. Dopustna odstopanja za pravokotnost, dimenzije in ravnost posameznih betonskih ali armiranobetonskih konstrukcij so določena po določilih DIN 18202. </t>
  </si>
  <si>
    <t xml:space="preserve">6. Pred začetkom betonskih del morata biti opaž in armatura popolnoma pripravljena. Odprtine za instalacijske vode morajo biti nameščene na točno predvidenih lokacijah, nameščena morajo biti vsa sidra, podometna inštalacija in ostali podometni elementi. </t>
  </si>
  <si>
    <t xml:space="preserve">7. Vse vezi, stebri, nosilci in preklade se betonirajo strojno s črpnim betonom skupaj s ploščami ali posebej! Beton se lahko ročno vgrajuje samo v predelne stene in v primerih, kadar to dovoli nadzor ali je to predpisano v statičnem izračunu. </t>
  </si>
  <si>
    <t xml:space="preserve">8, Betonske mešanice morajo biti izdelane v skladu s predpisanimi standardi:  SIST EN  206-1. 1, SIST EN 206, preglednico N.1 standarda oSIST 1026:2007,  prEN 12620:2000,  </t>
  </si>
  <si>
    <t>9. Pred izvedbo se je v skladu s pravilis troke in potrjenim projektom betona z nadzorno službo posvetovati o načinu vgrajevanja, kot je to označeno po posameznih poslavkah:</t>
  </si>
  <si>
    <t xml:space="preserve">10. Nosilci, preklade in vezi, ki so v sklopu posameznih AB plošč in AB sten se ne obračunavajo posebej in se obračunajo skupajs ploščami ali stenami, katerim pripadajo. Posebej in ločeno pod posameznimi drugimi postavkami se lahko obračunajo samo kot samostojni konstrukcijsdki elementi. </t>
  </si>
  <si>
    <t>Splošna določila za betonska dela :</t>
  </si>
  <si>
    <t>Vgrajeni materiali za ta dela morajo po kvaliteti ustrezati določilom veljavnih tehničnih predpisov in standardov.</t>
  </si>
  <si>
    <t>Vgrajevanje betona</t>
  </si>
  <si>
    <t>Splošni pogoji:</t>
  </si>
  <si>
    <t>Pred pričetkom betonskih del mora biti opaž in armatura popolnoma pripravljena;</t>
  </si>
  <si>
    <t>Kvaliteta betona mora ustrezati zahtevam splošnih določil za betonska dela in opis del;</t>
  </si>
  <si>
    <t>Kot vidne konstrukcije se smatrajo vse tiste konstrukcije iz betona, ki ostanejo po izdelavi neometane.</t>
  </si>
  <si>
    <t>Opis dela :</t>
  </si>
  <si>
    <t>Obračun :</t>
  </si>
  <si>
    <t>Betonsko železo :</t>
  </si>
  <si>
    <t>Splošni pogoji :</t>
  </si>
  <si>
    <t>ARMIRANO-BETONSKA DELA:</t>
  </si>
  <si>
    <t>ŽELEZOKRIVSKA DELA:</t>
  </si>
  <si>
    <t>enostavna armatura - ravne palice</t>
  </si>
  <si>
    <t>srednje komplicirana armatura - krivljene palice</t>
  </si>
  <si>
    <t xml:space="preserve">Stopnice: notranje in zunanje na tistih lokacijah, kjer so sidrane v AB konstrukcije objekta; </t>
  </si>
  <si>
    <t>kanaleta kinete:</t>
  </si>
  <si>
    <t xml:space="preserve">pokrov kinete, pohodni ali povozni za lahek promet; položen na ustrezno lepilo, opremljen z ušesi za montažo in utorjenimi zatiči za eventualni dvig pri vzdrževanju. </t>
  </si>
  <si>
    <t>Dodatek za zalikanje podložnega in naklonskega betona pred polaganjem hidroizolacije: posip betona sočasno z betoniranjem  betonskih površin pod tlaki z mešanico cementa in mivke in zalikanje v skladu s pravili stroke po zahtevi in standardu, katerega zahteva projektirana hidroizolacija.</t>
  </si>
  <si>
    <t>Omarice velikosti do 0.10m2/kos.</t>
  </si>
  <si>
    <t>Omarice velikosti od 0,10 do 0,15m2/kos.</t>
  </si>
  <si>
    <t>Omarice velikosti od 0,25 do 0,75m2/kos.</t>
  </si>
  <si>
    <t xml:space="preserve">Dolbljenje reg za razvod raznih podometnih inštalacij v  betonskem ali armirano betonskem zidu; samo v primeru, kadar ne gre za vgrajevanje v že vnaprej pripravljene in opažene utore; dovoljenje za štemanje utorov v AB konstrukcijah lahko predhodno potrdi samo statik ali nadzorni organ! </t>
  </si>
  <si>
    <t>rege preseka do 4/4 cm;</t>
  </si>
  <si>
    <t>rege preseka 8/4 cm;</t>
  </si>
  <si>
    <t>rege preseka 10/5 cm;</t>
  </si>
  <si>
    <t>rege preseka 15/15 cm;</t>
  </si>
  <si>
    <t xml:space="preserve">Zazidava in ometavanje reg po položitvi inštalacij v utorih širine do 10,00 cm, skupaj s potrebnim bandažiranjem z armaturno bandažno mrežico. </t>
  </si>
  <si>
    <t xml:space="preserve">Zazidava reg po položitvi inštalacij v utorih širine do 20,00 cm, skupaj s potrebnim bandažiranjem z armaturno bandažno mrežico. </t>
  </si>
  <si>
    <t xml:space="preserve">Zazidava reg po položitvi inštalacij v utorih širine do 20,00 cm, z delno uporabo opečnih ali porobetonskih zidakov, skupaj s potrebnim bandažiranjem z armaturno bandažno mrežico. </t>
  </si>
  <si>
    <t xml:space="preserve">Obojestransko tesnenje izvrtanih odprtin v opečni, betonski ali armiranobetonski konstrukciji po položitvi inštalacije: tesnenje z polelastičnim materialom poljubnega proizvajalca, polaganje bandažne  armirane rozete in kitanje, obračun od kosa preboja - obojestransko. </t>
  </si>
  <si>
    <t>odprtine od 0,5" do 2,00":</t>
  </si>
  <si>
    <t>odprtine od 2,00" do 4,50":</t>
  </si>
  <si>
    <t>OGV obojestransko tesnenje izvrtanih odprtin v opečni, betonski ali armiranobetonski konstrukciji po položitvi inštalacije: tesnenje z polelastičnim ognjevarnim  (Ei-90) materialom poljubnega proizvajalca, polaganje bandažne  armirane rozete in kitanje, obračun od kosa preboja - obojestransko.</t>
  </si>
  <si>
    <t>OGV tesnenje posameznih inštalacijskih prehodov med požarnimi conami v skladu z zahtevami PZI načrta; obdelano v inštalacijskih jaških in drugod v opečnih, penobetonskih ali armiranobetonskih konstrukcijah po položitvi inštalacije: tesnenje z ustreznim ognjevarnim  (Ei-90) polnilom poljubnega proizvajalca, polaganje bandažne  armirane rozete in kitanje, obračun od razvite površine prehoda.</t>
  </si>
  <si>
    <t>OGV tesnenje posameznih fug med požarnimi conami v skladu z zahtevami PZI načrta; obdelano v pasovih pred ali po slikopleskarski obdelavi: tesnenje z ustreznim ognjevarnim  (Ei-90) polnilom poljubnega proizvajalca:</t>
  </si>
  <si>
    <t>fuge širine do 25 mm</t>
  </si>
  <si>
    <t>fuge širine do 50 mm</t>
  </si>
  <si>
    <t>fuge širine do 100 mm</t>
  </si>
  <si>
    <t>Nabava, dobava in montaža tipskih prefabriciranih inštalacijskih razvodnih revizijskih jaškov iz polimernega betona, jaški poljubnega proizvajalca, skupaj s pripadajočim nerjavečim inox plinotesnim pokrovov, prirejenim za vgradnjo finalnega tlaka. Velikost pokrova mora prilagojena svetli velikosti jaška in položen na pripadajoči venec na finalno višino gotovega poda. Višina polnila se prilagodi debelini finalne talne obloge, skupaj s ključem za odpiranje.</t>
  </si>
  <si>
    <t>Jašek svetlih dimenzij do 20/20/40 cm s pokrovom 15/15 cm</t>
  </si>
  <si>
    <t>Jašek svetlih dimenzij do 40/40/40 cm s pokrovom 30/30 cm.</t>
  </si>
  <si>
    <t>Gradbena pomoč NK,PK delavca</t>
  </si>
  <si>
    <t>ur</t>
  </si>
  <si>
    <t>Gradbena pomoč KV delavca</t>
  </si>
  <si>
    <t>Gradbena pomoč VKV delavca</t>
  </si>
  <si>
    <t>SKUPAJ ZIDARSKA DELA:</t>
  </si>
  <si>
    <t>Splošna določila za zidarska dela :</t>
  </si>
  <si>
    <t>Vgrajeni materiali za ta dela morajo po kvaliteti ustrezati določilom veljavnih tehničnih predpisov in slstandardov.</t>
  </si>
  <si>
    <t>Kvaliteta malt za zidarska dela mora ustrezati določilom veljavnih tehničnih predpisov in standardov.</t>
  </si>
  <si>
    <t>Za višino prostorov nad 4 m se postavitev, premeščanje in odstranitev premičnih odrov obračunajo posebej.</t>
  </si>
  <si>
    <t>Naprava in odstranitev nepremičnih odrov, stopnišč, transportnih in lovilnih odrov se obračunajo posebej.</t>
  </si>
  <si>
    <t>Zidarska dela obrtnikom in instaliranjem ter vzidave se upoštevajo pri standardih za obrtniška in instalaterska dela.</t>
  </si>
  <si>
    <t>Zidanje z opeko :</t>
  </si>
  <si>
    <t>Kvaliteta opeke in malte mora ustrezati zahtevam splošnih določil in opisu standardov za zidarska del.</t>
  </si>
  <si>
    <t>Zidanje z opeko se obračunava po dejansko izvršenih količinah, po opisu in enoti mere v posameznem standardu.</t>
  </si>
  <si>
    <t>Odprtine za okna in vrata se odbijajo po zidarskih merah iz načrta.</t>
  </si>
  <si>
    <t>Ometi</t>
  </si>
  <si>
    <t>Vse omete površine morajo biti popolnoma ravne, z enekomerno površinsko obdelavo.</t>
  </si>
  <si>
    <t xml:space="preserve">Kvaliteta malte mora ustrezati določilom standardov. </t>
  </si>
  <si>
    <t>Opis dela:</t>
  </si>
  <si>
    <t>Obračun pri širini špalete do 20 cm :</t>
  </si>
  <si>
    <t>Izolacije :</t>
  </si>
  <si>
    <t>Razna zidarska dela :</t>
  </si>
  <si>
    <t>Splošna določila za fasaderska dela :</t>
  </si>
  <si>
    <t xml:space="preserve">Fasaderska dela se morajo izvajati po določenih veljsvnih normativov v skladu  z obveznimi standardi. </t>
  </si>
  <si>
    <t xml:space="preserve">Materiali za ta dela morajo v pogledu kvalitete ustrezati določilom normativov in spločnih ovezznih standardov. </t>
  </si>
  <si>
    <t>Standardi za fasaderska dela po tem katalogu vsebujejo poleg izdelave same po opisu v posameznem standardu</t>
  </si>
  <si>
    <t>še vsa potrebna pomožna dela zlasti :</t>
  </si>
  <si>
    <t>Omet fasade :</t>
  </si>
  <si>
    <t>Izdelava ravnega dvostranskega opaža  pasovnih temeljev, temeljnih nastavkov in temeljnih gred skupaj z vsemi razširitvami in gredami skupaj s potrebnim razopaževanjem in čiščenjem po končanih delih.</t>
  </si>
  <si>
    <t>Izdelava ločnega dvostranskega opaža  posameznih negativnih odlitok, oziroma poglobitev pod temeljnimi ploščami skupaj s potrebnim razopaževanjem in čiščenjem po končanih delih.</t>
  </si>
  <si>
    <t>Izdelava opaža ravnih samostojnih pravokotnih stebrov in slopov brez zoba, višine do 4,00 m, skupaj s potrebnim opiranjem, razopaževanjem in pripravo ležišča pred opaževanjem:</t>
  </si>
  <si>
    <t>Stebri in razširitve obsega do 1,00 m:</t>
  </si>
  <si>
    <t>Stebri in slopi obsega od 1,00 do 1,60 m:</t>
  </si>
  <si>
    <t>Stebri in slopi obsega od 1,60 do 2,40 m (Opomba: Nad 2,40 m se obračunavajo kot opaž AB sten!):</t>
  </si>
  <si>
    <t>Nosilci in preklade obsega do 1,00 m:</t>
  </si>
  <si>
    <t>Nosilci in preklade obsega od 1,00 do 1,60 m:</t>
  </si>
  <si>
    <t>Lahki cevni delovni odri višine do 20.00 m, A = 45,00 dni: za montažo in obdelavo jaška za dvigalo, inštalacijskih in komunikacijskih jaškov ter podobno.... Upoštevana enkratna prostornina posameznih lokacij</t>
  </si>
  <si>
    <t>Doplačilo za napenjanje zaščitne ponjave po fasadnem odru: ponjava služi varnostnemu namenu za protiprašno zaščito, preprečuje padanje predmetov in omogoča nemoten potek dela izvajalcem; izdela se jo na zahtevo nadzora ali investitorja.</t>
  </si>
  <si>
    <t>Odprtine velikosti r.p. do 0.10 m2/kos.</t>
  </si>
  <si>
    <t>SKUPAJ TESARSKA DELA: OPAŽI IN ODRI</t>
  </si>
  <si>
    <t>1. Celoten cevni material mora v smislu kvalitete, trdnosti in vodotesnosti odgovarjati predpisom, za kar je po končani gradnji dostaviti ustrezna dokazila in izjavo o vodotesnosti cevi. Preiskus tesnosti se opravi po standardu PSIST-EN 1610   s strani pooblaščene organizacije, o čemer je potrebno izdelati ustrezno poročilo.</t>
  </si>
  <si>
    <t xml:space="preserve">2. Pri ceni je upoštevati izdelavo posnetka kanalizacije: snemanje profilov, vertikalnih in horizonzalnih lomov in izdelavo tehničnega  posnetka kanalizacije. Izvajalec na koncu podatke in posnetek preda izdelovalcu PID in POV projekta. </t>
  </si>
  <si>
    <t xml:space="preserve">3. Kanalizacija pod povoznimi površinami mora biti obvezno polno obbetonirana. </t>
  </si>
  <si>
    <t>4. Razvod cevi pod stropom, po ploščah in pod stropom objekta po posameznih etažah ter po stenah objekta je predmet popisa strojnih inštalacij; poglavje vodovod v načrtu strojnih inštalacij, razen tistih segmentov, ki so vrisani v načrtu arhitekture: "tloris temeljev in kanalizacije".</t>
  </si>
  <si>
    <t xml:space="preserve">5. Vsi vertikalni in horizontalni prehodi skozi posamezne konstrukcije zidov in plošč morajo biti izvedeni na način, ki preprečuje deformacijo kanalizacijskih cevi, stiki morajo biti dilatirani in izvedeni vodotesno: vse skupaj je zajeti v ceno za enoto mere posamezne postavke. </t>
  </si>
  <si>
    <t>6. Eventualna montaža kolen ali posameznih reducirk ter odcepov se obračuna kot ekvivalent - 0,5 m1 položene cevi, če ni v popisu drugače opredeljeno. Posamezni preboji in prehodi skozi posamezne AB konstrukcije so obdelani v zidarskih in tesraskih delih.</t>
  </si>
  <si>
    <t xml:space="preserve">7. Pokrovi, ki so prirejeni za montažo utopljene finalne talne talne obloge se montirajo tik pred izdelavo estrihov, zato so obdelani in opisani posebej in ne v sklopu posameznega jaška, katerega se izdela že v prehodnih fazah gradbenih del. </t>
  </si>
  <si>
    <t>Zakoličba kanalizacije (vertikalna in horizontalna) in postavitev profilov na vseh ključnih točkah, H in V lomih in jaških.</t>
  </si>
  <si>
    <t>Kombinirani izkop (75,00 % strojno z mini bagrom in 25,00 % ročno)  za kanalizacijo v terenu III. ktg, kanal širine do 2,00 m in globine do 2,00 m, z odmetom na rob ali nakladanjem na kamion, upoštevan izkop za vse cevi, jaške in priključek. Upoštevan izkop izven objekta do jaškov.</t>
  </si>
  <si>
    <t>Kombinirani izkop (75,00 % strojno z mini bagrom in 25,00 % ročno)  za kanalizacijo v terenu IV. ktg, kanal širine do 2,00 m in globine do 1,00 m, z odmetom na rob, upoštevan izkop za vse cevi, jaške. Upoštevan izkop v utrjenem težnostrnem nasipu v objektu.</t>
  </si>
  <si>
    <t>Kombinirani zasip (50,00 strojno - 50,00 ročno) jarka v območju pod pohodnimi in povoznimi površinami s separiranim pranim agregatom granulacije 0-32 mm v debelini 30,00 cm pod spodnjim tamponskim slojem zunanje ureditve z utrjevanjem po plasteh v slojih po 15 cm do predpisane zbitosti.</t>
  </si>
  <si>
    <t>Kombinirani zasip (80,00 strojno - 20,00 ročno) jarka z izkopanim materialom z utrjevanjem v plasteh v debelini po 25 cm. Opomba, višek izkopa v utrjenem nasipu se vgradi v zasip za objektom.</t>
  </si>
  <si>
    <t>Odvoz že sortiranega odvečnega materiala  in izkopa v stalno deponijo izvajalca z zvračanjem in grobim planiranjem v deponiji s plačilom vseh potrebnih taks in pristojbin. (transporti se vršijo do mesta vgrajevanja v nasipe); deponija izvajalca na razdalji do 15 km.</t>
  </si>
  <si>
    <t>Nabava, dobava in izdelava revizijskega fekalnega jaška izdelanega iz armiranega betona C 25/30;XC2; debelina sten, dna in plošče 15 cm, skupaj s pripadajočimi opaži, podložnim betonom, obdelavo dna v obliki mulde, vodotesno obdelavo in tesnenjem priključkov ter odvodnih cevi in pripravo podlage venca, brez pokrova. Jašek je v notranjosti premazan z vodotesnim impregnacijskim premazom poljubnega proizvajalca, npr. Hidrotes + ali enakovredno. Negativni odlitek in vodotesna zunanja hidroizolacija je predmet drugih postavk tega popisa.</t>
  </si>
  <si>
    <t xml:space="preserve">jašek svetlih dimenzij 60/60 cm, globine do 60 cm; </t>
  </si>
  <si>
    <t xml:space="preserve">jašek svetlih dimenzij 60/60 cm, globine do 100 cm; </t>
  </si>
  <si>
    <t xml:space="preserve">Nabava, dobava in izdelava črpališča izdelanega iz armiranega betona C 25/30;XC2; debelina sten, dna in plošče 20 cm, skupaj s pripadajočimi opaži, podložnim betonom, obdelavo dna z nakloniskim betonom, vodotesno obdelavo in tesnenjem priključkov ter odvodnih cevi in pripravo podlage podstavka za črpalko in vencev pokrove, brez pokrova. Jašek je v notranjosti premazan z vodotesnim impregnacijskim premazom poljubnega proizvajalca, npr. Hidrotes + ali enakovredno. Negativni odlitek in vodotesna zunanja hidroizolacija je predmet drugih postavk tega popisa. Črpalka poljubnega proizvajalca  je prilagojena parametrom in opisom podpostavke. </t>
  </si>
  <si>
    <t xml:space="preserve">črpališče svetlih dimenzij 60/60 cm, globine do 150 cm; Črpalka mora ustrezati sledečim parametrom: Qčrp: 50,00 l/min; Qpret: 2,00 l/sec; H= 3,11 mVS; Vaku= 0,216 m3, 1 nastavek za pokrov. </t>
  </si>
  <si>
    <t xml:space="preserve">črpališče svetlih dimenzij 280/180 cm, globine do 201 cm; Črpalka mora ustrezati sledečim parametrom: Qčrp: 4,2 l/sec; H= 3,22 mVS; Vaku= 4,00 m3, 1 nastavek za pokrov </t>
  </si>
  <si>
    <t>Nabava, dobava in izdelava vodomernega jaška izdelanega iz armiranega betona C 25/30;XC2; debelina sten in plošče 20 cm, skupaj s pripadajočimi opaži, podložnim betonom pod stenami, obdelavo dna s peščenim filtrskim slojem, vodotesno obdelavo in tesnenjem priključkov ter odvodnih cevi in pripravo podlage podstavka za vodomer, vstopno nerjavečo lestvijo  in LTŽ pokrovm z napisom vodovod (125 kN) z okvirjem in AB vencem. Vodomer in oprema ni predmet te postavke. Jašek svetle velikosti do 120/160/180 cm, Dimenzijo jaška pred izdelavo preveriti v pogojih soglasodajalca!</t>
  </si>
  <si>
    <t>Nabava, dobava in polaganje dilatacijskega tesnilnega ovoja  PVC-UK gladkih kanalizacijskih cevi pri prehodu skozi temelje in duge AB konstrukcije: izdelano iz kamene volne debeline 15 cm, kompletno s pripadjočimi objemkami, sidri ter voidotesnim tesnenjem s SIKA kitom na zunanjih spojih. Obračun po razviti površini cevi skozi preboj.</t>
  </si>
  <si>
    <t>Talni požiralnik DN 70, višina vode v sifonu 52 mm, rešetka 150/150 mm, višinsko nastavljiv 120/150 cm, pretok 1,2 l/sec. Priklop na vertikalni ali horizontalni odtok</t>
  </si>
  <si>
    <t>Talni požiralnik DN 100, višina vode v sifonu 52 mm, rešetka 150/150 mm, višinsko nastavljiv 186-245 cm, pretok 1,2 l/sec. Priklop na vertikalni ali horizontalni odtok</t>
  </si>
  <si>
    <t xml:space="preserve">Izdelava priključka na posamezne jaške v zunanji ureditvi; obdelano s polnim obbetoniranjem, varnostnim podbetoniranje in vodotesnim spajanjem skladno s pravili stroke in zahtevami PZI projekta: </t>
  </si>
  <si>
    <t>Priključki prereza od DN 75 do DN 125</t>
  </si>
  <si>
    <t>Priključki prereza od DN 125 do DN 200</t>
  </si>
  <si>
    <t>Izolacija cevi (armaflex ali podobno)</t>
  </si>
  <si>
    <t>Izdelava posnetka kanalizacije po končani delih: izdelano v elektronski in pisni obliki v skladu z zahtevami razpisnih pogojev (ali posebnimi zahtevami investitorja) skupaj z obdelavo posnetka ter predaja podatkov izdelovalcu PID in POV načrta.</t>
  </si>
  <si>
    <t>B.  OBRTNIŠKA DELA:</t>
  </si>
  <si>
    <t xml:space="preserve">Pomožna dela so : </t>
  </si>
  <si>
    <t xml:space="preserve">• - kvaliteta materiala (AlMgSi 0,5 F22), EN AW - 6060
• - skupina materialov, DIN 4108
• - zrakopropustnost, EN 12207 (OZ  -razred 4)
• - vodotesnost, EN 12208 (OZ- razred 9A)
• - izračun Ud vrednosti, DIN EN ISO 10077 - 1  
• - protivlomnost do WK2, DIN V ENV 1627 
• - material za tesnila – EPDM, DIN 7863   
• - površinska obdelava, DIN 17611
• - kontrola kvalitete, DIN EN ISO 9001        
</t>
  </si>
  <si>
    <t>4. Izolacija tenkoslojne fasade mora ustrezati sledečim parametrom in standardom: SIST EN 12667 (toplotna prevodnost), SIST EN 13501 (odziv na ogenj), SIST EN 1609 in 12087 (vodovpojnost), SIT EN 12086 (difuzijska upornost vodni pari) in DIN 4102/T17 (tališče). Pred pričetkom mora izvajalec uskladiti detajle pritrjevanja odkapnih obrob, pritrjevanje ograj na obrobnih pločevinah in ostale preboje na fasadi. Zrnavost, strukturo tenkoslojnih fasadnih ometov in barvo celotnih fasadnih oblog določi in pred izvedbo pismeno potrdi projektant.</t>
  </si>
  <si>
    <t xml:space="preserve">7. V fasaderskih delih so zajeta samo dela, katera opravljajo posamezni fasaderji in dela, ki obenem pogojujejo predpisano kvaliteto zaradi izvedbe same: končni sloji fasadnih oblog s pripadajočimi nosilnimi sekundarnimi pod konstrukcijami in površinske lesene obloge; Nosilne podloge (zidovi, montažni zidovi, jeklene primarne konstrukcije, lesene primarne konstrukcije, itd) so predmet drugih postavk tega popisa. </t>
  </si>
  <si>
    <t>8. Pri izdelavi fasade je upoštevati detajle, sheme in načrte PZI projekta. Fasadni površine,ki niso obdelane v tem poglavju so predmet stavbnega pohištva v poglavju Alu steklarska dela tega popisa.</t>
  </si>
  <si>
    <t>TENKOSLOJNA FASADA:</t>
  </si>
  <si>
    <t xml:space="preserve">Priprava površine za obdelavo: čiščenje AB podlage in odstranitev ostankov olja in premazov od opaževanja. </t>
  </si>
  <si>
    <t xml:space="preserve">Skupaj F1 - debelina termo izolacije 18 cm: </t>
  </si>
  <si>
    <t>Priprava površine za obdelavo: čiščenje podlage in odstranitev ostankov olja in premazov od opaževanja.</t>
  </si>
  <si>
    <t>ZUNANJE STEKLENE STENE - STEKLENA FASADA</t>
  </si>
  <si>
    <t>Sestavljajo jo sledeči elementi:</t>
  </si>
  <si>
    <t>Skupaj steklena fasada</t>
  </si>
  <si>
    <t>Razdeljeno po sledečih različnih sestavih:</t>
  </si>
  <si>
    <t>nosilna konstrukcija:   profili iz aluminija s prekinjenim toplotnim mostom, max. vidne širine 50 mm. Vertikalen in horizontalen profil s pokrivno letvico širine 50mm. (Uf ≤  1.0 W/m2K)</t>
  </si>
  <si>
    <t xml:space="preserve">Toplotna izolativnost fasade:  Ucw≤ 0,7 W/m2K po EN 13947:2007  </t>
  </si>
  <si>
    <t>Zvočna izolativnost:    po DIN 4109, (po zvočnem elaboratu)</t>
  </si>
  <si>
    <t>Izdelava zapore zračnega sloja in drugih fasadnih pasov - okenske police iz aluminijaste prašno barvane pločevine debeline 2 mm razvite širine do 32 cm, pritrjene pod spodnji odkapni rob stavbnega pohištva ali fasadne obloge in z minimalnim piganim odkapnim robom zaključena preko zračne fasade; položeno v projektiranem padcu za odvod meteorne vode na podložno pločevino, zrakotesno parno zaporo z metalizirano površino in protirosno podlogio debeline do 20 mm ter obdelano z robovi za preprečitev dotoka atmosferske vode na fasado. Barvo izbere projektant</t>
  </si>
  <si>
    <t>Nabava, dobava in polaganje dodatne XPS vertikalne termo izolacije iz ekstrudiranih polystirenskih plošč poljubnega proizvajalca (npr.: Stysol  ali enakovredno). Plošče dim. 2x 60/125/3 cm so prilepljene po navodilu proizvajalca na AB podlago. Debelina 3+3 cm</t>
  </si>
  <si>
    <t>SKUPAJ FASADERSKA DELA:</t>
  </si>
  <si>
    <t>3. Pri izvajanju krovsko kleparskih del je strikno upoštevati navodila proizvajalca strešnih elementov, njegove detajle in obrobe ter zaključke, ki so potrebni za garancijo in predpisano kvaliteto, katero pogojujejo izvajalčevi parametri in sledeči standardi: DIN 52611 in DIN 4108 (toplotna prevodnost), DIN 4102-2 in EN 13501 (razred ognjeodpornosti), DIN 4102 (gorljivost in DIN 52210 (zvočna izolativnost). Izolacija mora ustrezati sledečim standardom: SIST EN 12667 (toplotna prevodnost), SIST EN 13501 (odziv na ogenj), SIST EN 1609 in 12087 (vodovpojnost), SIT EN 12086 (difuzijska upornost vodni pari) in DIN 4102/T17 (tališče).</t>
  </si>
  <si>
    <t>7. Pri izdelavi kleparskih obrob in montaži kritine je upoštevati detajle in sheme PZI projekta. Navedeni sestavi v popisu so izdelani v skladu z DIN standardi. Izvedba detajlov je določena v skladu s tehničnimi pravili VDD združenja. Za morebitno spremembo sestav je potrebno predhodno potrdilo projektanta!</t>
  </si>
  <si>
    <t>Doplačilo za polaganje EPS kotnih obrob 80/80 mm na stiku AB venec strehe in posametnih prebojev s horizontalnim stikom: trikotna polna termoizolacijska lamela istega izbranega proizvajalca, kot termoizolacija; položen pred polaganjem hidroizolacije. Lamela je kaširana in lepljena skupaj s podlago.</t>
  </si>
  <si>
    <t>Zaključne obrobe kupol za odvod dima in dostopnih loput na stiku s streho; obdelano iz pločevine r.š. do 48,00 cm.</t>
  </si>
  <si>
    <t xml:space="preserve">Nabava, dobava in montaža talnih točkovnih požiralnikov (za ravne strehe) in varnostnih prelivov poljubnega proizvajalca npr. ACO Passavant, obdelan v LTŽ tehniki z nastavkom,  skupaj s pripadajočim nastavkom za stranski iztok, prirobnico, tesnilnimi membranami,   nastavno glavo, vsemi izolacijskimi telesi in  komplet priključkom na odvodno cev z vsemi tesnili, vodotesnim spajanjem, odvodno cevjo premera 75 mm, dolžine do 150 cm, skupaj z izlivnim kolenom ter ustreznimi podlogami: </t>
  </si>
  <si>
    <t>Talni požiralnik DN 70, višina vode v sifonu 52 mm, rešetka 150/150 mm, višinsko nastavljiv 120/150 cm, pretok 1,2 l/sec. Priklop na  horizontalni odtok</t>
  </si>
  <si>
    <t xml:space="preserve">Izdelava, dobava in montaža ravne obrobe iz pocinkane pločevine debeline 0,6 mm, r.š. 68 cm, položena na podlago iz sistemske protirosne tipske podloge na mestih, kjer nalega na  streho in tesnjena in pigana na stiku pod fasadnim vencem: obrobe na stiku peščenega nasutja in fasadnega venca.  </t>
  </si>
  <si>
    <t xml:space="preserve">Preboj v razviti višini do 100 cm; svetle velikosti do 50/50 cm, skupaj s pripadajočo kapo: </t>
  </si>
  <si>
    <t xml:space="preserve">Preboj v razviti višini do 100 cm; svetle velikosti do 100/100 cm, skupaj s pripadajočo kapo: </t>
  </si>
  <si>
    <t xml:space="preserve">Izdelava, dobava in montaža raznih manjših kleparskih obrob.  </t>
  </si>
  <si>
    <t xml:space="preserve">Izdelava, dobava in montaža raznih drobnih ključavničarskih izdelkov z 1x temeljnim premazom, kateri mora biti usklajen v smislu kvalitete in tipa s finalnim premazom (3x: temeljni antikorozijski, osnovni in finalni): enojna ali dvojna sidra, sidrne ploščice, čevlji, konzole; obdelano po detajlu proizvajalca ali projektanta. Obračun po dejanski teži. </t>
  </si>
  <si>
    <t>konstrukcije in izdelki  iz jekla, ki niso izpostavljene vlagi (elementi v notranjosti objektov, itd ....): peskanje in dvakratni temeljni anzikorozijski prašni nanos</t>
  </si>
  <si>
    <t>SKUPAJ KLJUČAVNIČARSKA DELA:</t>
  </si>
  <si>
    <t>Nabava, dobava in montaža kovinske prekrivne letve - barvane po RAL lestvici v enaki barvi kot okvir notranjega steklenega setava ali po izboru arhitekta. Letev služi kot zapora posameznim preskokom v stropnih konstrukcijah. Montirano na lokacijah, kjer je to označeno v shemah vrat in oken PZI projekta.</t>
  </si>
  <si>
    <t>motorji za elektro pogon, (tipka), skupaj s priključnim kablom v dolžini 1,5 m; poizkusni zagon in atest</t>
  </si>
  <si>
    <t>SKUPAJ STAVBNO POHIŠTVO:</t>
  </si>
  <si>
    <t>Notranje police in vmesne stranice iz duromernih Max Interior plošč debeline 6,00 mm, obdelanih po detajlu načrta opreme in montirane v eni ali dveh vrstah pod parapetnimi policami na lokacijah, kjer se vertikalna zapora pod polico odpira kot omarica. Police in stranice širine do 25 cm, položene na nerjaveča točkovna držala</t>
  </si>
  <si>
    <t>Pult širine do 60 cm, izdelan iz  duromernih Max Interior plošč debeline 20 mm, obdelan z ustreznimi izrezi za umivalnik in baterije</t>
  </si>
  <si>
    <t>Vertikalne zapore - vratica omaric iz duromernih Max Interior plošč debeline 8 mm, obdelanih po detajlu načrta opreme in sestavljene kot dvokrilna vratna krila za odpiranje. Pozicije posameznih vrat v skladu z načrtom.</t>
  </si>
  <si>
    <t>sanitarne stene in pregrade med pisoarji in ostalimi sanitarnimi elementi</t>
  </si>
  <si>
    <t>SKUPAJ MIZARSKA DELA:</t>
  </si>
  <si>
    <t>1. Pred polaganjem  keramike na stene  je predhodno pregledati stene in izvesti potrebna preddela; betonske stene  očistiti  emulzij  od premazov opažev, pregledati vertikalnost sten. Pred polaganjem talne keramike v cementno  malto je preveriti stanje talne hidroizolacije, pri polaganju pa dela izvajati tako, da se le-ta ne poškoduje.</t>
  </si>
  <si>
    <t>2. Polaganje keramike ob vodovodnih  in elektro priključkih izvesti , tako da so stiki pokriti s rozetami .</t>
  </si>
  <si>
    <t xml:space="preserve">Doplačilo za polaganje in obdelavo talnih sifonov velikosti do 20/20 cm. </t>
  </si>
  <si>
    <t xml:space="preserve">Doplačilo za polaganje keramike ali granitogresa v diagonalo z natančnim lovljenjem talnih in stenskih fug. </t>
  </si>
  <si>
    <t xml:space="preserve">Nabava, dobava in polaganje brušene keramične ali granitogres stenske obloge po vogalih (z brušenimi robovi) ali nadomestilo le teh z nerjavečimi pvc vogalnimi letvicami. Po horizontalnih ali vertikalnih robovih. </t>
  </si>
  <si>
    <t>SKUPAJ KERAMIČARSKA DELA:</t>
  </si>
  <si>
    <t>1. Pred polaganjem talne obloge je predhodno pregledati delovno površino in izvesti potrebna preddela; površine očistiti od emulzij, premazov opažev in mastnih deležev, pregledati niveleto tlaka in pomeriti stopnjo vlage. Pred polaganjem je preveriti stanje talne hidroizolacije, pri polaganju pa dela izvajati tako, da se le-ta ne poškoduje. Vse našteto mora biti zajeto v E.M. posamezne postavke.</t>
  </si>
  <si>
    <t>3. Pred polaganjem izvajalec skupaj z nadzorom pregleda površine oblaganja določi lokacije, način in smer oblaganja tlaka in polaganja talnih oblog. Površine odprtin do 0,50 m2 , ki se ne oblagajo , ampak se oblaganje vrši ob  odprtinah,  se ne odbijajo.</t>
  </si>
  <si>
    <t xml:space="preserve">• Predpriprava tal pred polagnjem zaključnega tlaka: priprava podlage z brušenjem in sesanjem. Manjše neravnine se odbrusijo ali speskajo. Nanos veznega predpremaza za cementne, anhidridne porozne podlage (tlačne parne zapore) pod epoksi tlaki od izbranega proizvajalca. </t>
  </si>
  <si>
    <t xml:space="preserve">• Vgradnja finalne epoksi talne obloge - tlaka v debelini 2-3 mm po navodilih izbranega proizvajalca. </t>
  </si>
  <si>
    <t xml:space="preserve">• Polaganje/obdelava nizkih zaokrožnic v skladu s tehničnim listom izbranega proizvajalca. Zaokrožnica razvite širine do 10 cm. Obdelano v enakih barvnih tonih, kot osnovna talna obloga.  </t>
  </si>
  <si>
    <t>Minimalno rezanje, sesanje, in obdelana dilatacij po končanih delih: dilatacije širine do 20 mm, skupaj z obdelavo ravnih rezov po dilatacijskih robovih.</t>
  </si>
  <si>
    <t>SKUPAJ TLAKARSKA DELA:</t>
  </si>
  <si>
    <t xml:space="preserve">2. Stikovanje  med posameznimi ploščami mora biti ravno  in  gladko, medsebojni stiki rezani pod kotom in bandažirani v skladu s pravili stroke: pred polaganjem mrežice in po polaganju mrežice. Prehodi med  vrstami materiala morajo biti ostri in pod pravim kotom, razen če ni s projektom drugače določeno.  </t>
  </si>
  <si>
    <t>3. Pri izdelavi oblog, sten in stropov se uporablja enovit in originalen material samo enega proizvajalca v skladu s predpisano garancijo in navodili poljubnega proizvajalca, kot na primer Knauf.</t>
  </si>
  <si>
    <t>4. Enakovrednost: V kolikor pri posameznih pozicijah ni drugače določeno, veljajo kot kriteriji enakovrednosti značilnih navedenih izvedb vse tehnične specifikacije, ki so opisane, zlasti tudi konstruktivna sestava in tehnične lastnosti posameznih delov konstrukcije in skupne konstrukcije kakor tudi posebne lastnosti, ki so podane v tehnični dokumentaciji proizvajalca značilnih navedenih proizvodov.Če se ponuja enakovredna izvedba, je potrebno na primerjalni listi prikazati tehnične specifikacije vseh ponujenih sistemov.</t>
  </si>
  <si>
    <t>7. Stenska konstrukcija iz kovinskih stojk: Če ni drugače navedeno, so stenske konstrukcije s kovinskimi stojkami nenosilne in neprestavljive. Dokazilo stabilnosti za stenske konstrukcije mora dokazati prevzemnik naročila, v kolikor stabilnost ni razvidna iz avstrijskega standarda ÖNORM B 3358-6. Podkonstrukcija stropnih oblog: Podkonstrukcija oblog vodoravnih stropnih površin, poševnih stenskih ali stropnih površin ali navpičnih površin se s profili iz jeklene pločevine in z do 10 cm prestavljivimi pritrdili montira neposredno na nosilno podlago. V osnovni ceni podkonstrukcije je vkalkulirana montaža vodoravnih, poševnih ali navpičnih oblog, pri katerih znaša razmak podlage do notranje površine obloge do 10 cm.</t>
  </si>
  <si>
    <t>8. Okrajšava CW: Okrajšava CW se uporablja pri stenah s kovinskimi stojkami za stenske C-profile. Navedena vrednost je višina mostička profila v mm.</t>
  </si>
  <si>
    <t>9. Stiki stene s sosednjimi gradbenimi elementi: V enotni ceni je treba vkalkulirati togi stik profilov s tesnilnim trakom s steno, stropom in tlemi v skladu z avstrijskim standardom B 3356-6.</t>
  </si>
  <si>
    <t>10. Izolacijski sloj: Če ni drugače navedeno, je v enotni ceni stenskih in stropnih sistemov vkalkuliran 5 cm debel izolacijski sloj iz vezane mineralne kamene volne poljubnega proizvajalca, npr.: Termo Tervol DP-5.</t>
  </si>
  <si>
    <t>11. Razred požarne upornosti: Dokazilo o zahtevanem razredu požarne upornosti za stensko konstrukcijo mora dokazati izvajalec naročila s potrdilom o preizkusu ali mnenjem izvedenca avtorizirane institucije za preizkušanje, če razred požarne upornosti ni razviden iz avstrijskih standardov ÖNORM B 3800 in ÖNORM B 3358-6 oz. iz priloge 1 nemškega standarda DIN 4109.</t>
  </si>
  <si>
    <t>12. Zvočna zaščita: Zahtevane vrednosti zvočne zaščite stenskih konstrukcij izvajalec dokaže s poročilom o preizkusu pooblaščene institucije za preizkušanje in nadzor, če že vrednosti zvočne zaščite niso razvidne iz avstrijskega standarda ÖNORM B 3358-6 oz. nemškega standarda DIN 4109, priloga 1. Zahtevana zračna zvočna zaščita v zgradbi se dokaže z merjenjem na gradbišču, če že vrednosti zvočne zaščite niso razvidne iz avstrijskega standarda ÖNORM B 8115-4. Merjenje se zaračuna posebej.</t>
  </si>
  <si>
    <t>13. Izvedba: Za izvedbo veljajo ustrezni avstrijski standardi ÖNORM in zatem smernice za izvedbo proizvajalca.</t>
  </si>
  <si>
    <t>14. Površina: Fugiranje stikov med ploščami in pritrdilnih sredstev se izvede v skladu z avstrijskim standardom oziroma smernicami za izvedbo proizvajalca. V enotni ceni je vkalkulirana površina brez posebnih zahtev, v skladu z avstrijskim standardom ÖNORM B 3415. Izdelava površin s posebnimi zahtevami se zaračuna posebej. Vodoravno, navpično, poševno: Odstopanja po rojektu od vodoravne ali navpične ravnine do 5 odstotkov veljajo kot vodoravne ali navpične, nad 5 odstotki pa kot poševne. Odstotek se izračuna iz razmerja med sosednjima pravokotnima stranema (tangens). Poševnine se od dejanske površine odštejejo. Navpične stropne površine se priračunajo k stropni površini.</t>
  </si>
  <si>
    <t>15. Način obračunavanja: Obračun izrezov: Izrezi v ploščah vključno z zapiranjem instalacijskih in vgradnih delov, ki so zmontirani pred montažo obloge, se ne zaračunajo posebej, v kolikor zanje ni potrebna ojačitev konstrukcije. Delovna prekinitev: Delovne prekinitve za instalacijska dela po oblaganju ene strani so vključena v osnovno ceno. Obračun odprtin: Izdelava robov pri odprtinah za podboje, okvirje in okenske špalete do velikosti odprtine 2,5 m2 se ne obračuna posebej, zato se odprtina ne odbije. Pri velikosti odprtine nad 2,5 m2 se odprtina odbije, izdelava roba odprtine pa posebej obračuna. Prestavitev podbojev ali okvirjev ali izdelava okenskih špalet z mavčnimi ploščami se zaračuna posebej.</t>
  </si>
  <si>
    <t>16. Impregnirane plošče: Dodatne pozicije za impregnirane mavčne plošče so navedene pod dodatnimi storitvami.</t>
  </si>
  <si>
    <t>17. Premazi: Pri premazih je treba v osnovi upoštevati določila avstrijskih standardov ÖNORM B 2230-2, ÖNORM B 2223 in ÖNORM B 2207. Premazna sredstva se morajo glede vrste in sestave ujemati z vsakokratnim namenom uporabe in morajo biti med seboj vsklajena. Za podlage iz mavčnokartonskih plošč premazna sredstva na osnovi apna, vodnega stekla in silikata niso primerna. Pri disperzijskih silikatnih barvah je treba upoštevati nasvete proizvajalca sredstva. Pri mavčnokartonskih površinah, ki so dalj časa nezaščiteno izpostavljene učinkovanju svetlobe se lahko pojavi porumenelost, zato je pred nanosom premaza priporočljiv poizkusni premaz preko več plošč vključno z zafugiranimi mesti. Nanos zapornega sredstva, ki naj bi preprečil učinkovanje s podlage na nanešeni premaz, je upoštevan pri pleskarskih delih.</t>
  </si>
  <si>
    <t>18. Odri: V osnovni ceni je vkalkuliran delovni oder do delovne višine 3,2 m. Delovna višina se meri od zgornjega roba tal do spodnjega roba tistega dela stropa, na katerega je pritrjena podkonstrukcija (obešala) stropa. Če ni drugače navedeno, je pri poševnih površinah vkalkuliran v osnovni ceni nagib (razmerje med višino in vodoravno projekcijo) do 5 %.</t>
  </si>
  <si>
    <t>19. Podkonstrukcija oblog: Podkonstrukcija oblog vodoravnih stropnih površin, poševnih stenskih ali stropnih površin ali navpičnih površin se s profili iz jeklene pločevine in z do 10 cm prestavljivimi pritrdili montira neposredno na nosilno podlago. V osnovni ceni podkonstrukcije je vkalkulirana montaža vodoravnih, poševnih ali navpičnih oblog, pri katerih znaša razmak podlage do notranje površine obloge do 10 cm. Višina obešanja: Obešalna višina do 50 cm je vkalkulirana v osnovni ceni. Obešalna višina se meri od spodnjega roba nosilnega stropa do spodnjega roba gotovega obešenega stropa.</t>
  </si>
  <si>
    <t>RlvSO – 400x400 mm – MP 25 mm: loputa velikosti 400 x 400 mm (svetla odprtina prehoda)</t>
  </si>
  <si>
    <t>RlvSO – 600x600 mm – MP 25 mm: loputa velikosti 600 x 600 mm (svetla odprtina prehoda)</t>
  </si>
  <si>
    <t>Doplačilo za dodatno vstavitev mineralne kamene volne po izbiri projektanta v spuščeni strop ali stropno oblogo: obračun za 5 cm dodatno položene izolacije v strop: izolacija poljubnih debelin v skladu s PZI projektom (Opomba: 5 cm-ska izolacija je že predmet posamezne postavke)</t>
  </si>
  <si>
    <t>Enojni nosilec za velike razpone UA 50: Korozijsko zaščitena nosilna konstrukcija kot sistem iz enojnih profilov za velike razpone UA 50 vključno z obešali za pritrditev montažnega stropa do 50 kg/m2 pod jeklene nosilce, poveznike ali instalacijsko intenzivna stropna območja, dokaz za nosilnost s potrdilom o preizkusu. Sistem: Knauf sistem D 165.</t>
  </si>
  <si>
    <t>Enojni nosilec za velike razpone UA 100: Korozijsko zaščitena nosilna konstrukcija kot sistem iz enojnih profilov za velike razpone UA 100 vključno z obešali za pritrditev montažnega stropa do 50 kg/m2 pod jeklene nosilce, poveznike ali instalacijsko intenzivna stropna območja, dokaz za nosilnost s potrdilom o preizkusu. Sistem: Knauf sistem D 165.</t>
  </si>
  <si>
    <t>Revizijska loputa 200 x 200 – obloga MP 12,5 mm – vgradnja v strop: Dobava in montaža revizijskih loput z alu-okvirjem, eloksirano, s skritim zapiralnim in tečajnim mehanizmom in varovalno lovilno ročico, z vgrajeno oblogo iz mavčne plošče in profilnim tesnilom na notranjem pokrovu oz. zunanjem okvirju (kombinirana izvedba za strop), vgradnja v strop. Za oblogo debeline: 12,5 mm. Velikost/svetla mera: 200 x 200 mm. Sistem: Knauf sistem D 171.</t>
  </si>
  <si>
    <t>Revizijska loputa 400 x 400 – obloga MP 12,5 mm – vgradnja v strop: Dobava in montaža revizijskih loput z alu-okvirjem, eloksirano, s skritim zapiralnim in tečajnim mehanizmom in varovalno lovilno ročico, z vgrajeno oblogo iz mavčne plošče in profilnim tesnilom na notranjem pokrovu oz. zunanjem okvirju (kombinirana izvedba za strop), vgradnja v strop. Za oblogo debeline: 12,5 mm. Velikost/svetla mera: 400 x 400 mm. Sistem: Knauf sistem D 171 kombinirana izvedba za strop/steno.</t>
  </si>
  <si>
    <t xml:space="preserve">Revizijska loputa 600 x 600 – obloga MP 12,5 mm – vgradnja v strop: Dobava in montaža revizijskih loput z alu-okvirjem, eloksirano, s skritim zapiralnim in tečajnim mehanizmom in varovalno lovilno ročico, z vgrajeno oblogo iz mavčne plošče in profilnim tesnilom na notranjem pokrovu oz. zunanjem okvirju (kombinirana izvedba za strop), vgradnja v strop. Za oblogo debeline: 12,5 mm. Velikost/svetla mera: 600 x 600 mm. Sistem: Knauf sistem D 171 kombinirana izvedba za strop.
</t>
  </si>
  <si>
    <t>Revizijska loputa – obloga MP 15 mm – vgradnja v strop – požarna izvedba: Dobava in montaža revizijskih loput z alu-okvirjem, eloksirano, s skritim zapiralnim in tečajnim mehanizmom in varovalno lovilno ročico, z vgrajeno oblogo iz mavčne plošče in profilnim tesnilom na notranjem pokrovu oz. zunanjem okvirju (kombinirana izvedba za strop/steno), vgradnja v strop, požarna izvedba. Za oblogo debeline: 15 mm Velikost/svetla mera: 300x300 mm, Sistem: Knauf sistem D 171.</t>
  </si>
  <si>
    <t>Doplačilo za izrez v stropu do 0,1 m2: Doplačilo za izrez v stropu za različne elemente, kot so npr. svetila, zvočniki, prezračevalni elementi, vključno z morebitnimi menjavami v stropni konstrukciji.</t>
  </si>
  <si>
    <t>Doplačilo za izrez v stropu do 0,5 m2: Doplačilo za izrez v stropu za različne elemente, kot so npr. svetila, zvočniki, karnise za diaprojekcijska platna, vključno z morebitnimi menjavami v stropni konstrukciji.</t>
  </si>
  <si>
    <t>Doplačilo za izrez v stropuod 0,50  do 1,00 m2: Doplačilo za izrez v stropu za različne elemente, kot so npr. svetila, zvočniki, prezračevalni elementi, vključno z morebitnimi menjavami v stropni konstrukciji.</t>
  </si>
  <si>
    <t>Dilatacijski stik na stropu: Izdelava dilatacijskega stika pri spuščenem stropu ali stropni oblogi, izdelano v skladu s smernicami za izvedbo proizvajalca mavčnih plošč; obračuna se dolžina dilatacijskega stika.</t>
  </si>
  <si>
    <t>Dilatacijski stik na stropu – F 30: Izdelava dilatacijskega stika pri spuščenem stropu ali stropni oblogi, izdelano v skladu s smernicami za izvedbo proizvajalca mavčnih plošč; obračuna se dolžina dilatacijskega stika. Razred požarne upornosti: F 30.</t>
  </si>
  <si>
    <t>Ojačitev pregradne stene s kovinsko podkonstrukcijo z UA-profilom 2/100: Doplačilo za ojačitev pregradne stene s kovinsko podkonstrukcijo z UA-profilom 100 mm, izdelanim iz jeklene pocinkane pločevine debeline 2 mm.</t>
  </si>
  <si>
    <t>Izdelava robov MP 12,5 mm s PVC profilom bele barve: Izdelava robov mavčnih plošč debeline 12,5 mm s PVC-profilom bele barve. Lokacije določi nadzorna služba ali projektant.</t>
  </si>
  <si>
    <t>Ojačitev vogalov z alux vogalnim zaščitnim trakom 90 ali 180°: Ojačitev vogalov z alux vogalnim zaščitnim trakom (papirnati trak z ojačitvijo s kovinskim trakom), pritrditev traku s fugirno maso. Izdelek: Knauf alux vogalni zaščitni trak.</t>
  </si>
  <si>
    <t>Izdelava vogala, odpornega na udarce: Ojačitev vogalov z zaščitnim trakom ultraflex, pritrditev traku s fugirno maso. Izdelek: Knauf ultraflex.</t>
  </si>
  <si>
    <t>Doplačilo/dodatek za polaganje impregniranih MK plošč v stropne in stenske sestave po projektu (kjer to ni zajeto že v e.m. posamezne postavke), obračun od m2 pritrjene plošče.</t>
  </si>
  <si>
    <t>SKUPAJ MONTAŽNE STENE IN STROPOVI:</t>
  </si>
  <si>
    <t xml:space="preserve">Impregniranje armiranobetonskih ravnih zidarsko že obdelanih in obrušenih površin (stene in stropovi), izdelava prednamaza z emulzijo, popolna izravnava s kitanjem in brušenjem ter dvakratni oplesk s poldisperzijsko barvo v izbranem tonu: </t>
  </si>
  <si>
    <t xml:space="preserve">Doplačilo k zgornjim postavkam zaradi obdelave AB stebrov: izdelava prednamaza z emulzijo, popolna izravnava s kitanjem in brušenjem ter dvakratni oplesk s poldisperzijsko barvo v izbranem tonu: delo v normalnih pogojih. </t>
  </si>
  <si>
    <t xml:space="preserve">Impregniranje mavčno kartonskih (že bandažiranih in obdelanih z vogalniki) sten, popolna izravnava s kitanjem in brušenjem, izdelava prednamaza z emulzijo ter dvakratni oplesk s poldisperzijsko barvo v izbranem tonu: delo v normalnih pogojih v prostorih velikosti nad 5,00 m2. </t>
  </si>
  <si>
    <t>Doplačilo za beljenje z disperzijsko pralno lateks polmat ali mat barvo v izbranem tonu: sanitarije, hodniki, avle, kuhinja, stopnišča in ostali skupni prostori z vlago ali večjo obrabo; v preostalih prostorih se delo izvede na zahtevo investitorja ali nadzora, lokacije v skladu s PZI projektom.</t>
  </si>
  <si>
    <t xml:space="preserve">Doplačilo za kitanje posameznih fug med različnimi gradbenimi materiali z belim akrilnim kitom: obdelano po navodilih proizvajalca za že obrtniško pripravljene fuge: obdelava z lopatico, ravno z obstoječo površino. </t>
  </si>
  <si>
    <t>Končni 2x-ni finalni oplesk posameznih kovinskih konstrukcijskih delov objekta: pokrovi, kovinski podboji, drogovi za zastavo, mreže in okvirji na svetlobnih jaških, čevlji in sidra, podkonstrukcije in nosilne ključavničarske konstrukcije ipd...: temeljni antikorozijski premaz, osnovni in finalni premaz v izbrani finalni zaščitni (UV odporni) dvokomonentni barvi (ali prašni nanos, v kolikor to zahteva že osnovna podlaga ali PZI načrt!), ki mora biti usklajena z eventualno predhodno izdelanimi premazi.</t>
  </si>
  <si>
    <t>SKUPAJ SLIKOPLESKARSKA DELA:</t>
  </si>
  <si>
    <t>Nosilnost: 8 oseb ali 630 kg</t>
  </si>
  <si>
    <t>Hitrost vožnje: cca: 1,00 m/s - standardno</t>
  </si>
  <si>
    <t xml:space="preserve">Namestitev dvigala: v samostojnem betonskem jašku </t>
  </si>
  <si>
    <t>Vrsta pogona: Frekvenčno in napetostno krmiljeni pogon s trifaznim tokom s sinhronskim motorjem - KONE EcoDisc- z izvedbo brez reduktorja.</t>
  </si>
  <si>
    <t>Protiutež: stranska iz blokov.</t>
  </si>
  <si>
    <t>Namestitev pogonske naprave: Sinhronski motor brez reduktorja z integriranim pogonskim diskom je pritrjen v glavi jaška na vodilih kabine. Brez strojnice!</t>
  </si>
  <si>
    <t xml:space="preserve">Pogonska moč: 3,7 kW  </t>
  </si>
  <si>
    <t>Število voženj na uro: 180</t>
  </si>
  <si>
    <t>Priključna napetost: 3 x 400 V, 50 Hz</t>
  </si>
  <si>
    <t>Notranje mere kabine: širina:1,10 m; globina: 1,40 m; višina: 2,20 m</t>
  </si>
  <si>
    <t>Mikroprocesorsko krmiljenje: zbirno krmiljenje navzdol - tip DC simplex, požarno evakuacijska vožnja v glavno postajo ob alarmu za požar, avtomatsko natančno pristajanje in niveliranje kabine, predčasno odpiranje vrat pri vožnji v postajo, filter proti radijskim motnjam, možnost priklopa na hišni agregat, servisni panel za vzdrževalca v najvišji postaji, regenerativni pogon za vračanje odvečne električne energije nazaj v omrežje</t>
  </si>
  <si>
    <t>Signalizacija KSS D20: Signalizacija ustreza zahtevam invalidnih oseb po stan. SIST EN 81-70</t>
  </si>
  <si>
    <t xml:space="preserve">(izbor med 5 barv. odtenki) v kabini: vertikalno kabinsko tipkalo iz trpežnega polikarbonata v delni višini in možnost različnih barvnih odtenkov,  tipke za vsako postajo, braillova reliefna pisava, tipka za odpiranje vrat, tipka za zapiranje vrat, tipka za alarm, digitalni LED kazalnik preobremenitve, položaja kabine in puščice smeri vožnje v jantarni, beli ali modri barvi, ključ za rezervacijo kabine in prednostno vožnjo
v glavni postaji: pozivna tipka z blokado/deblokado na ključ, digitalni LED kazalnik položaja kabine in puščice smeri vožnje v jantarni barvi, beli ali modri barvi ter gong
v ostalih postajah: pozivna tipka z blokado/deblokado na ključ, kazalnik puščice smeri vožnje v jantarni barvi, beli ali modri barvi ter gong, signalizacija montirana v okvir jaškovnih vrat ali na sprednjo steno jaška ali pa na oblogo vratnega portala
</t>
  </si>
  <si>
    <t>SKUPAJ KOMPLET</t>
  </si>
  <si>
    <t>Tip: kot npr. KONE MonoSpace C5, FPW08/10-19</t>
  </si>
  <si>
    <t xml:space="preserve">Število postaj: 2 </t>
  </si>
  <si>
    <t>Število dostopov: 2 , na isti strani (neprehodna kabina)</t>
  </si>
  <si>
    <t>SKUPAJ DVIGALA:</t>
  </si>
  <si>
    <t>Nabava, dobava in montaža gasilnega aparata v skladu s študijo požarne varnosti: Ročni gasilni aparat z univerzalnim ABC prahom 6 kg: tip S-6. Aparat mora ustrezati sledečim parametrom: Požarne skupine: A- Vnetljivi kompaktni materiali (tvorijo plamen in tlijo); B- Vnetljivi tekoči materiali (tvorijo plamen); C- Vnetljivi materiali v plinastem stanju (tvorijo plamen) Opremljen z tlačnim vzvodnim ventilom za prenašanje in izpraznjevanje. Prekinljiv tok, stalno pod tlakom, krožno stojalo za visoko stabilnost in ročaj za pritrditev gasilnega injektorja. Univerzalna nasaditev posebno za tekoče pline in skladišča topnih olj. Dobavljiv v kompletu vključno s stenskim nosilcem. Ustrezati mora normi EN 3 in zmogljivosti gašenja A : 34 B. Opomba: pred namestitvijo aparatov je preveriti posamezne lokacije v skladu s PZI načrtom požarne varnosti in zaščite.</t>
  </si>
  <si>
    <t xml:space="preserve">Nabava, dobava in montaža avtomatske črpalke za prečrpavanje vode v jaških dvigala: Črpalka izdelana v skladu z zahtevami in navodili načrta strojne opreme in zahtev in parametrov le tega. </t>
  </si>
  <si>
    <t>SKUPAJ RAZNA OBRTNIŠKA DELA:</t>
  </si>
  <si>
    <t>VII.    ZIDARSKA DELA:</t>
  </si>
  <si>
    <t>Splošna določila za kanalizacijo:</t>
  </si>
  <si>
    <t>Kanalizacija se mora izvajati po splošnih določilih začasnih tehničnih predpisov v skladu z obveznimi standardi. Materiali in izdelki za ta dela morajo ustrezati določilom obveznih standardov.</t>
  </si>
  <si>
    <t>Standardi za kanalizacijo vsebujejo poleg izdelave same po opisu v posameznem standardu še vsa potrebna</t>
  </si>
  <si>
    <t>pomožna dela in sicer :</t>
  </si>
  <si>
    <t>OPOMBA : vsa potrebna zemeljska dela se izvedejo in obračunajo po standardih za zemeljska dela !</t>
  </si>
  <si>
    <t>Splošna določila za kleparska dela:</t>
  </si>
  <si>
    <t xml:space="preserve">10. INDUSTRIJSKO STAVBNO POHIŠTVO: dvižna, sekcijska vrata so obdelana po detajlih shem vrat iz PZI projekta. Navedeni opisi in parametri se zaradi predpisane kvalitete morajo obvezno upoštevati. Odstopanja od opisanih sistemov niso dovoljena; izbrani izvajalec pred izvedbo izdela tudi vse izvedbene detajle, delavniške načrte in skladno s tehnologijo. Izdelane sisteme po pisni potrditvi projektanta montira direktno na delovišču. </t>
  </si>
  <si>
    <t>Splošna določila za mizarska dela:</t>
  </si>
  <si>
    <t>Mizarska dela morajo biti izvršena po določilih veljavnih normativov in v soglasju z obveznimi standardi.</t>
  </si>
  <si>
    <t>Materiali  za ta dela in vgradnjo okovcja morajo po kvaliteti ustrezati določilom veljavnih standardov.</t>
  </si>
  <si>
    <t>Standardi za mizarska dela  vsebujejo :</t>
  </si>
  <si>
    <t>Za montažo mizarskih izdelkov in del se uporabljajo obstoječi odri na objektu. V primeru, da so za montažo mizarskih izdelkov potrebni drugi odri, se ti obračunavajo posebej.</t>
  </si>
  <si>
    <t>Opis storitve kooperanta /obrtnika/ :</t>
  </si>
  <si>
    <t>Storitev  kooperanta obsega, če ni s pogodbo določeno drgače določeno:</t>
  </si>
  <si>
    <t>Opis zidarske/težaške/ pomoči :</t>
  </si>
  <si>
    <t>Obračun mizarskih del :</t>
  </si>
  <si>
    <t>Splošna določila za keramičarska dela:</t>
  </si>
  <si>
    <t>Keramičarska dela morajo biti izvršena po določilih veljavnih normativov in v soglasju z obveznimi standardi za ta dela.</t>
  </si>
  <si>
    <t>Potrebni materiali za ta dela morajo po kvaliteti prav tako ustrezati določilom veljavnih standardov.</t>
  </si>
  <si>
    <t>Standarizirani opisi del za keramičarska dela vsebujejo :</t>
  </si>
  <si>
    <t xml:space="preserve">                          - izvršitev kooperantske /obrtniške/ storitve</t>
  </si>
  <si>
    <t xml:space="preserve">                          - zidarsko /težaško/ pomoč kooperantu</t>
  </si>
  <si>
    <t xml:space="preserve">                          - ostale manipulativne stroške</t>
  </si>
  <si>
    <t>Storitve kooperanta obsega, če ni s pogodbo drugače določeno :</t>
  </si>
  <si>
    <t>Splošna določila za tlakarska dela :</t>
  </si>
  <si>
    <t>Materiali in izdelki za ta dela morajo ustrezati določilom obveznih standardov.</t>
  </si>
  <si>
    <t>Standardni opisi za tlakarska dela vsebujejo :</t>
  </si>
  <si>
    <t>Opis storitev kooperanta /obrtnika/ :</t>
  </si>
  <si>
    <t>Storitve kooperanta obsegajo, če ni z medsebojno pogodbo drugače določeno:</t>
  </si>
  <si>
    <t>Opis zidarske /težaške/ pomoči:</t>
  </si>
  <si>
    <t>Naprava vseh podlog potrebnih za nemoteno delo polagalca. Podloge morajo ustrezati ustreznim veljavnim</t>
  </si>
  <si>
    <t>normativom in določilom JUS standardom določenih za posamezne vrste podov.</t>
  </si>
  <si>
    <t>Postavitev oz. vzidava podmetkov za pritrditev stenske obloge.</t>
  </si>
  <si>
    <t>Obračun del :</t>
  </si>
  <si>
    <t xml:space="preserve">3. Na  opleskanih površinah se ne smejo poznati sledovi od slikopleskarskega orodja  in ton mora biti enoten. </t>
  </si>
  <si>
    <t>4. Pred pričetkom je predhodno pregledati delovno površino in izvesti potrebna preddela; površine očistiti od emulzij, premazov opažev in mastnih deležev, pregledati niveleto površin in pomeriti stopnjo vlage. Vse našteto mora biti zajeto v E.M. posamezne postavke.</t>
  </si>
  <si>
    <t>5. V ceno je upoštevati vse zaščite pri slikanju ali pleskanju med posameznimi različnimi nanosi barv: bandažni trak, začasno odstranjevanje in ponovno nameščanje, zaščito lesenih ograj, zidnih površin, ipd…</t>
  </si>
  <si>
    <t xml:space="preserve">6. Pleskarski izdelki (kit, barve in ostali premazi) morajo ustrezato sledečim parametrom in zahtevam: paroprepustnost izravnalnih mas po EN ISO 7783-2; koeficient μ&lt;40;  vrednost Sd (d = 3 mm) &lt;0,12; (m) razred I (visoka paroprepustnost). Paroprepustnost končnih zidnih premazov po EN ISO 7783-2; koeficient μ&lt;100;  vrednost Sd (d = 3 mm) &lt;0,01; (m) razred I (visoka paroprepustnost). </t>
  </si>
  <si>
    <t xml:space="preserve">8. VGRADNJA IZRAVNALNIH MAS; Maso običajno vgrajujemo v dveh slojih, pri čemer naj debelina posameznega sloja ne presega 1 do 2 mm, skupna debelina dvoslojnega nanosa pa 3 mm. Maso nanašamo ročno – z nerjavečo jekleno gladilko – in jo po obdelovani ploskvi razvlečemo. Pri tem skušamo površino čim bolj zgladiti. Če je potrebno, odvečni material z gladilko odvzamemo in odstranimo. Prvi sloj pred nanosom drugega, enako pa tudi drugi oziroma zaključni sloj, obrusimo s finim brusnim papirjem. brušenje je lahko ročno ali strojno. Če površine pripravljamo za zahtevnejše dekorativne obdelave, uporabimo brusni papir štev. 150, v drugih primerih pa izbiramo med brusnimi papirji štev. 80 in 120. Vgradnja izravnalne mase je možna le v primernih mikroklimatskih pogojih: temperatura zraka in zidne podlage naj ne bo nižja od +5 ºC in ne višja od +35 ºC, relativna vlažnost zraka pa ne višja od 80 %. </t>
  </si>
  <si>
    <t>Splošna določila za slikopleskarska dela:</t>
  </si>
  <si>
    <t xml:space="preserve">Slikopleskarska dela morajo biti izvršena po določilih veljavnih normativov in v soglasju z obveznimi standardi za ta </t>
  </si>
  <si>
    <t>dela. Potrebni materiali za ta dela morajo po kvaliteti ustrezati določilom standardov.</t>
  </si>
  <si>
    <t>Slikopleskarska dela obsegajo :</t>
  </si>
  <si>
    <t>Standardi za slikopleskarska dela vsebujejo:</t>
  </si>
  <si>
    <t>Opis storitve kooperanta /obrtnika/:</t>
  </si>
  <si>
    <t xml:space="preserve">Storitev kooperanta obsega, če ni s pogodbo drugače določeno: </t>
  </si>
  <si>
    <t>Zidarska /težaška/ pomoč obrtnikom /kooperantom/:</t>
  </si>
  <si>
    <t>Dobljeno osnovno kvadraturo pomnožimo s sledečimi koeficienti :</t>
  </si>
  <si>
    <t xml:space="preserve">               - enojna okna     1,45</t>
  </si>
  <si>
    <t xml:space="preserve">               - vezana okna     2,40</t>
  </si>
  <si>
    <t xml:space="preserve">               - dvojna okna      2,90</t>
  </si>
  <si>
    <t xml:space="preserve">               - za površine stekla do 3,00 m2     0,45</t>
  </si>
  <si>
    <t xml:space="preserve">               - za površine stekla do 5,00 m2     0,30</t>
  </si>
  <si>
    <t xml:space="preserve">               - za površine stekla nad 5,00 m2   0,25</t>
  </si>
  <si>
    <t xml:space="preserve">f.) Vsa zarisovanja, čiščenja, zakoličbe, transportni in manipulativni stroški, pomožna spremljevalna in zaključna dela, kot tudi vrtanja in štemanja za kompletna obrtniška dela razen, če ni s postavko drugače določeno!. </t>
  </si>
  <si>
    <t>Ključavničarska dela morajo biti izvršena po določilih veljavnih normativov in v soglasju z obveznimi standardi.</t>
  </si>
  <si>
    <t>Material za ta dela in vgradnjo okovcja morajo po kvaliteti ustrezati določilom veljavnih standardov.</t>
  </si>
  <si>
    <t>Storitve kooperanta obsegajo, če ni z medsebojno pogodbo drugače določeno :</t>
  </si>
  <si>
    <t>Opis zidarske /težaške/ pomoći :</t>
  </si>
  <si>
    <t>Splošna določila za ključavničarska dela:</t>
  </si>
  <si>
    <t>11. Pri izvajanju železokrivskih del se uporablja armatura, predpisana s projektom gradbenih kobnstrukcij: Za armaturne mreže  -  jeklo trdnostnega razreda S500,; za rebraste armaturne palice jeklo trdonstnrgas razreda S400. na splošno velja, da morajo biti trdnostne, deformabilnostne in mehanske lastnosti jekla S400 in S500 v skaldu s  standardom SIST EN 1992-1-1:2005.</t>
  </si>
  <si>
    <t>pod pasovnimi temelji, 15 cm širše od robu temelja, povprečna debelina 6,5 cm:</t>
  </si>
  <si>
    <t>pod finalnim talnimi oblogami pred vhodi v objekt</t>
  </si>
  <si>
    <t>v kinetah, jaških, poglobitvah, črpališčih:</t>
  </si>
  <si>
    <t xml:space="preserve"> Doplačilo k posameznim betonskim konstrukcijam, kot na primer zidovi in stebri (kjer mora beton imeti prilagojeno recepturo za povečano odpornost na mraz in soli). Dodatek poljubnega proizvajalca v skladu s projektom betona izbranega ponudnika, kot na primer Cementol SPA in A. Natančno niveliranje površine betona z laserjem zaradi kasnejše izdelave naloženih slojev finalnih obdelavje zajeto v osnovni ceni vgrajevanja betona! </t>
  </si>
  <si>
    <t xml:space="preserve">Dodatek za dodatno protizdrsno obdelavo plošč v naklonih - metlanje betona v predpisanem in predhodno potrjenem vzorcu. </t>
  </si>
  <si>
    <t>pod tlaki objektov izven kletnega tlorisa: povprečna debelina 6,5 cm</t>
  </si>
  <si>
    <t xml:space="preserve">v pasovne temelje; </t>
  </si>
  <si>
    <t>v ravno temeljno ploščo olimpijskega bazena (d = 45 cm) skupaj s poglobitvami, plošča gladko zalikana</t>
  </si>
  <si>
    <t>obodbe kletne stene in stene bazenov, debeline 25 in 30 cm, viden beton</t>
  </si>
  <si>
    <t>obodbe kletne stene in stene bazenov, debeline 35 in 40 cm, viden beton</t>
  </si>
  <si>
    <t>AB pritlične stene debeline 20 in 25 cm, viden beton</t>
  </si>
  <si>
    <t>AB stebri v kletni etaži; 40/40 ni 50/50 cm, viden beton</t>
  </si>
  <si>
    <t>v negativne odlitke posameznih poglobitev pod temeljnimi ploščami;</t>
  </si>
  <si>
    <t>V AB stene zunanjih garderob, debeline 25 in 20 cm</t>
  </si>
  <si>
    <t xml:space="preserve">v temeljno ploščo pod zunanjimi garderobami; </t>
  </si>
  <si>
    <t>AB plošča nad pritličjem, debeline 20 in 30 cm, gladko zaribana površina</t>
  </si>
  <si>
    <t>AB uvozno izvozna plošča/klančina, debeline 30 cm, zaribana površina v naklonu 7,5 in 15 %</t>
  </si>
  <si>
    <t>v plošče nad zunanjimi garderobami, debeline 20 cm</t>
  </si>
  <si>
    <t>AB notranje kletne stene debeline 25 in 30 cm, viden beton</t>
  </si>
  <si>
    <t>AB stebri pritličja</t>
  </si>
  <si>
    <t>v ravno temeljno ploščo otroškega  bazena in v ploščo nad kletno etažo, debeline 30 cm, plošča gladko zalikana; v območju osi F-K v naklonu 1%</t>
  </si>
  <si>
    <t>Odvoz že sortiranega odvečnega materiala  in izkopa v stalno urejeno in registrirano deponijo izvajalca z zvračanjem in grobim planiranjem v deponiji s plačilom vseh potrebnih taks, odškodnin in pristojbin. (transporti se vršijo do mesta vgrajevanja v nasipe);  Klasifikacijska številka odpadka 170504.</t>
  </si>
  <si>
    <t xml:space="preserve">Odstranitev objekta, obeh bazenov (olimpijski in otroški), vse pripadajoče bazenske ploščadi, ostali segmenti in elementi celotne zunanje zunanje ureditve ter posamičnih dreves je že izvedeno v prvi fazi. V sklopu 2.faze, oziroma tega popisa del se odstranjuje samo obstoječe košarkarsko igrišče in preostanek zunanje ureditve ob igrišču.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</si>
  <si>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Ponudnik izbere lokacije posameznih deponij v skladu s tem popisom in v cenah za E.M. upošteva vse stroške deponiranja in transporta. Prikazane količine v tem popisu so v raščenem ali vgrajenem stanju.  Posametni koeficienti razrahljivosti morajo biti upoštevani že v ceni za enoto mere in se posebej ne obračunavajo v količinah. Pri  cenah za enoto je upoštevati specifičnost  lokacije  (delno utesnjenost) glede na manipulacijo, dovoz določenega materiala in premik strojev, mehanizacije ali delovnih naprav.</t>
  </si>
  <si>
    <t>9. Posamezni materiali, ki so v popisu navedeni z imenom ali tipom so za ponudnika zaradi doseganja predpisane kvalitete strogo obvezni! Materiali, ki so opremljeni s citatom: "kot na primer ali enakovredno" ali "kot npr. ali/oz., in enakovredno" za ponudnika niso obvezni! Ponudnik lahko ponuja druge artikle, material in opremo, vendar samo pod pogojem, da izpolnjuje navedene kriterije, parametre in lastnosti, ki se v posamezni postavki ali splošni opombi od določenega artikla, opreme ali materiala zahtevajo! Vse vgrajene materiale in opremo, ki kakor koli odstopajo od popisa; ter vse delavniške načrte mora predhodno (pred izvedbo ali vgrajevanjem) obvezno pismeno potrditi odgovorni projektant oziroma odgovorni vodja projekta!</t>
  </si>
  <si>
    <t xml:space="preserve">10. Pri izvajanju GOI del je obvezno upoštevati vse detajle in navodila PZI projekta, opise posameznih materialov, naprav in opreme ter barvno karto objekta. Vse navedeno je vgrajevati po navodilih izbranega proizvajalca in po predhodni potrditvi projektanta. Vse materiale, obloge, stavbno pohištvo, naprave, opremo in druge artikle pred vgraditvijo obvezno pismeno potrdi odgovorni projektant na podlagi predhodno izdelanih ali dostavljenih vzorcev. </t>
  </si>
  <si>
    <t xml:space="preserve">Zavarovanje območja parcele na lokaciji, kjer se nahaja igrišče; Zavarovanje izvesti glede na predpisano tehnologijo: strojno rušenje preostanka zunanje ureditve v kompletu. Območje zavarovati, ograditi in ločiti z varnostno ograjo: Postaviti varovalne opore, zaščitne odre ter protiprašne bariere. Izdela se interna prometna in varnostna signalizacija in postavijo začasne fiksne bariere na mestih, kjer je povečana možnost vdora nepooblaščenih oseb ali živali na teren gradbene parcele. Aproksimativna velikost razmejitvenega območja 180,00 m2. </t>
  </si>
  <si>
    <t>Strojno rezanje obstoječih asfaltnih površin v globino do 10 cm, raven rez: samo za obdelavo stika stari - novi asfalt skupaj z naknadnim čiščenjem odrezanih robov z izpihovalcem vročega zraka (200-600 oC, pritisk 3-9 bar).</t>
  </si>
  <si>
    <t>STROJNA O RUŠENJA IN ODSTRANITVE:</t>
  </si>
  <si>
    <t>Nearmirani beton slabše kvalitete: podložni betoni pod temelji opreme, , izravnalni in drenažni betoni pod pohodnimi površinami: (Klasifikacijska številka odpadka: 170101)</t>
  </si>
  <si>
    <t xml:space="preserve">Strojno rušenje košarkarskega igrišča in preostanka zunanje ureditve: po odstranitvi vseh delov opreme se v nadaljevanju strojno (bager , pickhammer) poruši in odstrani igrišče z neposredno okolico v skladu z navodili načrta rušitvenih del in po pravilih stroke, pri čemer je ruševine  potrebno ustrezno močiti  z vodo zaradi preprečitve širjenja prahu po neposredni okolici. Ruševine se ob rušenju ločujejo in sortirajo varno ter sproti. Rušenje deljeneo na segmente, kot sledi: </t>
  </si>
  <si>
    <t>Asfalti v zunanji ureditvi: košarkaško igrišče, uvozi na parcelo, v celotni debelini... (Klasifikacijska številka odpadka: 170302)</t>
  </si>
  <si>
    <t>Kamnite konstrukcije: kamnite ograje in kamniti zidovi v zunanji ureditvi (Klasifikacijska številka odpadka: 170501)</t>
  </si>
  <si>
    <t>TRANSPORTI RUŠEVIN:</t>
  </si>
  <si>
    <t>ASFALT: Klasif. št. odpadka: 170302: grobi in fini asfalt:</t>
  </si>
  <si>
    <t xml:space="preserve">KAMEN: Klasif. št. odpadka: 170501: kamen, kamniti zidovi, … </t>
  </si>
  <si>
    <t>2.3.</t>
  </si>
  <si>
    <t>2.4.</t>
  </si>
  <si>
    <t>2.5.</t>
  </si>
  <si>
    <t>2.6.</t>
  </si>
  <si>
    <t>2.7.</t>
  </si>
  <si>
    <t>6.1.</t>
  </si>
  <si>
    <t>6.2.</t>
  </si>
  <si>
    <t>6.3.</t>
  </si>
  <si>
    <t>6.4.</t>
  </si>
  <si>
    <t>že izvedeno</t>
  </si>
  <si>
    <t>3. Pred pričetkom izvedbe zaščite gradbene jame je potrebno preveriti stanje obsrtoječih in prestavljenih talnih inštalacijskih, komunalnih in energetskih vodov. O pregledu se sestavi zapisnik z opisom dejanskega stanja.</t>
  </si>
  <si>
    <t xml:space="preserve">4. Priprava terena, postavitev zaščit, varovalnih ograj in protiprašnih ovir; skratka  celotna organizacija gradbišča, vsi transporti opreme, delovne sile, materiala in sider do gradbišča in nazaj, lokalni premiki in geodetska zakoličba vrste jet-grouting slopov z ustreznim zavarovanjem morajo biti zajeto v ceno za enoto mere posameznih postavk tega poglavja. </t>
  </si>
  <si>
    <t>5. Material: Za vse elemente pilotne stene je uporabljen beton kvalitete C30/37 XC2. Uporabljena armatura je rebrasta, kvalitete S500. Jekleni elementi so iz jekla kvalitete S235, zagatnice iz jekla kvalitete S240GP. Ves uporabljeni material mora ustrezati vsem veljavnim predpisom ter zahtevam sodobne tehnike in materialov.</t>
  </si>
  <si>
    <t>TRANSPORTI IN PREDDELA:</t>
  </si>
  <si>
    <t>Doplačilo zaradi strojnega izkopa v območju podtalnih in zalednih vod; predvidoma od kote - 3,20 m (-3,50 m) naprej</t>
  </si>
  <si>
    <t>upoštevano - zajeto v poglavju zunanje ureditve</t>
  </si>
  <si>
    <t>7.</t>
  </si>
  <si>
    <t>7.1.</t>
  </si>
  <si>
    <t>7.2.</t>
  </si>
  <si>
    <t>8.</t>
  </si>
  <si>
    <t>9.</t>
  </si>
  <si>
    <t>10.</t>
  </si>
  <si>
    <t>11.</t>
  </si>
  <si>
    <t>12.</t>
  </si>
  <si>
    <t>13.</t>
  </si>
  <si>
    <t>14.</t>
  </si>
  <si>
    <t>15.</t>
  </si>
  <si>
    <t>15.1.</t>
  </si>
  <si>
    <t>15.2.</t>
  </si>
  <si>
    <t>16.</t>
  </si>
  <si>
    <t>17.</t>
  </si>
  <si>
    <t>18.</t>
  </si>
  <si>
    <t>19.</t>
  </si>
  <si>
    <t>20.</t>
  </si>
  <si>
    <t>21.</t>
  </si>
  <si>
    <t>22.</t>
  </si>
  <si>
    <t>23.</t>
  </si>
  <si>
    <t>24.</t>
  </si>
  <si>
    <t>25.</t>
  </si>
  <si>
    <t>TESARSKA DELA - ODRI IN OPAŽI:</t>
  </si>
  <si>
    <t>METEORNA KANALIZACIJA:</t>
  </si>
  <si>
    <t>RAVNA STREHA.</t>
  </si>
  <si>
    <t>XXI.</t>
  </si>
  <si>
    <t>XXII.</t>
  </si>
  <si>
    <t>ELEKTRO INŠTALACIJE:</t>
  </si>
  <si>
    <t>XXIII.</t>
  </si>
  <si>
    <t>JAKI TOK:</t>
  </si>
  <si>
    <t>XXIV.</t>
  </si>
  <si>
    <t>ŠIBKI TOK:</t>
  </si>
  <si>
    <t>SKUPAJ ELEKTRO INŠTALACIJE:</t>
  </si>
  <si>
    <t>STROJNE INŠTALACIJE</t>
  </si>
  <si>
    <t>XXV.</t>
  </si>
  <si>
    <t>XXVI.</t>
  </si>
  <si>
    <t>XXVII.</t>
  </si>
  <si>
    <t>XXVIII.</t>
  </si>
  <si>
    <t>SKUPAJ STROJNE INŠTALACIJE:</t>
  </si>
  <si>
    <t>FEKALNA KANALIZACIJA:</t>
  </si>
  <si>
    <t>SKUPAJ METEORNA KANALIZACIJA:</t>
  </si>
  <si>
    <t>IX.   METEORNA KANALIZACIJA</t>
  </si>
  <si>
    <t xml:space="preserve">6. POZOR: Izbrani izvajalec je dolžan v ceni za enoto mere predvideti in vkalkulirati tudi izdelavo testnega polja z dvema pilotoma, katerega se izvede prede pričetkom pilotiranja - takoj po izdelavi delovnega platoja. Pri umerjanju, kontroli in pregledu polja mora obvezno sodelovati geomehanski nadzor, gradbeni nadzor, odgovorni nadzornik, odg.vodja del, odg. vodja projekta ter odg. statik. Ugotovitve so obvezujoče za nadaljevanje del. Za samo izvedbo del je potrebno pred pričetkom del izdelati tudi določena zemeljska dela, pilotne temeljen grede in odvod zalednih vod. Ta dela so zajeta v drugih pod poglavjih tega popisa: glej poglavje zemeljska, betonska dela in meteorna kanalizacija.  </t>
  </si>
  <si>
    <t xml:space="preserve">Povezava pilotne stene s pilotno gredo: POZ: PG; pilotna greda zaščita gradbene jame; b/h= 80/80 cm): greda z odprtinami Ø100 mm/3,5 m za morebitno sidranje; </t>
  </si>
  <si>
    <t>PILOTNO TEMELJENJE:</t>
  </si>
  <si>
    <t>16.1.</t>
  </si>
  <si>
    <t>16.2.</t>
  </si>
  <si>
    <t>AB stene debeline 20 in 25 cm, viden beton, nadstropje - streha</t>
  </si>
  <si>
    <t>Parapetni zidovi in zidovi atik na strehi</t>
  </si>
  <si>
    <t>Izdelava, dobava in ročno vgrajevanje armiranega betona MB 30 k (C 25/16;XC3;Dmax8;S1) v manjše betonske in armiranobetonske manjše srednje zahtevne konstrukcije prereza do 0.04 m3/m2,m1.</t>
  </si>
  <si>
    <t>AB stene zunanjih garderob, debeline 25 in 20 cm</t>
  </si>
  <si>
    <t>Plošče nad zunanjimi garderobami, debeline 20 cm</t>
  </si>
  <si>
    <t>Obodbe kletne stene in stene bazenov, debeline 35 in 40 cm, viden beton</t>
  </si>
  <si>
    <t>Temeljna plošča otroškega  bazena in plošča nad kletno etažo, debeline 30 cm</t>
  </si>
  <si>
    <t>AB notranje kletne stene debeline 25 in 30 cm</t>
  </si>
  <si>
    <t>AB uvozno izvozna plošča/klančina, debeline 30 cm</t>
  </si>
  <si>
    <t>AB stebri v kletni etaži; 40/40 ni 50/50 cm</t>
  </si>
  <si>
    <t>Doplačilo za strojno zalikanje betonske površine in po potrebi mestoma egaliziranje s polimer-cementno malto v potrebni debelini. Izdelano na lokacijah po projektu v prostorih, kjer se polagajo finalni premazi direktno na betonsko ploščo; obračuna se samo dodatek za strojno zalikanje armirano betonskih plošč - izdelano strojno s krožnikom z laserskim niveliranjem za točnost nivelete, predpisane po PZI projektu (zahteva za ravnost:   max. 9 mm / 4 m'). Obdelano po tehnologiji izdelovalca v naslednjih 24 urah po izdelani plošči. (kinete, jaški, garaža, glej sestave tlakov)</t>
  </si>
  <si>
    <t>temeljna plošča kletne etaže</t>
  </si>
  <si>
    <t>1.1.</t>
  </si>
  <si>
    <t>1.2.</t>
  </si>
  <si>
    <t>DODATKI MEŠANICAM IN DRUGA DELA:</t>
  </si>
  <si>
    <t>ZIDANJA IN ZAZIDAVE:</t>
  </si>
  <si>
    <t xml:space="preserve">POZ. PI4: AB pilot Ø 80 pod bazenom - po sistemu npr.: Benotto - predvideno na lokacijah po projektu: pilot premera Ø 80 cm, vrtanje pilotov do globine -23,60 m (dno pete pilota): piloti s pilotno glavo Ø 80 cm, L = 21,50 m; beton kvalitete: C30/37, XC2   </t>
  </si>
  <si>
    <t xml:space="preserve">POZ. PI5: AB pilot pod strojnico bazena - po sistemu npr.: Benotto - predvideno na lokacijah po projektu: pilot premera Ø 80 cm, vrtanje pilotov do globine -23,60 m (dno pete pilota): piloti s pilotno glavo Ø 80 cm, L = 19,00 m; beton kvalitete: C30/37, XC2 </t>
  </si>
  <si>
    <t>3.1.</t>
  </si>
  <si>
    <t>3.2.</t>
  </si>
  <si>
    <t>11.1.</t>
  </si>
  <si>
    <t>11.2.</t>
  </si>
  <si>
    <t>11.3.</t>
  </si>
  <si>
    <t>12.1.</t>
  </si>
  <si>
    <t>12.2.</t>
  </si>
  <si>
    <t>13.1.</t>
  </si>
  <si>
    <t>14.1.</t>
  </si>
  <si>
    <t>14.2.</t>
  </si>
  <si>
    <t>14.3.</t>
  </si>
  <si>
    <t>14.4.</t>
  </si>
  <si>
    <t>14.5.</t>
  </si>
  <si>
    <t>24.1.</t>
  </si>
  <si>
    <t>24.2.</t>
  </si>
  <si>
    <t>25.1.</t>
  </si>
  <si>
    <t>26.1.</t>
  </si>
  <si>
    <t>26.2.</t>
  </si>
  <si>
    <t>27.1.</t>
  </si>
  <si>
    <t>27.2.</t>
  </si>
  <si>
    <t>28.</t>
  </si>
  <si>
    <t xml:space="preserve">zalivanje stikov in odprtin pri posameznih prebojih instalacij, opreme in bazenske tehnike skozi vodotesne AB konstrukcije: </t>
  </si>
  <si>
    <r>
      <t>Nabava. dobava in montaža polmontažnih kinet za razvod in dovod inštalacij do posameznih mikrolokacij ali za interni razvod po kopališkem kompleksu: kinete poljubnega proizvajalca, svetlega prereza do 40/70 cm, lahka povozna ali pohodna  izvedba skupaj s pripadajočim AB pokrovom, prirejenim za mokromontažno montažo z lepljenim stikom. Kineta položena v podložni beton in termo ter hidro izolirana, drobna manjša dela so predmet drugih postavk.</t>
    </r>
    <r>
      <rPr>
        <i/>
        <sz val="11"/>
        <rFont val="Times New Roman CE"/>
        <charset val="238"/>
      </rPr>
      <t/>
    </r>
  </si>
  <si>
    <t>Termo in hidro ovoj kinete v sestavu: hladni premaz, bitumenski polno varjen trak na bazi poliestrskega filca debeline 4 mm, Ekstrudirani polistiren debeline 6 cm in zaščitni filc teže 250 g/m2; poraba materiala: 2,20 m2/m1</t>
  </si>
  <si>
    <t>IZRAVNAVE IN OMETI:</t>
  </si>
  <si>
    <t>RAZNA ZIDARSKA DELA:</t>
  </si>
  <si>
    <t xml:space="preserve">Izravanava delovnih stikov od opaža po ravnih vidnih armirano betonskih površinah v normalnih pogojih skupaj z odstranjevanje emulzije od opaža s strojnim brušenjem in sesanjem: priprava stenskih  površin za nadaljno slikopleskarsko obdelavo ali za nanos hidroizolacije, kot sledi (vključno z AB stebri): </t>
  </si>
  <si>
    <t xml:space="preserve">Ravni strop, višine do 3,00 m, v prostorih velikosti do 5,00 m2 (klet): </t>
  </si>
  <si>
    <t xml:space="preserve">Ravne strop, višine od 3,00 do 6,00 m (3,75;  3,90; 4,40 m) v prostorih velikosti nad 5,00 m2 (klet in pritličje): </t>
  </si>
  <si>
    <t xml:space="preserve">Nabava, dobava in izdelava dvojnega premaza za boljšo sprijemljivost betona: premaz poljubnega proizvajalca kot npt. Elastasil TKK Srpenica ali enakovredno. Premaz se izdela v skladu z tehničnimi navodili proizvajalca, uporabi se ga pri betoniranju stikov beton - sveži beton na loakcijah, določenih s projektom (na lokacijah, kjer ni posebne zahteve za hidroizolacijski vodotesni stik). </t>
  </si>
  <si>
    <t>Gradbeno čiščenje celotnega objekta po končanih mokrih postopkih: obračun po netto tlorisni enkratni površini objekta.</t>
  </si>
  <si>
    <t>Nabava, dobava in izdelava primarne  horizontalne hidroizolacije (kesonska izvedba vkopanih kletnih zidov) v sestavi: HDPE folija debeline 1,2 mm; na zgornji strani obdelana s slojem za kontaktno spajanje s svežim betonom (npr: Grace - Preprufe 300R); folija je prosto položena na H površino in po obodu zavihana na obodni opaž talne temeljne AB plošče. Folija je vgrajena po tehničnih navodilih proizvajalca. Eventualno nastali preboji folije z armaturo  ali prehodi inštalacij ter kanalizacije se obdelajo in tesnijo s tesnilno pasto Grace - Bituthene LM - tekoča membrana istega proizvajalca. Glej sestave tlakov:</t>
  </si>
  <si>
    <t>Nabava, dobava, rezanje in polaganje armaturnih gradbenih mrež kvalitete S500B  -   količina je določena po izvlečkih PZI načrta gradbenih konstrukcij in delno po Načrtu izkopov in osnovne podgradnje št.: 11859, katerega je izdelalo podjetje Projekt d.d. Nova Gorica. Opomba: v tej postavki zajete tudi mreže za armiranje podložnega betona ter mreže za pritrjevanje talnega gretja. Brutto količina armaturnih mrež:</t>
  </si>
  <si>
    <t>Zaključni venec ob olimpijskem bazenu</t>
  </si>
  <si>
    <t>K4 -  Strojnica zunanjega bazena (tla izven območja strojnih naprav)</t>
  </si>
  <si>
    <t xml:space="preserve">HORIZONTALNA HIDROIZOLACIJA pod temeljnimi ploščami: </t>
  </si>
  <si>
    <t xml:space="preserve">VERTIKALNA HIDROIZOLACIJA vkopanih sten ob pilotni varovalni steni: </t>
  </si>
  <si>
    <t>Nabava, dobava in izdelava primarne  vertikalne hidroizolacije (kesonska izvedba) v sestavi: HDPE folija debeline 1,20 mm; na zgornji strani obdelana s slojem za kontaktno spajanje s svežim betonom, npr: Grace - Preprufe 160R; folija je pritrjena v XPS podlogo in po obodu zavihana za 20 cm v zaščitenem pasu do trenutka spajanja z folijo 300R spodaj ter zaključena z zavihanim robom preko plošče nad kletjo. Folija je vgrajena po tehničnih navodilih proizvajalca. Eventualno nastali preboji folije z armaturo  ali prehodi inštalacij ter kanalizacije se obdelajo in tesnijo s tesnilno pasto Grace - Bituthene LM - tekoča membrana istega proizvajalca. Položeno, kot sledi:</t>
  </si>
  <si>
    <t>sintetična folija na bazi HDPE,  deb.: 1,2 mm s slojem za sprimnost s svežim betonom, vgrajenim na zgornji strani folije, npr.: PREPRUFE 160R ali enakovredno. Mehansko pritrjena v XPS plošče v coni preklopov s sistemskimi pritrdili po tehničnih navodilih proizvajalca.</t>
  </si>
  <si>
    <t xml:space="preserve">Nabava, dobava in polaganje zaščite vertikalne izolacije iz ekstrudiranih polystirenskih plošč poljubnega proizvajalca, npr.: Stysol L. Plošče dim. 60/125 cm so prilepljene po navodilu proizvajalca na hidroizolacijo z dvostranskim lepilnim kavčukovim trakom, npr.: Bitustick 150 mm ali enakovredno. </t>
  </si>
  <si>
    <t>Nabava, dobava in izdelava primarne vertikalne hidroizolacije v sestavi; čiščenje površine, 1 x hladni premaz Bituthene Primer B2 (300g/m2) in 1 x sintetična vodotesna membrana npr: Bituthene 4000 ali enakovredno (po standardu UEAtc EN 13967, vodonepropustnost 60kPa) s potrebnimi zavihki/spoji s horizontalno HI: polno lepljen samolepilni trak na bazi laminatnega nosilca HDPE in kavčuka. HI položena v pasovih s predpisanimi preklopi - v skladu s tehničnimi navodili proizvajalca. Opomba: izolacija sega minimalno 20 cm nad terenom povsod tam, kjer je to možno. Eventualno nastali preboji HI z armaturo  ali prehodi inštalacij ter kanalizacije se obdelajo in tesnijo s tesnilno pasto npr.: Grace - Bituthene LM - tekoča membrana istega proizvajalca.</t>
  </si>
  <si>
    <t xml:space="preserve">Z2 -  Kletna vkopana stena – v širokem odkopu ali v morebitnem odmiku od varovalne stene </t>
  </si>
  <si>
    <t xml:space="preserve">Vkopane stene zunanjih bazenov: </t>
  </si>
  <si>
    <t>Plošče debeline 5 cm - po robu temeljne plošče pod kletno etažo na stikih s pilotno steno in drugje (glej sestave PZI projekta):</t>
  </si>
  <si>
    <t>Plošče debeline 5 cm - po robu temeljne plošče pod olimpijskim in otroškim bazenom (glej sestave PZI projekta)</t>
  </si>
  <si>
    <t>Poglobitve in negativni odlitki - plošče debeline 5 cm:</t>
  </si>
  <si>
    <t>Plošče debeline 5 cm - kot zaščita vertikalne HI na vkopanih kletnih stenah in stenah zunanjih bazenov: preko kavčuk izolacije npr.: Bithutene (glej sestave PZI projekta)</t>
  </si>
  <si>
    <t>Nabava, dobava in polaganje zaščite vertikalne izolacije s ploščami Bithutene protection board debeline 3 mm, proizvajalca npr.: Grace - Lespatex. Plošče dim. 100/200 cm so prilepljene po navodilu proizvajalca na hidroizolacijo z dvostranskim lepilnim trakom Bitustik. Zaščita se položi po V-HI posameznih svetlobnih jaškov, zasilnega izhoda ter kinet</t>
  </si>
  <si>
    <t>po posameznih svetlobnih jaških:</t>
  </si>
  <si>
    <t>zunanja stranica obbazenskega AB venca</t>
  </si>
  <si>
    <t>Plošče debeline 5 cm - po robu temeljne plošče zunanjih garderob (glej sestave PZI projekta):</t>
  </si>
  <si>
    <t>Poglobitve in negativni odlitki pod posameznimi temeljnimi ploščami (tudi zunanje garderobe):</t>
  </si>
  <si>
    <t>pod temeljnimi ploščami zunanjih garderob, r.p.</t>
  </si>
  <si>
    <t>K4 -  Strojnica zunanjega bazena (tla izven območja strojnih naprav), r.p.</t>
  </si>
  <si>
    <t>K3 - Tehnični prostori (topl.postaja, strojnica, ventilatorji,elektro pr., skladišče ...) – kota: -3.53 (tudi nadvišan kot K2!), r.p.</t>
  </si>
  <si>
    <t>v ploščo pod klimatom (streha), debeline 15 cm</t>
  </si>
  <si>
    <t>TERMO IN AKUSTIČNE IZOLACIJE:</t>
  </si>
  <si>
    <t>P1 -  Vhodni trg (atrij nad neogrevano kletjo)</t>
  </si>
  <si>
    <t>P1 -  Vhodni trg (atrij nad neogrevano kletjo), padec obdelan v 1,3% naklonu</t>
  </si>
  <si>
    <t>P1 -  Vhodni trg (atrij nad neogrevano kletjo), položen nad pranim prodcem</t>
  </si>
  <si>
    <t xml:space="preserve">HORIZONTALNA HIDROIZOLACIJA - polimer-bitumen/PUR nanosna masa po AB plošči nad kletjo: </t>
  </si>
  <si>
    <t>Nabava, dobava in izdelava primarne horizontalne hidroizolacije pod tlaki zunanjih povoznih in pohodnih površin izven objekta:  izdelana kot hidroizolacijski sistem, ki se uporablja za hidroizolacijo vodoravnih površin poljubnega proizvajalca kot na primer Grace Servidek Servipak ali enakovredno. Izolacija se polaga na svež beton po plošči nad kletjo s potrebnimi vertikalnimi zavihki/preklopi na lokacijah, kjer je plošča v območju atmosfere v obliki polimer-bitumen/PUR nanosna masa (3kg/m2), v kombinaciji s togimi bitumenskimi ploščami deb.6 mm, kot sistemska, visoko adhezivna hidroizolacija za popoln spoj na vlažno površino betona:</t>
  </si>
  <si>
    <t xml:space="preserve">Servidek  - posebno formulirana bitumensko - lateksna zmes debeline 3 mm, ki jo sestavljata dve komponenti A in B. Mešanje po navodilih proizvajalca; po končani vgradnji mora tvoriti elastomerno hidroizolacijsko vodoodbojno membrano. Polaganje strojno ali ročno. </t>
  </si>
  <si>
    <t>Servipak - pripadajoča sistemsdka zaščita, katero tvorijo bitumenske plošce debeline 6 mm na delno povoznih in pohodnih površinah in so namenjene za zaščito hidroizolacije Servidek - membrane.</t>
  </si>
  <si>
    <t>P1 - Vhodni trg (atrij nad neogrevano kletjo)</t>
  </si>
  <si>
    <t xml:space="preserve">Nabava, dobava in polaganje pranega prodca granulata 8-16 mm v projektiranih debelinag po posameznih sestavih iz PZI načrta, skupaj z vsemi izravnavami in potrebnimi premeti: </t>
  </si>
  <si>
    <t xml:space="preserve">LOČILNI DRENAŽNI SLOJI - GEOTEKSTIL, izdelani iz geotekstila/filca: </t>
  </si>
  <si>
    <t>VEZNI IN LOČILNI SLOJI:</t>
  </si>
  <si>
    <t>K3 -  Tehnični prostori (topl.postaja, strojnica, ventilatorji, elektro pr., skladišče ...) – kota: -3.53 (tudi nadvišan kot K2!)</t>
  </si>
  <si>
    <t>Nabava, dobava in izdelava primarne  vertikalne hidroizolacije (kesonska izvedba) v sestavi: HDPE folija debeline 0,80 mm; na zgornji strani obdelana s slojem za kontaktno spajanje s svežim betonom, npr: Grace - Preprufe 160R; folija je prosto položena na vse negativne odlitke posameznih pogobitev pod temeljno ploščo po obodu zavihana za 20 cm v zaščitenem pasu do trenutka spajanja z folijo 300R. Folija je vgrajena po tehničnih navodilih proizvajalca. Eventualno nastali preboji folije z armaturo  ali prehodi inštalacij ter kanalizacije se obdelajo in tesnijo s tesnilno pasto Grace - Bituthene LM - tekoča membrana istega proizvajalca.</t>
  </si>
  <si>
    <t>Nabava, dobava in izdelava horizontalne hidroizolacije v sestavi; čiščenje površine, 1 x hladni premaz Bituthene Primer B2 (300g/m2) in 1 x sintetična vodotesna membrana npr: Bituthene 4000 ali enakovredno (po standardu UEAtc EN 13967, vodonepropustnost 60kPa) s potrebnimi zavihki/spoji ob straneh: polno lepljen samolepilni trak na bazi laminatnega nosilca HDPE in kavčuka. HI položena v pasovih s predpisanimi preklopi - v skladu s tehničnimi navodili proizvajalca. Eventualni preboji HI se obdelajo in tesnijo s tesnilno pasto npr.: Grace - Bituthene LM - tekoča membrana istega proizvajalca.</t>
  </si>
  <si>
    <t xml:space="preserve">P4/A  - Prostori za prhanje in vsi ostali mokri prostori pritličja    </t>
  </si>
  <si>
    <t>P6 - Zunanja površina nad kletno etažo - obbazenska ploščad-med osjo E in steno bazena - območje osi: E-F/6-14</t>
  </si>
  <si>
    <t>P6 in P6/A- Zunanja površina nad kletno etažo - obbazenska ploščad-med osjo E in steno bazena - območje osi: E-F/6-14 in v območju osi: E-F/3a-6 ter vse ostale obbazenske površine, ki so obložene s keramiko</t>
  </si>
  <si>
    <t>Pod stavbnim pohištvom: med primarno HI in zaključena na okenskem okvirju ali tik pod njim s piganim vodotesnim robom</t>
  </si>
  <si>
    <t xml:space="preserve">Po zaključnih/mejnih  stranskih vertikalnih robovih zunanjih pohodnih površin: med tlakom in objektom; med tlakom in zelenimi površinami in podobno... </t>
  </si>
  <si>
    <t>P7 -  Zelenica (med osmi F in K oz. F in C1 - tudi pod lesenim podestom - zunanja površina nad kletno etažo</t>
  </si>
  <si>
    <t>v ravno temeljno ploščo olimpijskega bazena ter otroškega bazena</t>
  </si>
  <si>
    <t>AB venec ob olimpijskem bazenu</t>
  </si>
  <si>
    <t>Dezinfekcijski bazenčki</t>
  </si>
  <si>
    <t xml:space="preserve">ZAŠČITA VERTIKALNE HIDROIZOLACIJE po obodnih robovih posameznih  temeljnih plošč: </t>
  </si>
  <si>
    <t>Obdelava delovnega stika po zunanjem obodu posameznega dela objekta: delovni stik med temeljno peto in armirano betonsko kletno steno s cementno malto v obliki polkrožnega ali trikotnega preseka - "holkela" zaradi preprečitve deformacije na hidroizolaciji. Kotna obdelava se lahko nadomesti z ustrezno tipsko EPS letvijo, če to dopuščajo tehnični pogoji izbrane hidroizolacije.</t>
  </si>
  <si>
    <t>Obdelava glav pilotov temeljenja, brez polistirena, samo s predhodno pripravo in izravnavo podlage</t>
  </si>
  <si>
    <t>Nabava, dobava in polaganje hidroizolacijske membrane - zapore proti vlagi pod tlaki obdelanih pohodnih površin izven območja kletne etaže, položeno preko že izdelanega težnostnega nasipa: PE folija debeline 3 mm, folija proizvajalca, kot na primer: AIROFOAM AG - FSP 3/300 ali enakovredno. Položeno v enem sloju s predpisanimi lepljenimi preklopi in vertikalnimi zavihki, stiki lepljeni po navodilih proizvajalca.</t>
  </si>
  <si>
    <t xml:space="preserve">Stene zunanjih garderob - pod koto terena: </t>
  </si>
  <si>
    <t>MIKROARMIRANI BETONI IN ESTRIHI:</t>
  </si>
  <si>
    <t>sestav K 4 - mikroarmirani beton C 20/25, debeline 6 cm, fino zaglajen, dilatiran na polja max. 50 m2.</t>
  </si>
  <si>
    <t>Polaganje po stopnicah in pragovih</t>
  </si>
  <si>
    <t xml:space="preserve">EPOKSI TLAK: Nabava, dobava in polaganje zaključne talne obloge iz samorazlivnega epoksi tlaka debeline 2-3 mm; izdelan na bazi mešanice epoksidnih smol, trajno antistatičen, ki mora ustrezati sledečim pogojem in zahtevam: nedrseč, UV odporen, protiprašen, preprost za čiščenje, kemično odporen, imeti mora dobre higienske lastnosti brez vonja – možnost dedezinfekcije, negorljiv, odporen proti udarcem, neprepusten za tekočine, elastičnost in zapora za razpoke (tesnjenje) mora biti zagotovljena v vgradnji. Obloga položena v poldekorativnem vzorcu. Artikel poljubnega proizvajalca. Tlak se polaga v skladu s tehničnimi navodili proizvajalca po sledečem redosledu z vsemi pomožnimi, pripravljalnimi in zaključnimi deli: </t>
  </si>
  <si>
    <t>Minimalno rezanje, sesanje, in obdelava dilatacij po končanih delih: dilatacije širine do 5 mm, skupaj z obdelavo ravnih rezov po dilatacijskih robovih z epoksidno malto.</t>
  </si>
  <si>
    <t>K5  - Dvigalni jaški (samo dno) in kinete (stene in dno)</t>
  </si>
  <si>
    <t>sestav K5 - Dvigalni jašek – dno, polimeriziran beton C20/25, debeline 5.0 cm</t>
  </si>
  <si>
    <t xml:space="preserve">sestav P1 -  Vhodni trg (atrij nad neogrevano kletjo) podlaga: mikroarmirani beton C 20/25 debeline 9.0 cm * OPOMBA: pred izvedbo betona je v celotni liniji stika  a.b. plošče s fasado vgrajen pas ekstrudiranega polistirena (XPS) v deb. 4 cm, kot element za preprečevanje vpliva linijskega topl. mostu. </t>
  </si>
  <si>
    <t>Nabava, dobava in polaganje zvočne in  toplotne izolacije: izolacijske plošče s povečano zvočno izolativnostjo iz ekstrudiranega polystirena XPS (20 mm ≤ s (1) ≤ 60 mm - λD = 0.034 W/m.K in tlačne trdnosti: 300 kPa) poljubnega proizvajalca, kot npr: STYSOL XPS ali FRAGMAT XPS 30 SF, oziroma enakovredno in s parametri, ki morajo ustrezati standardu  SIST EN 13164 ter navedenim zahtevam po opisu te postavke; plošče položene po navodilih proizvajalca - glej sestavo tlakov:</t>
  </si>
  <si>
    <t xml:space="preserve">sestav P1 -  Vhodni trg (atrij nad neogrevano kletjo) podlaga: Plošče debeline 4 cm, ki so pred izvedbo betona položene vertikalno v celotni liniji stika  a.b. plošče s fasado kot vgrajen element za preprečevanje vpliva linijskega topl. mostu. </t>
  </si>
  <si>
    <t>Nabava, dobava in polaganje zvočne in  toplotne izolacije: izolacijske plošče iz ekspandiranega polystirena (λD = 0.031 W/m.K, σ 10% def.= 100 kPa), izdelane na pero in utor, proizvod poljubnega proizvajalca, kot na primer Fragmat neo Super 100 ali enakovredno; ki morajo ustrezati standardu  SIST EN 13163 in navedenim zahtevam po opisu te postavke; plošče položene po navodilih proizvajalca - glej sestavo tlakov:</t>
  </si>
  <si>
    <t xml:space="preserve">Nabava, dobava in polaganje zaščitne PVC folije debeline 0,20 mm, položene kot zaščita pod estrihi v skladu z posameznimi sestavi tlakov iz projekta: folija poljubnega proizvajalca, položena s predpisanimi lepljenimi preklopi in predpisanimi vertikalnimi zavihki, stiki lepljeni po navodilih proizvajalca. </t>
  </si>
  <si>
    <t>Nabava, dobava in polaganje proti vibracijske izolacije pod ploščo klimata na strehi, izdelan kot sloj za preprečevanje prenosa vibracij: proizvod poljubnega proizvajalca, kot npr. Sylomer art.: SR 28 ali enakovredno: debeline 25 mm, širine cca 25 cm, v razmikih cca 25 cm, položen v pasovih na že izdelano  površino extrudiranega polistirena. Opomba: pred naročilom izolacije je potrebno v PZI projektu preveriti rezultat izračuna za sistem in njegov odziv v odvisnosti od frekvence, ki jo povzroča izbrana klimatska naprava . Lastna frekvenca in vse druge frekvence ki jih povzroča izbrani klimat morajo biti obvezno v območju dušenja. V našem sistemu je območje dušenja višje od frekvence 13,72 Hz. V primeru napačnih vhodnih podatkov, da ne pride do pojava resonance!</t>
  </si>
  <si>
    <t>RAZNA OBRTNIŠKA DELA IN OPREMA:</t>
  </si>
  <si>
    <t>Nabava, dobava in izdelava/zidanje zunanjih in notranjih nosilnih ravnih zidov debeline 19 cm in višine do 4,00 m z opečnimi termo zidaki  poljubnega proizvajalca, kot npr.: Porotherm 20/50 S P+E; Wienerberger d.d. ali enakovredno, zidan z apneno cementno malto 1:3:9 (ali z že polpripravljeno malto poljubnega proizvajalca z enakimi karakteristikami) z vsemi pripravljalnimi, pomožnimi in zaključnimi deli, V in H transporti ter napravami malt. Izbrani zidak mora ustrezati koeficientu toplotne prevodnosti λ (W/mK)  0,30!</t>
  </si>
  <si>
    <t xml:space="preserve">Nabava, dobava in izdelava/zidanje notranjih samonosilnih ravnih predelnih zidov debeline 12,50 cm in višine do 3,00 m s porobetonskimi pregradnimi bloki/elementi  poljubnega proizvajalca, kot na primer Ytong ZP 12,5 - PP 3/0,45; ali enakovredno, zidan z že polpripravljeno lepilno malto istega proizvajaca z vsemi pripravljalnimi, pomožnimi in zaključnimi deli, odri, V in H transporti ter napravami malt. </t>
  </si>
  <si>
    <t>Nabava, dobava in polaganje geotekstila - politlak filca 200 g/m2, gosto dvojno poliamidno tkanje poljubnega proizvajalca, kot npr.: Polyfelt TS 20 ali enakovredno, položen s predpisanimi preklopi v smeri padca: podlaga pod posameznimi mikroarmiranimi betoni. Geotekstilna koprena mora biti obvezno dvojno tkana iz navzkriž in prečno neskončnih niti - filamentov iz 100% UV stabiliziranega polipropilena.</t>
  </si>
  <si>
    <t>Prostori s keramičnim tlakom (»suhi« prostori) U = 0.208 W/(m2.K) - sestavi: P3, P3/A  (Hodnik med osema 8 in 9), debeline 9 cm</t>
  </si>
  <si>
    <t>sestav P2   (Vetrolov); P4 (Sanitarije) - U = 0.208 W/(m2.K), debeline 8 cm</t>
  </si>
  <si>
    <t>vsi "prostori brez talnega gretja" pritličja - sestavi P2  - Vetrolov;  P1, P3, … U = 0.208 W/(m2.K), plošče skupne debeline 14 cm, položene dvoslojno s predpisanimi zamiki: spodaj 8 cm, zgoraj 6 cm</t>
  </si>
  <si>
    <t>sestav P4/A  - Prostor za prhanje nog (bazenčki)  -  U = 0.241 W/(m2.K) (moker prostor), debeline 8 cm</t>
  </si>
  <si>
    <t>sestav P6 in P6/A- Zunanja površina nad kletno etažo - obbazenske ploščadi - med osjo E in steno bazena - območje osi: E-F/6-14 in v območju osi: E-F/3a-6 ter vse ostale obbazenske površine, ki so obložene s keramiko:   mikroarmirani beton C 20/25 v dvostranskem naklonu 2.2 % proti središčni muldi z osjo 1.8 m' od roba bazena, debeline od min. 10 cm do max. 14.0 cm</t>
  </si>
  <si>
    <t>sestav K3: podlaga - mikroarmirani, polimerizirani (PC) beton C 30/35 debeline 3,00 cm,   fino zaglajen (zahteva za ravnost : max. 9 mm / 4 m'): Dodatki polimerov v skladu z recepturo proizvajalca</t>
  </si>
  <si>
    <t>sestav P9 - Zunanja površina – lesene kaskade na zelenici od osi F do zunanje stene uvoznega koridorja: armirane betonske kaskade C 20/25, z zgornjo ploskvijo v naklonu 2.5 % , povpr. debeline 20.0 cm</t>
  </si>
  <si>
    <t>sestav P9/A - Zunanja površina – lesen pod med kaskadami in zelenico: mikroarmiran beton C 16/20 v naklonu, debeline od min. 8 cm do max. 11.0 cm</t>
  </si>
  <si>
    <t>sestav P10 in P10/A - Zunanja površina – nad strojnico zun. bazena kot obbazenski tlak š = 5 m', od roba bazena do mulde v osi 13: mikroarmirani beton C 20/25 v naklonu 2.0 % proti muldi v osi 13 in od osi 13 do osi 14, debeline od min. 8 cm do max. 18.0 cm</t>
  </si>
  <si>
    <t xml:space="preserve">sestav P11  - Obbazenski tlak na terenu (površina v območju osi J/6-13): mikroarmirani beton C 20/25, v naklonu 2%, debeline od min. 6 cm do max. 12.0 cm </t>
  </si>
  <si>
    <t>sestav P8 - Zunanja površina (š= 5 m') nad kletno etažo kot obbazenski tlak od osi 6 proti zelenici v območju osi F-K in P11/A   Obbazenski tlak na terenu ob otroškem bazenu v območju osi 15:  mikroarmirani beton C 20/25 v naklonu 2.0% od osi 6 proti robu ozelenitve, debeline od min. 10 cm do max. 20.0 cm</t>
  </si>
  <si>
    <t xml:space="preserve">sestav P13, P14 - Tlak na terenu ob zunanjih sanitarijah: a.b. talna plošča, fino zaglajena, vgrajena z naklonom zgornje ploskve: debeline od 20,0 cm do 15.0 cm 
</t>
  </si>
  <si>
    <t xml:space="preserve">P2 -  Vetrolov    </t>
  </si>
  <si>
    <t xml:space="preserve">EPOKSI PREMAZ: Nabava, dobava in izdelava zaključnega talnega premaza iz epoksidnih smol, ki mora ustrezati sledečim pogojem in zahtevam: nedrseč, UV odporen, protiprašen, preprost za čiščenje, kemično odporen, imeti mora dobre higienske lastnosti brez vonja – možnost dezinfekcije, negorljiv, neprepusten za tekočine, elastičnost in zapora za razpoke (tesnjenje) mora biti zagotovljena v vgradnji.  Artikel poljubnega proizvajalca v barvi po izbiri arhitekta. Premaz se izvede  v skladu s tehničnimi navodili proizvajalca po sledečem redosledu z vsemi pomožnimi, pripravljalnimi in zaključnimi deli: </t>
  </si>
  <si>
    <t xml:space="preserve">• Predpriprava tal pred polagnjem zaključnega tlaka: priprava podlage z brušenjem neravnin, popravilom lasastih razpok, čiščenjem nečistoč  in sesanjem. Manjše neravnine se odbrusijo ali speskajo. Nanos veznega predpremaza za cementne, anhidridne porozne podlage (poraba: 0,3-0,5 kg/m2 za 1 sloj) pod epoksi premazi od izbranega proizvajalca. </t>
  </si>
  <si>
    <t>• Vgradnja finalnega  protizdrsnega epoksi premaza, dvakratni premaz po navodilih izbranega proizvajalca. (poraba: Sistem z dvema nanosoma in debeline cca. 1 mm: cca. 1,0 kg/m2 (0,4 kg smole A+B in 0,15 kg peska 0,1-0,3 - vmesni sloj in 0,4-0,5 kg za finalni premaz)</t>
  </si>
  <si>
    <t>P9/A -  Zunanja površina – lesen pod med kaskadami in zelenico</t>
  </si>
  <si>
    <t>Zidarska vzidava kovinskega vratnega težkega podboja oziroma mokromontažnega okvirnega podboja v pripravljeno odprtino AB zidu ali pomoč pri montaži: fina obdelava špalete za suho montažo v odprtino velikosti od 2,00 do 4,00 m2/kos: vrata dvigal</t>
  </si>
  <si>
    <t>Zidarska vzidava slepih podbojev - vratnih ali okenskih vodil ter raznih loput za suho montažo zunanjega stavbnega pohištva: Izdelava in dobava vodil je predmet postavke stavbnega pohištva ali ključavničarskih del. Vodila se vgrajujejo z uvrtavanjem v betonsko podlago pred izdelavo ometov preko podložnega ekspanzijskega traku zaradi preprečitve toplotnih mostov po sistemu RAL montaže izbranega poljubnega proizvajalca.</t>
  </si>
  <si>
    <t>Vzidava raznih sider za ograje, stopnišča, vodila, konzolne nastavke, ipd… , vgrajevanje z vlaganjem v opaž pred betoniranjem ali zidarska vzidava s primerno ekspanzijsko dvo ali trokomponentno lepilno malto poljubnega proizvajalca, kot na primer Hilti ali enakovredno. Lepilna masa se prilagodi podlagi: opeka, beton ali drugi gradbeni material.</t>
  </si>
  <si>
    <t xml:space="preserve">ograje v objektu, ipd...: enojna sidra teže do 1,5 kg/kos </t>
  </si>
  <si>
    <t>strojna in elektro oprema, ipd….: enojna ali dvojna sidra teže do 7,50 kg/kos</t>
  </si>
  <si>
    <t>sidra za luči na zunanjih stenah in fasadah, ipd...: enojna sidra teže do 5,00 kg/kos</t>
  </si>
  <si>
    <t>Vzidava elektro, telefonskih, razvodnih, hidrantnih in drugih inštalacijskih omaric, vgrajevanje v že razopaženo odprtino, skupaj s potrebnim bandažiranjem vseh stikov:  velikosti:</t>
  </si>
  <si>
    <t xml:space="preserve">Vzidava kotnih želez ali drugih kovinskih trakov s sidri za posamezne okvirje, vodila, pripire, razlike v tlakih  ali podobno, opcija - vlaganje v opaž/estrih pred betoniranjem: svetlobni jaški, predpražniki, pripire, robovi plošč, bazenov,  ipd… Pritrjevanje v skladu z detajlom projekta.  Opomba: Montaža, katero izvajajo posamezni izvajalci obrtne stroke ni predmet te postavke. </t>
  </si>
  <si>
    <t xml:space="preserve">Opaž utorov v armiranobetonskih zidovih ali tlakih za podometni razvod posameznih inštalacij: ravni vertikalni ali horizontalni utori različnih prerezov:  </t>
  </si>
  <si>
    <t xml:space="preserve">Zaščita že položenih, izoliranih in tlačno preizkušenih raznih inštalacijskih talnih razvodov, položenih na betonsko podlago z obbetoniranjem v preseku do 0,02 m3/m1 s plastičnim betonom C 16/20, fine granulacije (0-4 mm). Obbetonirajo se samo tisti vodi, ki se ne zaščitijo takoj s finalnim tlakom. </t>
  </si>
  <si>
    <t>Jašek svetlih dimenzij do 60/60/80 cm s pokrovom 40/40 cm.</t>
  </si>
  <si>
    <t xml:space="preserve">Ravne stene, višine od 3,00 do 6,00 m (3,75; 3,90; 4,40) v prostorih velikosti nad 5,00 m2 (klet in pritličje): </t>
  </si>
  <si>
    <t>Ravni strop, višine do 3,00 m, v prostorih velikosti nad 5,00 m2 (klet, pritličje in streha):</t>
  </si>
  <si>
    <t>4.1.</t>
  </si>
  <si>
    <t>4.2.</t>
  </si>
  <si>
    <t>4.3.</t>
  </si>
  <si>
    <t>4.4.</t>
  </si>
  <si>
    <t>4.5.</t>
  </si>
  <si>
    <t>4.6.</t>
  </si>
  <si>
    <t>4.7.</t>
  </si>
  <si>
    <t>7.3.</t>
  </si>
  <si>
    <t>7.4.</t>
  </si>
  <si>
    <t>8.1.</t>
  </si>
  <si>
    <t>8.2.</t>
  </si>
  <si>
    <t>9.1.</t>
  </si>
  <si>
    <t>9.2.</t>
  </si>
  <si>
    <t>VZIDAVE, ZAZIDAVE:</t>
  </si>
  <si>
    <t>Nabava, dobava in montaža ventilacijskih brezšumnih PVC cevi poljubnega proizvajalca, kot npr.: Rehau ali enakovredno z vsemi potrebnimi tesnili, odcepi, koleni in pripadajočo minimalno termo in zvočno izolacijo debeline 20 mm, ki sega po celem obodu cevi. Cevi se montirajo v pripravljene utore v AB konstrukcijah sten ali v montažne stene ms pritrjevanjem na podkonstrukcije, kar je zajeti v ceno. Koleno ali odcep se obračuna kot 1,00 m1 cevi.</t>
  </si>
  <si>
    <t>cevi premera 75 mm</t>
  </si>
  <si>
    <t>cevi premera 100 (110 mm):</t>
  </si>
  <si>
    <t>cevi premera 150 (160) mm</t>
  </si>
  <si>
    <t xml:space="preserve">Dodatek za zalikanje armirano betonske uvozne rampe v garažo z abrazivnim odpornim premazom na bazi 2,; premaz poljubnega proizvajalca kot na primer HERPELIN MBC 109 EP ali enakovredno. Premaz se izdela v skladu z tehničnimi navodili proizvajalca. </t>
  </si>
  <si>
    <t>Dobava in montaža mrežic za prezračevanje z regulacijo dim. 10/20 cm ali okroglega prereza z nastavkom za cev premera do 120 mm. Ostale mrežice so predmet popisa strojnih inštalacij.</t>
  </si>
  <si>
    <t>Nabava, dobava in izdelava tesnilnih samonabrekajočih vodoodbojnih dilatacij z zapoznelim delovanjem na delovnih stikih pri kletnih obodnih vkopanih zidovih: v delovni stik med AB stenami,  preboji inštalacij, bazenske tehnike in kabelskih kanalov ter drugi delovni stiki po navodilih proizvajalca (na stik "sveži beton" : Proizvod poljubnega proizvajalca, kot npr.: Bentorub + 20/25 mm ali enakovredno.</t>
  </si>
  <si>
    <t>15.3.</t>
  </si>
  <si>
    <t>17.1.</t>
  </si>
  <si>
    <t>18.1.</t>
  </si>
  <si>
    <t>18.2.</t>
  </si>
  <si>
    <t>20.1.</t>
  </si>
  <si>
    <t>20.2.</t>
  </si>
  <si>
    <t>20.3.</t>
  </si>
  <si>
    <t>21.1.</t>
  </si>
  <si>
    <t>Nabava, dobava in polaganje zaščite izolacije z gumbasto čepasto folijo, izdelano v skladu  s standardom EN  13967, teže 650g/m2, proizvajalca (npr.: Tefond plus - Lespatex. Plošče v rolah različnih širin so položene po navodilu proizvajalca na hidroizolacijo s predpisanimi preklopi. Zaščita se položi po V-TI do kote terena + 10,00 cm. Opomba: postavka prikazana kot opcija, če se investitor ne odloči za uporabo zaščite vert. izol. iz prejšnje postavke.</t>
  </si>
  <si>
    <t>29.</t>
  </si>
  <si>
    <t>29.1.</t>
  </si>
  <si>
    <t>30.</t>
  </si>
  <si>
    <t>30.1.</t>
  </si>
  <si>
    <t>30.2.</t>
  </si>
  <si>
    <t>31.</t>
  </si>
  <si>
    <t>Nabava, dobava in vgrajevanje tesnilnega dilatacijskega traku v delovni stik pasovnega temelja, temeljne plošče in armirano betonske kletne/pritlične stene; položen po horizontalnih ali vertikalnih delovnih stikih s predpisanimi preklopi po navodilih izbranega proizvajalca. Pločevinasti nerjaveči trak, širine 150 mm, obdelan z obojestranskim nanosom visoko vodotesnilne lepilne bitumenske mase z ustrezno snemljivo zaščitno folijo. Proizvod poljubnega proizvajalca, kot npr: Stratho bituflex 150 ali enakovredno.</t>
  </si>
  <si>
    <t>31.1.</t>
  </si>
  <si>
    <t>31.2.</t>
  </si>
  <si>
    <t>32.</t>
  </si>
  <si>
    <t>32.1.</t>
  </si>
  <si>
    <t xml:space="preserve">Izdelava mikroarmiranega cementnega estriha MB 30/04 E (C20/25;X0;Dmax4;S1); ob strani dilatiran s izolativnim trakom debeline 0,5 cm, z delovnimi dilatacijami po potrebi na razlikah v nivojih tlaka, v vrsti tlaka in pragovih po potrebi in v skladu z garancijo izvajalca. Estrih - strojno niveliran, izravnava s pomočjo laserskega merilca,  armiran z jeklenimi mikrovlakni poljubnega proizvajalca kot na primer  (JV 12 z vsebino minimalno 20,00 kg/m3) - glej sestave tlakov: </t>
  </si>
  <si>
    <t xml:space="preserve">Izdelava mikroarmiranega betonskega tlaka iz mikroarmiranega betona z delovnimi dilatacijami po potrebi na razlikah v nivojih tlaka, v vrsti tlaka in pragovih po potrebi in v skladu z garancijo izvajalca. Površina strojno glajena, nivelirana z laserjem,  armirano z jeklenimi mikrovlakni poljubnega proizvajalca kot na primer  (JV - 12 z vsebino minimalno 20,00 kg/m3) - glej sestave tlakov: </t>
  </si>
  <si>
    <t>32.2.</t>
  </si>
  <si>
    <t>33.</t>
  </si>
  <si>
    <t>34.</t>
  </si>
  <si>
    <t>35.</t>
  </si>
  <si>
    <t>36.</t>
  </si>
  <si>
    <t>36.1.</t>
  </si>
  <si>
    <t>36.2.</t>
  </si>
  <si>
    <t>36.3.</t>
  </si>
  <si>
    <t>37.</t>
  </si>
  <si>
    <t>38.</t>
  </si>
  <si>
    <t>39.</t>
  </si>
  <si>
    <t>40.</t>
  </si>
  <si>
    <t>41.</t>
  </si>
  <si>
    <t>42.</t>
  </si>
  <si>
    <t>43.</t>
  </si>
  <si>
    <t>43.1.</t>
  </si>
  <si>
    <t>43.2.</t>
  </si>
  <si>
    <t>43.3.</t>
  </si>
  <si>
    <t>43.4.</t>
  </si>
  <si>
    <t>44.</t>
  </si>
  <si>
    <t>45.</t>
  </si>
  <si>
    <t>46.</t>
  </si>
  <si>
    <t>47.</t>
  </si>
  <si>
    <t>48.</t>
  </si>
  <si>
    <t>49.</t>
  </si>
  <si>
    <t>50.</t>
  </si>
  <si>
    <t>50.1.</t>
  </si>
  <si>
    <t>50.2.</t>
  </si>
  <si>
    <t>51.</t>
  </si>
  <si>
    <t>52.</t>
  </si>
  <si>
    <t>Finalno čiščenje prostorov celotnega objekta po končanih delih: vsi notranji in zunanji tlaki, stavbno pohištvo, police, zunanje in notranje ograje s polnili, stenske in talne finalne obloge, sanitarni bloki, naprave, fiksna oprema in napeljave ter stopnišča, ... obračun po netto tlorisni površini objekta, ki je predmet 1. faze.</t>
  </si>
  <si>
    <t>Splošna določila za tesarska dela :</t>
  </si>
  <si>
    <t>Naprava in odstranitev morebitnih nepremičnih odrov, potrebnih za napravo tesarskih del na višini, se obračunavata posebej.</t>
  </si>
  <si>
    <t>Opaži :</t>
  </si>
  <si>
    <t xml:space="preserve">Opaži morajo biti izvršeni točno po merah iz načrtov z vsemi potrebnimi podporami, z vodoravno in diagonalno povezani tako, da so stabilni in da vzdržijo obtežbe z betonom. Notranje površine morajo biti čiste in ravne. Pri objektih z več nadstropji mora biti razpored gornjih podpor tak, da se obtežba prenaša neposredno na spodnje podpore. </t>
  </si>
  <si>
    <t>Opaži morajo biti izdelani tako, da se razopažanje opravi lahko brez pretresov in poškodovanja konstrukcije in opažev samih.</t>
  </si>
  <si>
    <t>Opaž temeljev, zidov, stebrov, nosilcev, preklad plošč in obokov ter vencev nad 80 cm širine se obračunava po m2 notranje površine, t.j. razvite vidne površine izdelanih konstrukcij. Opaž vezi se obračunava v m1 horizontalne projekcije vezi, merjena vsaka vidna stran posebej.</t>
  </si>
  <si>
    <t>Opaž vencev širine do 80 cm se obračunava v m1 horizontalne projekcije merjene po zunanjem robu konstrukcije.</t>
  </si>
  <si>
    <t>Opaž stopniščnih ram, podestov in klančin se obračunava po m2 opažne površine vključno z zrcalno in čelno ploskvijo.</t>
  </si>
  <si>
    <t>Odri :</t>
  </si>
  <si>
    <t>Fasadni odri se obračunavajo po m2 vertikalne projekcije merjeno po zunanjem robu nosilnih stebrov (zidov) in 1,00 m1 nad najvišjim podom,</t>
  </si>
  <si>
    <t>Lesene konstrukcije :</t>
  </si>
  <si>
    <t>Vse lesene konstrukcije morajo biti izvršene strokovno pravilno, po obstoječih tehničnih predpisih in izdelani po tehnični dokumentaciji. Za izbiro standarda je merodajna dejanska količina lesa na m2 konstrukcije po projektu. Upošteva se najbližji gornji standardni popis in temu primerno deloči potrebo drugega materiala in časa.</t>
  </si>
  <si>
    <t>Polaganje lesenih stropnikov in opaži lesenih stropnih konstrukcij se obračunavajo v m2 površine stropa, merjeno med nosilnimi zidovi. Leseni podi se obračunavajo v m2 izvršenega poda.</t>
  </si>
  <si>
    <t>Lesene strešne konstrukcije se obračunavajo po m2 horizontalne projekcije strehe. Za 1,00 m1 grebena ali žlote ( brez slemena )merjenega v horizontalni projekciji se doda 0,50 m2 strehe, odprtine za strešna okna , oz. površine do 4 m2 se ne odbijajo.</t>
  </si>
  <si>
    <t>Letvanje strehe in strešni opaži se obračunavajo v m2 poševne projekcije strehe.</t>
  </si>
  <si>
    <t>Ostale lesene konstrukcije se merijo in obračunavajo v posameznem standardu.</t>
  </si>
  <si>
    <t xml:space="preserve">Tesarska dela se morajo izvajati po določilih veljavnih tehničnih predpisov v soglasju z obveznimi standardi. Les za ta dela mora v pogledu dimenzij in kvalitete ustrezati določilom obveznih standardov. Standardi za tesarska dela vsebujejo poleg izdelave same, po opisu v posameznem standardu, še vsa potrebna pomožna dela zlasti: </t>
  </si>
  <si>
    <t>Izdelava ravnega enostranskega opaža  temeljnih pet in robov temeljnih plošč skupaj s potrebnim opiranjem, z vsemi razširitvami, razopaževanjem in čiščenjem ter zlaganjem opaža po končanih delih.</t>
  </si>
  <si>
    <t>TESNENJE IN ZAPORE:</t>
  </si>
  <si>
    <t>53.</t>
  </si>
  <si>
    <t>54.</t>
  </si>
  <si>
    <t>54.1.</t>
  </si>
  <si>
    <t>55.</t>
  </si>
  <si>
    <r>
      <t xml:space="preserve">Nabava. dobava in montaža polmontažnih betonskih stebrov, izdelanih na licu mesta, sestavljenih iz betonskih cevi, zalitih z ustreznim betonskim polnilom ter armaturo po načrrtu PZI gradbenih konstrukcij: </t>
    </r>
    <r>
      <rPr>
        <i/>
        <sz val="11"/>
        <rFont val="Times New Roman CE"/>
        <charset val="238"/>
      </rPr>
      <t/>
    </r>
  </si>
  <si>
    <t xml:space="preserve">kos </t>
  </si>
  <si>
    <t xml:space="preserve">polnilo iz plastičnega betona, vgrajeno v betonsko, že fiksirano cev: Izdelava, dobava in vgrajevanje črpnega betona MB 30 (C 25/30;XC2;Dmax32;S3;PV-III) ; srednje zahtevne konstrukcije prereza od 0,08 do 0,20 m3/m2,1. Opomba; armatura se obračuna v poglavju betonska dela!  </t>
  </si>
  <si>
    <t>55.1.</t>
  </si>
  <si>
    <t>55.2.</t>
  </si>
  <si>
    <t>56.</t>
  </si>
  <si>
    <t>58.</t>
  </si>
  <si>
    <t>59.</t>
  </si>
  <si>
    <t>TAMPON ZA ZASIP: Posamezni zasipi vkopanih konstrukcij med posameznimi višinskimi nivoji - preostanek tampona od delovnega platoja</t>
  </si>
  <si>
    <t xml:space="preserve">Nabava, dobava in vgrajevanje  temeljnega tamponskega nasutja iz čistega dolomitnega tolčenca granulacije 0-32 mm s potrebnim planiranjem, premeti, razstiranjem in utrjevanjem po plasteh: v zgornji del tamponske blazine pod olimpijskim in otroškim bazenom. Debelina tega zgornjega sloja temeljne tamponske blazine znaša do 5 cm in je določena na podlagi elaborata geotehničnih raziskav. Stopnja utrjevanja oz. zahtevana vrednost statičnega deformacijskega modula znaša Ev2 = 100 MPa ter zgoščenost nasipa ≥ 98,00 % po Proctorju. </t>
  </si>
  <si>
    <t xml:space="preserve">ZAMENJAVA TEMELJNIH TAL: tamponska blazina - zamenjava temeljnih tal pod olimpijskim in otroškim bazenom - spodnji ustroj blazine v debelini 35 cm. </t>
  </si>
  <si>
    <t xml:space="preserve">Nabava, dobava in vgrajevanje zgornjega nivelacijskega sloja tamponske blazine: iz čistega gramoza granulacije 0-8 mm s potrebnim planiranjem, premeti, razstiranjem in utrjevanjem v debelini do 3 cm. Delo se izvede zaradi polaganja HI membrane direktno na tampon pod olimpijskim in otroškim bazenom. Niveleta mora biti popolnoma horizontalna in iz granulata okroglega prereza. Rečni gramoz (!). </t>
  </si>
  <si>
    <t>HLODOVINA: Klasif. št. odpadka: 170201: les iglavcev in listavcev, … Pri odvozu hlodovine upoštevati odkupno ceno, ki pripada investitorju in jo je treba zajeti v ceni za enoto mere!</t>
  </si>
  <si>
    <t>m3</t>
  </si>
  <si>
    <t>6.5.</t>
  </si>
  <si>
    <t>6.6.</t>
  </si>
  <si>
    <t>LES: Klasif. št. odpadka: 170201: odkopani panji, veje, grmičevje, ...</t>
  </si>
  <si>
    <t>temeljna peta - raven rob temeljne plošče (olimpijski bazen) višine 45 cm</t>
  </si>
  <si>
    <t>temeljna peta - raven rob temeljne plošče (otroški bazen) višine 30 cm</t>
  </si>
  <si>
    <t>Izdelava ravnega enostranskega opaža AB sten debeline 30 cm, višine od 2,80 do 3,90 m, opaž izdelan iz visokostenskih gladkih opažnih plošč (npr. DOKA ali podobno), skupaj z vsemi potrebnimi pomožnimi deli, opiranjem, vlaganjem gumiranih rozet, distančnikov in vertikalnih ter vogalnih gumiranih elementov za vodotesno spajanje in betoniranje. Vključno z odstranjevanjem distančnikov in vodotesnim tesnjenjem distančnih odprtin po razopaženju. Opomba: viden, beton, stene se ne ometavajo.</t>
  </si>
  <si>
    <t>Izdelava ravnega dvostranskega opaža AB sten, višine od 2,80 do 3,90 m, opaž izdelan iz visokostenskih gladkih opažnih plošč (npr. DOKA ali podobno), skupaj z vsemi potrebnimi pomožnimi deli, opiranjem, vlaganjem gumiranih rozet, distančnikov in vertikalnih ter vogalnih gumiranih elementov za vodotesno spajanje in betoniranje. Vključno z odstranjevanjem distančnikov in vodotesnim tesnjenjem distančnih odprtin po razopaženju. Opomba: viden beton - stene se ne ometavajo.</t>
  </si>
  <si>
    <t>stene debeline 30 cm, višine od 3,00 do 6,00 m</t>
  </si>
  <si>
    <t>stene debeline 20 in 25 cm, višine od 3,00 do 6,00 m</t>
  </si>
  <si>
    <t>stene debeline 40 cm, višine ≤ 3,00 m</t>
  </si>
  <si>
    <t>stene debeline 40 cm, višine od 3,00 do 6,00 m</t>
  </si>
  <si>
    <t xml:space="preserve">8. Nosilci, preklade, razširitve (stebri) in vezi, ki so v sklopu posameznih AB sten se ne obračunavajo posebej in se obračunajo kot dvostranski ali enostranski opaž sten, katerim pripadajo. Posebej in ločeno pod posameznimi drugimi postavkami se lahko obračunajo samo kot samostojni konstrukcijsdki elementi. Stransko zapiranje elementov se obračuna posebej. </t>
  </si>
  <si>
    <t>Opaž horizontalnih robov estriha, naklonskega betona ali mikroarmiranih betonov; na posameznih zaključkih dilatacij, robovih, delovnih stikih, prehodih ali pragovih. Opaž se vrši z delnim opiranjem, brez uvrtavanje v AB podlago. Obdelano po detajlu izvajalca tlakov (estrihov, mikrobetonov) in po predhodni potrditvi posameznih lokacij s strani nadzora. Opaži morajo biti razvidni v projektu estriha, katerega izdela izvajalec pred pričetkom del.</t>
  </si>
  <si>
    <t>ravni opaž, estrihi višine do 10 cm</t>
  </si>
  <si>
    <t>Opaž ravnih robov betonske plošče,  višina robu od 20,00 do 30,00 cm, opaž robu s stranskim opiranjem in podpiranjem , v.p. do 3,90 m: ravni opaž plošče nad kletjo, pritličjem in streho</t>
  </si>
  <si>
    <t>višinske razlike in depresije v ploščah: ravne stene otroškega bazena</t>
  </si>
  <si>
    <t>višinske razlike in depresije v ploščah: ločne stene otroškega bazena, r=2,58m, oz. po PZI projektu</t>
  </si>
  <si>
    <t xml:space="preserve">Izdelava opažev za manjše konstrukcije s 100,00 % porabo lesa - izgubljeni opaži, ki se po opaževanju popolnoma uničijo do neuporabnosti ali pa posamezni izgubljeni opaži: kot sledi: </t>
  </si>
  <si>
    <t>Izdelava ravnega dvostranskega opaža  AB sten kinet in svetlobnih jaškov višine do 2,00 m; opaž izdelan iz gladkih opažnih plošč (stik opaž, doka ali podobno) v kombinaciji z oblanimi deskami.</t>
  </si>
  <si>
    <t>11.4.</t>
  </si>
  <si>
    <t>beton stopnic v otroškem bazenu</t>
  </si>
  <si>
    <t>Zidarsko gradbena obdelava stopnic, poravnava na točno višino, pred polaganjem finalne obloge, polimerni cementni estrih; lahko v kombinaciji z gradbenimi lepili - mešano po navodilih proizvajalca poljubnega proizvoda: ročno izdelan estrih debeline do 20,00 mm s predhodnim obrizgom z elastasil emulzijo za boljšo sprijemljivost.</t>
  </si>
  <si>
    <t>notranje stopnice:</t>
  </si>
  <si>
    <t xml:space="preserve">zunanje stopnice - cementna malta z dodatkom proti solem in zmrzali: v otroškem bazenu </t>
  </si>
  <si>
    <t>BAZENSKA TEHNIKA:</t>
  </si>
  <si>
    <t>BAZENSKA ŠKOLJKA OTROŠKI IN MASAŽNI BAZEN:</t>
  </si>
  <si>
    <t xml:space="preserve">1. Posebne zahteve:  </t>
  </si>
  <si>
    <t xml:space="preserve">Nabava, dobava in montaža: Inox bazenska školjka  - tehnologija "STRUCTURAL CERAMIC" Inox: Stenski elementi in prelivni kanal s pohodno nedrsečo PVC rešetko,  material Inox Aisi 441, z vodne strani laminiran s trdim  Hard-Bond PVC nanosom debeline 0,7 mm, ki ustreza zahtevam in certifikatu L.V.H.T. (Nemčija)  za pitne in bazenske vode. Inox element in PVC nanos tvorita homogeno celoto. Na strani brez laminata sta  Inox stenski element in element prelivnega kanala  prevlečena s posebnim plastičnim zaščitnim slojem. Vsi ostali Inox elementi, osnovni okvir in podpore,  so obvezno izdelani iz RF v kvaliteti AISI 470, ki je odpornejši na korozijo od AISI 316L. Z vodne strani tvori prelivni kanal poseben keramični element, ki obenem pomeni sestavni del stenske strukture bazena, kot opcija obstaja enak element iz materiala ABS, ki se naknadno obdela z mozaikom. Širina kanala 250 mm, višina kanala 130 mm. Padec kanala 5 % proti notranjosti bazena. Posebna PVC pohodna šešetka, ki zapira prelivni kanal je oblikovana na način, da omogoča varnostni oprijem v skladu z EN normami. Višina strukture 80 cm. Aplikacija Inox kanala in sten bazena z naknadnim preoblačenjam s PVC folijo ni sprejemljiva. </t>
  </si>
  <si>
    <t xml:space="preserve">Nabava, dobava in montaža: Inox bazenska školjka  - tehnologija: "STRUCTURAL CERAMIC" - C45 nepravilne oblike (FREEFORM) Inox: Stenski elementi in prelivni kanal s pohodno nedrsečo PVC rešetko,  material Inox Aisi 441, z vodne strani laminiran s trdim  Hard-Bond PVC nanosom debeline 0,7 mm, ki ustreza zahtevam in certifikatu L.V.H.T. (Nemčija)  za pitne in bazenske vode. Inox element in PVC nanos tvorita homogeno celoto. Na strani brez laminata sta  Inox stenski element in element prelivnega kanala  prevlečena s posebnim plastičnim zaščitnim slojem. Vsi ostali Inox elementi, osnovni okvir in podpore,  so obvezno izdelani iz RF v kvaliteti AISI 470, ki je odpornejši na korozijo od AISI 316L. Z vodne strani tvori prelivni kanal poseben keramični element, ki obenem pomeni sestavni del stenske strukture bazena, kot opcija obstaja enak element iz materiala ABS, ki se naknadno obdela z mozaikom. Širina kanala 250 mm, višina kanala 130 mm . Padec kanala 5 % proti notranjosti bazena. Posebna PVC pohodna šešetka , ki zapira prelivni kanal je oblikovana na način, da omogoča varnostni oprijem v skladu z EN normami. Višina strukture 80 cm. Aplikacija Inox kanala in sten bazena z naknadnim preoblačenjam s PVC folijo ni sprejemljiva. </t>
  </si>
  <si>
    <t>Nabava, dobava in montaža: Renovaction Inox elementi v enaki kvaliteti in z enakimi karakteristikami kot v pozicijah 1. in 2. za pritrjevanje na AB steno, vključno z polietilensko ploščo, namenjeno za izravnavo med Inox elementi in AB steno.</t>
  </si>
  <si>
    <t>Nabava, dobava in montaža: Ojačana nedrseča PVC folija - tehnologija: Alkorplan Evolution, ojačitev s steklenimi vlakni, debelina 2,2 mm.</t>
  </si>
  <si>
    <t xml:space="preserve">Nabava, dobava in montaža: PEM mehka PVC podloga namenjena polaganju med AB talno ploščo bazena in PVC folijo. Debelina 10 mm. </t>
  </si>
  <si>
    <t xml:space="preserve">Nabava, dobava in montaža: PVC armirana folija v traku namenjena spoju prelivnega kanala in obbazenske plošče. </t>
  </si>
  <si>
    <t>Nabava, dobava in montaža: Inox ročaji , premer cevi 45 mm, vključno s sidrnimi in pritrjevalnimi elementi, kot po detajlu PZI arhitekture. Opomba: Ozemljitev ni predmet tega popisa in je obdelano v poglavju elektroinštalacij.</t>
  </si>
  <si>
    <t xml:space="preserve">Nabava, dobava in montaža: PVC priključek za iztok iz prelivnega kanala premera 125 mm. </t>
  </si>
  <si>
    <t xml:space="preserve">Nabava, dobava in montaža: Dušilec zvoka za iztoke iz prelivnega kanala. </t>
  </si>
  <si>
    <t xml:space="preserve">Nabava, dobava in montaža: Stenska ABS šoba za priključitev ročnega sesalca bazena. </t>
  </si>
  <si>
    <t xml:space="preserve">Nabava, dobava in montaža: Armirani PVC trak debeline 1,5 mm, širina 250 mm za talne oznake plavalnih prog, vključno z materialom za montažo in tekočim PVC-jem za zalivanje spojev. </t>
  </si>
  <si>
    <t xml:space="preserve">Nabava, dobava in montaža: Hedgehog Waterplay, Inox ježe, igralo v otroškem bazenu, Inox Aisi 316, višina 940 mm, D. 500 mm, 22 m3/h. Ozemljitev ni predmet tega popisa. </t>
  </si>
  <si>
    <t xml:space="preserve">Nabava, dobava in montaža: Cevne hidromasažne PVC klopi v radiusu "freeform", sestavljene iz PVC cevi, barva bela - črna - modra, dimenzija posamezne klopi 90 x 70 cm za vsako pozicijo, razdalje med posameznimi PVC cevmi v skladu z EN normami. Talne šobe za dovod zraka za vsako klop. </t>
  </si>
  <si>
    <t xml:space="preserve">Nabava, dobava in montaža: Rešetka za zajem v steni bazena, izvadba za prefabricirane jeklene bazena, rešetka 420 x 420 mm, Inox Aisi 316, pritzrditveni okvir s prirobnicami za tesnjenje in PVC priključkom , maksimalna hitrost vode pri sesanju 0,2 m/s, maksimalni pretok 65,4 m3/h. </t>
  </si>
  <si>
    <t>Nabava, dobava in montaža: Fontana "Pelican". Material Inox Aisi 316, širina ustja 300 mm, priključek premera 2 '', pretok 15 m3/h, kompletna s sidernim podstavkom, cevniumi povezavami, črpalko in elektro komandno omarico. Ozemljitev ni predmet tega popisa. Dobava in montaža.</t>
  </si>
  <si>
    <t>SKUPAJ BAZENSKA TEHNIKA:</t>
  </si>
  <si>
    <t xml:space="preserve">BAZENSKA ŠKOLJKA OLIMPIJSKI BAZEN  50/25 M </t>
  </si>
  <si>
    <t>Dodatek za integrirano varnostno stopnico na globino -120 cm od nivoja vode, varnostna stopnica  - 15% od vrednosti strukture bazena</t>
  </si>
  <si>
    <t xml:space="preserve">Nabava, dobava in montaža: Inox bazenska školjka  Ceramic 1 Inox: Stenski elementi in prelivni kanal s pohodno nedrsečo PVC rešetko,  material Inox Aisi 441, z vodne strani laminiran s trdim  Hard-Bond PVC nanosom debeline 0,7 mm, ki ustreza zahtevam in certifikatu L.V.H.T. (Nemčija)  za pitne in bazenske vode. Inox element in PVC nanos tvorita homogeno celoto. Na strani brez laminata sta  Inox stenski element in element prelivnega kanala  prevlečena s posebnim plastičnim zaščitnim slojem. Vsi ostali Inox elementi, osnovni okvir in podpore,  so proizvedeni iz materiala kvalitete AISI 470, ki je odpornejši na korozijo od AISI 316L.Po vgradnji se na prelivni kanal prilepi 1 vrsta dekorativne keramike na čelni strani kanala in 1 vrsta dekorativne nedrseče keramike z varnostnim oprijemalnim robom  na horizontalnem delu prelivnega kanala. Padec kanala 5% proti notranjosti bazena. Višina strukture 135 cm. Aplikacija Inox kanala in sten bazena z naknadnim preoblačenjam s PVC folijo ni sprejemljiva. </t>
  </si>
  <si>
    <t xml:space="preserve">Nabava, dobava in montaža: Inox bazenska školjka  Ceramic 1 Inox. Stenski elementi in prelivni kanal s pohodno nedrsečo PVC rešetko,  material Inox Aisi 441, z vodne strani laminiran s trdim  Hard-Bond PVC nanosom debeline 0,7 mm, ki ustreza zahtevam in certifikatu L.V.H.T. (Nemčija)  za pitne in bazenske vode. Inox element in PVC nanos tvorita homogeno celoto. Na strani brez laminata sta  Inox stenski element in element prelivnega kanala  prevlečena s posebnim plastičnim zaščitnim slojem. Vsi ostali Inox elementi, osnovni okvir in podpore,  so proizvedeni iz materiala kvalitete AISI 470, ki je odpornejši na korozijo od AISI 316L.Po vgradnji se na prelivni kanal prilepi 1 vrsta dekorativne keramike na čelni strani kanala in 1 vrsta dekorativne nedrseče keramike z varnostnim oprijemalnim robom  na horizontalnem delu prelivnega kanala. Padec kanala 5% proti notranjosti bazena. Višina strukture 200 cm. Aplikacija Inox kanala in sten bazena  z naknadnim preoblačenjam s PVC folijo ni sprejemljiva. </t>
  </si>
  <si>
    <t>Izvedba s kontrolnim hodnikom okoli bazena, ki vključuje dodatne prečne ojačitve in proti korozijsko zaščito z nanosom posebnega Owatrol zaščitnega filma - 15 % vrednosti strukture bazena.</t>
  </si>
  <si>
    <t>Nabava, dobava in montaža: Ojačana PVC armirana bazenska folija  s posebno ojačitveno armature kot. npr. Alkorplan EVOLUTION ali enakovredno.  Zagotovljena mora biti preprečitev raztezanja folije in dolga življenska doba. Površina folije, ki je v stiku z bazensko vodo in izpostavljena UV žarkom, je dodatno zaščitena z akrilnim premazom. Debelina folije 2,2 mm, širina posameznih rol 165 cm ali 205 cm. Folija je predvidena za izolacijo talne plošče. PVC folija sa polaga v trakovih z medsebojnimi varjenimi spoji na dno bazena in na bočno steno bazena, vključno z nedrsečo folijo na pohodni površini varnostne stopnice. varjeni spoji se dodatno zalivajo s tekočim PVC-jem v enaki barvi. Nedrseča folija je kontrastne - temno modre barve, osnovna folija pa v barvi laminiranega PVC- ja  Inox prelivnega kanala in sten, svetlo modre barve.</t>
  </si>
  <si>
    <t>Nabava, dobava in montaža: Trak nedrseče PVC  folije na varnostni stopnici.</t>
  </si>
  <si>
    <t xml:space="preserve">Nabava, dobava in montaža: Trakovi za talno označitev 50 m plavalnih prog, arimrani 1,5 mm debel PVC trak črne barve, širina 25 cm, montaža, izvedba v skladu s FINA predpisi. </t>
  </si>
  <si>
    <t xml:space="preserve">Nabava, dobava in montaža: V bazensko steno grajene stenske stopnice  višine 120 cm  s pohodnimi nedrsečimi  ABS prečkami v črni barvi. </t>
  </si>
  <si>
    <t xml:space="preserve">Nabava, dobava in montaža: Stenske označitve plavalnih prog na 25 in 50 m rezdalji, material armirani , 1,5 mm debel PVC trak širine 25 cm , izvedba v skladu s FINA predpisi. </t>
  </si>
  <si>
    <t xml:space="preserve">Nabava, dobava in montaža: Ročaji za stenske stopnice s sidri v prelivnem kanalu. Ročaji v kvaliteti Inox Aisi 316 , premer cevi 38 mm, sidra za ročaje tovarniško vgrajena v prelivni kanal. </t>
  </si>
  <si>
    <t>Nabava, dobava in montaža:  Podvodno okno premer 380 mm, material prozorni metacrylat, Inox okvir s prirobnicami za vgradnjo v Inox bazensko steno</t>
  </si>
  <si>
    <t xml:space="preserve">Nabava, dobava in montaža: Odvzemno mesto za vzorec bazenske vode. </t>
  </si>
  <si>
    <t xml:space="preserve">Nabava, dobava in montaža: Povezava med prelivnim kanalom in obbazensko ploščo izvedena iz Inox plošče in PVC traku. </t>
  </si>
  <si>
    <t xml:space="preserve">Nabava, dobava in montaža: Podvodni reflektorji 15 LED- 5000 Lumen,IP 68, 48 W, kabel 2x1,5 mmq dolžine 1,5 m. Transformatorji niso vključeni. </t>
  </si>
  <si>
    <t xml:space="preserve">Nabava, dobava in montaža: Transformatorji za podvodne reflektorje 15 LED-5000 Lumen, 24 VAC, 1 transformator za 5 reflektorjev. </t>
  </si>
  <si>
    <t>Nabava, dobava in montaža: Šoba za priključitev ročnega bazenskega sesalca.</t>
  </si>
  <si>
    <t>Nabava, dobava in montaža: Dušilci zvoka na izpustih iz prelivnega kanala.</t>
  </si>
  <si>
    <t xml:space="preserve">Nabava, dobava in montaža: Izpusti iz prelivnega kanala, par s cevmi premera 90 mm vgrajen v dno prelivnega kanala, minimalni pretok po paru 30 m3/h, cevne povezave med izpusti in kompenzacijskim bazenom niso zajete. </t>
  </si>
  <si>
    <t xml:space="preserve">Nabava, dobava in montaža: Stenske dovodne šobe za povratek filtrirane vode v bazen z možnostjo nastavitve pretoka, dimenzija šobe 3'', ohišje in priključki za montažo v Inox bazensko steno, zaščitna Inox Aisi 316 rešetka z odprtinami, ki ne smejo biti večje od 25 mm. V ceni je vključena priprava odprtine v Inox bazenski steni. </t>
  </si>
  <si>
    <t>OPREMA ZA TEKMOVANJA:</t>
  </si>
  <si>
    <t xml:space="preserve">kpl </t>
  </si>
  <si>
    <t>par</t>
  </si>
  <si>
    <t>Nabava, dobava in montaža: Sidra tovarniško vgrajena v prelivnem kanalu za pritrditev plavajočih  prog na 50 m razdalji.</t>
  </si>
  <si>
    <t>Isto, kot prejšnja postavka, samo: sidra za pritrjevanje plavajočih prog na 25 m razdalji vgrajenih v prelivni kanal.</t>
  </si>
  <si>
    <t xml:space="preserve">Nabava, dobava in montaža: Sidra tovarniško vgrajena v prelivni kanal  za stebričke označitve obrat hrbtno in napačen start </t>
  </si>
  <si>
    <t xml:space="preserve">Nabava, dobava in montaža: Sidro vgrajeno v prelivni kanal za obroč žoge za vaterpolo. </t>
  </si>
  <si>
    <t xml:space="preserve">Nabava, dobava in montaža: Talno sidro vgrajeno v bazensko dno za sistem postavitve vaterpolo žoge. </t>
  </si>
  <si>
    <t>Nabava, dobava in montaža: Plavajoče proge za označevanje 50 m prog, Inox kabel in Inox napenjalci s kavlji za pritrditev v sidra, premer 15 cm, dolžina 50 m, v skladu s FINA pravili</t>
  </si>
  <si>
    <t>Nabava, dobava in montaža: sidra vgrajenih v prelivni kanal za označevanje vaterpolo polja in pritrditev vaterpolo golov</t>
  </si>
  <si>
    <t>Isto, kot prejšnja postavka, samo: dolžine 25 m</t>
  </si>
  <si>
    <t xml:space="preserve">Nabava, dobava in montaža: Startni bloki,  Omega "Track Start" top startni bloki prirejeni za marilne naprave v skladu s FINA predpisi za tekmovanja , PVC površinska obdelava plošče, ohišje iz ojačanega poliestra s finalno gel coat zaščito, plošča dimenzije 740x520 mm ( 5 možnih pozicij). Startni bloki so tovarniško oštevilčeni. Izvedba za pritrditev na montažno povišano steno bazena na 25 stranici. </t>
  </si>
  <si>
    <t xml:space="preserve">Nabava, dobava in montaža: 10 povišanih startnih blokov v skladu s pravili FINA na 25 m razdalji , material Inox Aisi 316. Sekcija 17,5 x 17,5 cm, označitev številke  štartnega mesta na vseh štirih straneh, siderni element za pritrditev v obbazensko ploščo, višina 72 cm, ustrezajo FINA predpisom. </t>
  </si>
  <si>
    <t xml:space="preserve">Nabava, dobava in montaža: Montažna plošča dolžine 2,5 m za obrate na 25 m razdalji, skupaj s sidri za pritrditev v obbazenski tlak. </t>
  </si>
  <si>
    <t xml:space="preserve">Nabava, dobava in montaža: Stebrički za zastavice napačni start in obrat hrbtno, premer cevi 45 mm, višina 1.920 mm, ustreza za postavitev v sidro vgrajeno v prelivnem kanalu. </t>
  </si>
  <si>
    <t>Nabava, dobava in montaža: Označevalna linija za napačen start s plavajočimi kroglicami.</t>
  </si>
  <si>
    <t>Nabava, dobava in montaža: Označevalna linija za za obrat hrbtno z zastavicami.</t>
  </si>
  <si>
    <t>Nabava, dobava in montaža: Vozička z navijalnim rolojem za 1 x 3in 1 x 5 prog dolžine 25 m</t>
  </si>
  <si>
    <t>Nabava, dobava in montaža: Vozička z navijalnim rolojem za 1 x 5 in 1 x 4 proge dolžine 50 m</t>
  </si>
  <si>
    <t xml:space="preserve">Nabava, dobava in montaža: Komplet polje za vaterpolo, ki vključuje 8 plavajočih prog za označitev polja in pritrjevanje golov, premer 11 cm, 2 vaterpolo gola, struktura iz Inox Aisi 316, aluminijasti plovci z ABS zaščito, mrežica. </t>
  </si>
  <si>
    <t>Nabava, dobava in montaža: omarice za prvo pomoč, vsebina v skladu z zakonodajo</t>
  </si>
  <si>
    <t>POSEBNA OPREMA:</t>
  </si>
  <si>
    <t xml:space="preserve">Nabava, dobava in montaža: Inox  jeklena segmentna struktura stene  s vijačnim pritrjevanjem segmentov, postavitev na Inox nogice, ki so del strukture. Struktura je zaprta z močnimi PVC profili z nedrsečo finalno obdelavo. Robovi so lahko izvedeni v kontrastni barvi. Sprednja stena strukture tvori steno, ki je cca 30 cm nad vodno površino bazena. Pohodna širina montažne stene je lahko med 100 in 120 cm. Sidra za plavajoče proge so vključena v dobavo. </t>
  </si>
  <si>
    <t>m</t>
  </si>
  <si>
    <t>višinske razlike in depresije v ploščah: višine od 15 do 50 cm</t>
  </si>
  <si>
    <t>višinske razlike in depresije v ploščah: višine od 51 do 100 cm</t>
  </si>
  <si>
    <t>višinske razlike in depresije v ploščah: višine od 101 do 150 cm</t>
  </si>
  <si>
    <t>AB plošča nad 1 nadstropjem (streha), d=15 cm</t>
  </si>
  <si>
    <t>Izdelava opaža ravnih horizontalnih nosilcev in preklad z zobom, opaž z tipskimi opažnimi elementi v kombinaciji s plohi in deskami, višina podpiranja  od 2,90 do 3,90 m; skupaj s potrebnim opiranjem, razopaževanjem, pripravo ležišča in zlaganjem lesa po končanih delih.</t>
  </si>
  <si>
    <t>Izdelava opaža ravnih horizontalnih nosilcev in preklad brez zoba, opaž z tipskimi opažnimi elementi v kombinaciji s plohi in deskami, višina podpiranja  od 2,90 do 3,90 m; skupaj s potrebnim opiranjem, razopaževanjem, pripravo ležišča in zlaganjem lesa po končanih delih. Viden beton</t>
  </si>
  <si>
    <t>betonske cevi - opaž okroglega stebra: cevi premera 60 cm, višine 140 cm, položene na AB ploščo bazena, spodaj delno obbetonirana zaradi fiksiranja, skupaj s pripravo terena.</t>
  </si>
  <si>
    <t>Nosilci obsega od 1,00 do 1,60 m:</t>
  </si>
  <si>
    <t>Izdelava DOKA opaža z opažnimi ploščami za  ravno AB plošče (tudi konzole in previsi različnih r.š.), z vsemi deli in transporti, viden beton; površina se naknadno ne ometuje!. Opomba: obračuna se netto površina razvite površine plošče pred izdelavo montažnih ali predelnih sten!</t>
  </si>
  <si>
    <t>opaž plošče nad kletno etažo, debeline 30 cm, višina podpiranja do 3,00 m (2,90 m):</t>
  </si>
  <si>
    <t>opaž plošče nad kletno etažo, debeline 30 cm, višina podpiranja od 3,00 do 6,00 m (3,41; 3,90; 3,75; 6,45 m):</t>
  </si>
  <si>
    <t>ravni opaž - na mestu liti robniki višine 15 cm, viden beton, opaž zaključen na vrhu z zaključno trikotno letvico</t>
  </si>
  <si>
    <t>ločni in zaviti opaž - na mestu liti robniki višine 15 cm, viden beton, opaž zaključen na vrhu  z zaključno trikotno letvijo</t>
  </si>
  <si>
    <t>na licu mesta liti robniki: podlaga - mikroarmirani, polimerizirani (PC) beton C 30/35 debeline 15,00 cm,   fino zaglajen (zahteva za ravnost : max. 9 mm / 4 m'): Dodatki polimerov v skladu z recepturo proizvajalca. Obdelano v pasovih na vozišču uvozne rampe,  širine od 40 do 100 cm</t>
  </si>
  <si>
    <t>opaž plošče nad pritlično etažo, debeline 30 cm, višina podpiranja od 3,00 do 6,00 m (3,75 in 4,45 m):</t>
  </si>
  <si>
    <t>15.4.</t>
  </si>
  <si>
    <t xml:space="preserve">AB nosilec - med ravno in konzolno ploščo nad pritličjem - po obodu objekta: </t>
  </si>
  <si>
    <t>opaž plošče nad 1 nadstropjem - izhodi na streho: plošča debeline 15 cm,  višina podpiranja od 3,00 do 6,00 m:</t>
  </si>
  <si>
    <t>opaž konzolne obbazenske plošče debeline 50 cm, višina podpiranja od 1,40 do 2,00 m:</t>
  </si>
  <si>
    <t xml:space="preserve">Opaž enoramnih ravnih stopnic stopnic po terenu: čela, stranice, rame in zrcalne ploskve z vmesnimi podesti, v.p. do 1,00 m. V ceno upoštevati 50,00 %-no izgubljen opaž. </t>
  </si>
  <si>
    <t>Izdelava ravnega dvostranskega opaža  posameznih negativnih odlitok, oziroma poglobitev pod ali v temeljnimi ploščami skupaj s potrebnim razopaževanjem in čiščenjem po končanih delih.</t>
  </si>
  <si>
    <t>Izdelava enostavnega nizkega cevnega fasadnega odra višine do 5,00 m:  srednje zahtevna fasada, A= 90 dni.  (oder za  izdelavo fasade, fasadnih pasov in venca, montažo kleparskih izdelkov, žlebov, obrob, delno stavbnega pohištva ter za izdelavo finalnih opleskov.) Oder brez zaščitne ponjave z vsemi potrebnimi vertikalnimi in horizontalnimi prehodi na posamezne delovne platoje, varnostnimi ograjami in potrebnimi sidri.</t>
  </si>
  <si>
    <t xml:space="preserve">Izdelava lovilnega odra po obodu fasadnega odra. Oder širine do do 1,20 m, skupaj z lovilno varnostno ograjo: običajna fasada, A= 60 dni. Izdela se ga samo na strani, kjer je prometna ulica (Gunduličeva ulica).  </t>
  </si>
  <si>
    <t xml:space="preserve">Izdelava opaža iz desk ali plohov za odprtine in prehode posameznih instalacij, opremo ter stavbno pohištvo: izdelava posameznih prebojev skozi različne armirano betonske konstrukcije: </t>
  </si>
  <si>
    <t>Odprtine velikosti r.p. od 0.51 do 1,00 m2/kos.</t>
  </si>
  <si>
    <t>Odprtine velikosti r.p. od 0,11 do 0.25 m2/kos.</t>
  </si>
  <si>
    <t>Odprtine velikosti r.p. od 0.26 do 0,50 m2/kos.</t>
  </si>
  <si>
    <t>Odprtine velikosti r.p. od 1,01 do 1,50 m2/kos.</t>
  </si>
  <si>
    <t>Odprtine velikosti r.p. od 1,51 do 2,00 m2/kos.</t>
  </si>
  <si>
    <t>Odprtine velikosti r.p. od 2,01 do 3,00 m2/kos.</t>
  </si>
  <si>
    <t>11.5.</t>
  </si>
  <si>
    <t>jašek črpališča v kletni etaži</t>
  </si>
  <si>
    <t xml:space="preserve">Odprtine velikosti r.p. nad 3,00 m2/kos. </t>
  </si>
  <si>
    <t>Utori prereza do 10/5 cm ali enakovrednega prereza:</t>
  </si>
  <si>
    <t>Utori prereza do 12/12 cm ali enakovrednega prereza:</t>
  </si>
  <si>
    <t>Utori prereza do 20/12 cm ali enakovrednega prereza:</t>
  </si>
  <si>
    <t>Utori prereza do 5/5 cm ali enakovrednega prereza:</t>
  </si>
  <si>
    <t>Utori prereza do 5/8 cm ali enakovrednega prereza:</t>
  </si>
  <si>
    <t>Utori prereza do 25/15 cm ali enakovrednega prereza:</t>
  </si>
  <si>
    <t>Utori prereza do 20/40 cm ali enakovrednega prereza:</t>
  </si>
  <si>
    <t>Izgubljeni opaž pri opaževanju  - previsnih robov ob bazenskih školjkah na zunanjih pohodnih površinah:</t>
  </si>
  <si>
    <t>7.5.</t>
  </si>
  <si>
    <t>7.6.</t>
  </si>
  <si>
    <t>9.3.</t>
  </si>
  <si>
    <t>9.4.</t>
  </si>
  <si>
    <t>10.1.</t>
  </si>
  <si>
    <t>10.2.</t>
  </si>
  <si>
    <t>10.3.</t>
  </si>
  <si>
    <t>10.4.</t>
  </si>
  <si>
    <t>10.5.</t>
  </si>
  <si>
    <t>16.3.</t>
  </si>
  <si>
    <t>17.2.</t>
  </si>
  <si>
    <t>18.3.</t>
  </si>
  <si>
    <t>18.4.</t>
  </si>
  <si>
    <t>18.5.</t>
  </si>
  <si>
    <t>28.1.</t>
  </si>
  <si>
    <t>28.2.</t>
  </si>
  <si>
    <t>28.3.</t>
  </si>
  <si>
    <t>28.4.</t>
  </si>
  <si>
    <t>28.5.</t>
  </si>
  <si>
    <t>28.6.</t>
  </si>
  <si>
    <t>28.7.</t>
  </si>
  <si>
    <t>28.8.</t>
  </si>
  <si>
    <t>29.2.</t>
  </si>
  <si>
    <t>29.3.</t>
  </si>
  <si>
    <t>29.4.</t>
  </si>
  <si>
    <t>29.5.</t>
  </si>
  <si>
    <t>29.6.</t>
  </si>
  <si>
    <t>29.7.</t>
  </si>
  <si>
    <t>ravni opaž, estrihi in mikrobetoni višine od 10 do 20 cm, opaženje z opažem za moznike</t>
  </si>
  <si>
    <t xml:space="preserve">Opaž ravnega robu plošče z zobom različnih r.š., opaž robu s podpiranjem, v.p. do 3,00 m.  Izdelano samo na lokacijah, kjer se izdela stik za nadaljevanje druge faze. </t>
  </si>
  <si>
    <t xml:space="preserve">Strešni zaključni nosilci in venci obsega do 1,00 m, stransko opiranje v AB konstrukcijo </t>
  </si>
  <si>
    <t>OPAŽI:</t>
  </si>
  <si>
    <t>ODRI:</t>
  </si>
  <si>
    <t>DRUGA TESARSKA DELA:</t>
  </si>
  <si>
    <t>ZAKOLIČBE IN ZEMELJSKA DELA:</t>
  </si>
  <si>
    <t>CEVI IN JAŠKI:</t>
  </si>
  <si>
    <t>PODTALČNI ODTOČNI SISTEM:</t>
  </si>
  <si>
    <t>DRUGA KANALIZACIJSKA DELA:</t>
  </si>
  <si>
    <t>Izvedba tesnostnega preizkusa kanalizacije v skladu z veljavno zakonodajo: Preiskus tesnosti se opravi po standardu PSIST-EN 1610   s strani pooblaščene organizacije, o čemer je potrebno izdelati ustrezno pisno poročilo.</t>
  </si>
  <si>
    <t xml:space="preserve">10. Posamezne postavke so iz popisa izpuščene predvsem zaradi vsebine in zahtevkov razpisnih pogojev investitorja, ki so za ponudnika strogo obvezni. Manjkajoče postavke mora ponudnik upoštevati pri oblikovanju ponujene cene za E.M. ostalih drugih postavk: </t>
  </si>
  <si>
    <t xml:space="preserve">10.8. Izdelava začasnih delnih zapor cest s stroški za postavitev dnevne in nočne signalizacije za celoten rok trajanja investicijsko-vzdrževalnih del. </t>
  </si>
  <si>
    <t>10.9. Manjša nepredvidena spremljevalna dela, ki se pojavijo v času gradnje: dnevna signalizacija, urejanje prometa, obveščanje javnosti o cestnih zaporah, ipd…</t>
  </si>
  <si>
    <t>10.10. Celotna in ustrezna zaščita obstoječega objekta za čas gradnje s primernimi zaščitnimi materiali.</t>
  </si>
  <si>
    <t xml:space="preserve">10.11. Sprotno gradbeno čiščenje in ostala čiščenja med posameznimi fazami ter končno finalno čiščenje objekta. </t>
  </si>
  <si>
    <t xml:space="preserve">10.12. Vsi delovni odri za opravljanje zidarskih, tesarskih, obrtniških in inštalacijskih ter drugih gradbenih del. </t>
  </si>
  <si>
    <t>10.13. Zakoličba kanalizacije (vertikalna in horizontalna) in postavitev profilov na vseh ključnih točkah in jaških, skupaj z izdelavo posnetka kanalizacije po končanih delih in preizkusom tesnosti.</t>
  </si>
  <si>
    <t>10.14. Izdelava posnetka kanalizacije po končani delih: izdelano v elektronski in pisni obliki v skladu z zahtevami razpisnih pogojev (ali posebnimi zahtevami investitorja) skupaj z obdelavo katastrskega posnetka ter izdelavo PID projekta.</t>
  </si>
  <si>
    <t>10.15. Izdelava poročila o pregledu vseh nosilnih kovinskih konstrukcij v skladu z navodili PZI projekta ali zahtevami nadzorne službe. Poročilo izdela pooblaščena organizacija.</t>
  </si>
  <si>
    <t xml:space="preserve">8.1. Garancija za funkcionalnost sistema je časovno neomejena, vendar samo, če je:
- sistem izveden po priloženem i s strani nadzora ter projektanta potrjenem izračunu in shemah,
- v instalaciji vgrajen izključno material izbranega proizvajalca, kar slednji dokaže z predhodno predložitvijo vseh certifikatov, oziroma ekonomsko tehnološkim elaboratom.
- montaža mora biti opravljena po navodilih in tehničnih listih izbranega proizvajalca, pri čemer montažo opravi izbrani pooblaščeni izvajalec, ki mora biti potrjen tudi strani pooblaščenega predstavnika proizvajalca.
- montaža mora biti izvedena pod strokovnim nadzorom tehničnega svetovalca izbranega proizvajalca,
- sistem redno vzdrževan.
</t>
  </si>
  <si>
    <t>10.15. Izdelava ekonomsko tehnološkega elaborata pred pričetkom del in potrditev slednjega s strani izbrane nadzorne službe in odgovornega projektanta.</t>
  </si>
  <si>
    <t>PEHD cev L= 5 M  D.40</t>
  </si>
  <si>
    <t>PEHD cev L= 5 M D.50</t>
  </si>
  <si>
    <t>PEHD cev L= 5 M D.56</t>
  </si>
  <si>
    <t>PEHD cev L= 5 M  D.63</t>
  </si>
  <si>
    <t>PEHD cev L= 5 M  D.75</t>
  </si>
  <si>
    <t>PEHD cev L= 5 M  D.90</t>
  </si>
  <si>
    <t>PEHD cev L= 5 M D.110</t>
  </si>
  <si>
    <t>PEHD cev L= 5 M D.125</t>
  </si>
  <si>
    <t>PEHD 45° koleno D.50</t>
  </si>
  <si>
    <t>PEHD 45° koleno D.56</t>
  </si>
  <si>
    <t>PEHD 45° koleno D.75</t>
  </si>
  <si>
    <t>PEHD 45° koleno D.90</t>
  </si>
  <si>
    <t>PEHD 45° koleno D.110</t>
  </si>
  <si>
    <t>PEHD 45° Odcep D.75/56</t>
  </si>
  <si>
    <t>PEHD 45° Odcep D.90/50</t>
  </si>
  <si>
    <t>PEHD 45° Odcep D.110/40</t>
  </si>
  <si>
    <t>PEHD 45° Odcep D.110/50</t>
  </si>
  <si>
    <t>PEHD 45° Odcep D.110/56</t>
  </si>
  <si>
    <t>PEHD 90° čistilni kos D.63</t>
  </si>
  <si>
    <t>PEHD 90° čistilni kos D.75</t>
  </si>
  <si>
    <t>PEHD 90° čistilni kos D.90</t>
  </si>
  <si>
    <t>PEHD elektro-varilna spojka D.40</t>
  </si>
  <si>
    <t>PEHD elektro-varilna spojka D.50</t>
  </si>
  <si>
    <t>PEHD elektro-varilna spojka D.56</t>
  </si>
  <si>
    <t>PEHD elektro-varilna spojka D.63</t>
  </si>
  <si>
    <t>PEHD elektro-varilna spojka D.75</t>
  </si>
  <si>
    <t>PEHD elektro-varilna spojka D.90</t>
  </si>
  <si>
    <t>PEHD elektro-varilna spojka D.110</t>
  </si>
  <si>
    <t>PEHD elektro-varilna spojka D.125</t>
  </si>
  <si>
    <t>PEHD Ekscentrična redukcija D.50/40</t>
  </si>
  <si>
    <t>PEHD Ekscentrična redukcija D.56/50</t>
  </si>
  <si>
    <t>PEHD Ekscentrična redukcija D.75/56</t>
  </si>
  <si>
    <t>PEHD Ekscentrična redukcija D.75/63</t>
  </si>
  <si>
    <t>PEHD Ekscentrična redukcija D.90/75</t>
  </si>
  <si>
    <t>PEHD Ekscentrična redukcija D.110/75</t>
  </si>
  <si>
    <t>PEHD Ekscentrična redukcija D.110/90</t>
  </si>
  <si>
    <t>PEHD Ekscentrična redukcija D.125/110</t>
  </si>
  <si>
    <t>Cevna objemka 40X1/2''</t>
  </si>
  <si>
    <t>Cevna objemka 50X1/2''</t>
  </si>
  <si>
    <t>Cevna objemka 56X1/2''</t>
  </si>
  <si>
    <t>Cevna objemka 63X1/2''</t>
  </si>
  <si>
    <t>Cevna objemka 75X1/2''</t>
  </si>
  <si>
    <t>Cevna objemka 90X1/2''</t>
  </si>
  <si>
    <t>Cevna objemka 110X1/2''</t>
  </si>
  <si>
    <t>Cevna objemka M 10 D.40</t>
  </si>
  <si>
    <t>Cevna objemka M 10 D.50</t>
  </si>
  <si>
    <t>Cevna objemka M 10 D.56</t>
  </si>
  <si>
    <t>Cevna objemka M 10 D.63</t>
  </si>
  <si>
    <t>Cevna objemka M 10 D.75</t>
  </si>
  <si>
    <t>Cevna objemka M 10 D.90</t>
  </si>
  <si>
    <t>Cevna objemka M 10 D.110</t>
  </si>
  <si>
    <t>Zidna prirobnica G 1/2'' D.70</t>
  </si>
  <si>
    <t>Zidna prirobnica M 10 D.70</t>
  </si>
  <si>
    <t>RAINPLUS vtočnik 56 420X420, HORZ</t>
  </si>
  <si>
    <t>Trak za označevanje sifonskega sistema</t>
  </si>
  <si>
    <t>RAINPLUS ogrevalni del vtočnika</t>
  </si>
  <si>
    <t xml:space="preserve">Cev DN125 - Ø 125 mm: </t>
  </si>
  <si>
    <t xml:space="preserve">Cev DN150 - Ø 150 mm: </t>
  </si>
  <si>
    <t>SKUPAJ ZUNANJA UREDITEV:</t>
  </si>
  <si>
    <t>DDV - 22 %:</t>
  </si>
  <si>
    <t>vsi "prostori s talnim gretjem" pritličja; U = 0.208 W/(m2.K), izolacija skupne debeline 14 cm, položene dvoslojno s predpisanimi zamiki: spodaj 8 cm; OPOMBA; zgornjo sistemsko ploščo za polaganje in razvod talnega ogrevanja (d=3,0 + 3,50 =6,5 cm) položijo instalaterji in je predmet popisa strojnih instalacij.</t>
  </si>
  <si>
    <t xml:space="preserve">sestav P4/A  - Prostor za prhanje nog - bazenčki -  U = 0.241 W/(m2.K) (moker prostor), izolacija skupne debeline 14 cm, položene dvoslojno s predpisanimi zamiki: spodaj 6 cm; OPOMBA; zgornjo sistemsko ploščo za polaganje in razvod talnega ogrevanja (d=3,0 + 3,50 =6,5 cm) položijo instalaterji in je predmet popisa strojnih instalacij.  </t>
  </si>
  <si>
    <t xml:space="preserve">Mehanska zaščita hidroizolacije: ekstrudirani polistiren (SIST EN 13164), debeline 5.0 cm; gladke plošče brez preklopov in brez posebnih zahtev za topl. prevodnost, točkovno zalepljene na hidroizolacijo z obojestranskim samolep.bitum.trakom debeline 2 mm - (cca 5 točk na ploščo!) lepljenje plošč:   horizontalno v 1/2 zamiku vzdolžnih stranic! Proizvod poljubnega proizvajalca kot npr.: Bitustick, ali enakovredno. OPOMBA: celotni opisani sistem mora biti usklajen skladno z opisano tehnologijo v smislu skladnosti izbranih materialov od poljubnega proizvajalca! 
</t>
  </si>
  <si>
    <t>lesena podkonstrukcija: horizontalne smrekove letve 4/8 cm (termično modificiran les), vgrajene horizontalno v zunanjem sloju topl. izolacije z vijačenjem v točkovne distančnike d = 120 mm v zunanjo steno (po PZI detajlu projekta ali proizvajalca), v svetlem rastru 120 cm</t>
  </si>
  <si>
    <t>toplotna izolacija: mineralna volna (SIST EN 13162) debeline 16.0 cm [λD = max.0.035 W/(m.K)], plošče dim.60/100 cm, poljubnega proizvajalca kot npr.:  KNAUF INSULATION FPL-035 ali enakovredno. Položene dvoslojno: 12 cm notr.sloj, 4 cm zun.sloj. Oba sloja plošč sta sidrana v a.b. steno s poliamidnimi sidri (min.2x/ploščo)</t>
  </si>
  <si>
    <t xml:space="preserve">Skupaj F2: zračna V in H kompozitna kerrock fasada: </t>
  </si>
  <si>
    <t>8.2. Tehnični opis sistema:  Podtlačni sistem odvoda padavinskih vod ponuditi in izdelati skladno s standardi: ASME A112.6.9, SIST EN 1253-1 in SIST EN 12056; obvezno po hidravličnem  izračunu poljubnega proizvajalca kot npr: Valsir ali enakovredno;</t>
  </si>
  <si>
    <t xml:space="preserve">8.3. Tehnični opis vtočnika: Ogrevani podtlačni vtočniki morajo biti izdelani v izvedbi z vodoravnim odtokom, iz jeklene nerjavne pločevine, s priključkom za bitumensko folijo.  Vtočniki morajo biti skladni s standardi ASME A112.6.9, SIST EN 12056-3 in SIST EN 1253-1 in izbrani od poljubnega proizvajalca, kot npr.: RAINPLUS 56 (14 l/s) ali enakovredno.
</t>
  </si>
  <si>
    <t xml:space="preserve">1. Pri izvajanju fasaderskih del je strikno upoštevati navodila izbranih proizvajalcev fasadnih elementov, njihove detajle in obrobe ter zaključke, ki so potrebni za garancijo in predpisano kvaliteto, katero pogojujejo priizvajalčevi parametri in zakonsko predpisani standardi.   </t>
  </si>
  <si>
    <t xml:space="preserve">2. Izvajalec fasaderskih del pred pričetkom del preveri ravnost površine in njeno tolerančno območje, stanje površine (vlažnost, čistost, homogenost podlage, mastni madeži…) ter napake pred pričetkom del odpraviti. Natezna trdnost podlage mora znašati najmanj 0,08 N/mm2. </t>
  </si>
  <si>
    <t xml:space="preserve">3.1.  Sestav Alu steklene fasade (fasadni sistem -strukturna zasteklitev  -"mokro tesnejnje") mora ustrezati sledečim parametrom in standardom: </t>
  </si>
  <si>
    <t xml:space="preserve">3.2. Vstavni elementi fasade (vrata in okna) morajo ustrezati sledečim parametrom in standardom: </t>
  </si>
  <si>
    <t xml:space="preserve">3.3.  Zložljiva "harmonika" ali steklena vrata morajo ustrezati sledečim parametrom in standardom: </t>
  </si>
  <si>
    <t>• - kvaliteta materiala (AlMgSi 0,5 F22), EN AW - 6060
• - skupina materialov, DIN 4108
• - zrakopropustnost - zrakotesnost: EN 12207 (OZ  -razred 4)
• - vodotesnost, EN 12208 (OZ- razred 9A)
• - zvočna izolativnost: EN ISO 140-3: do 48 dB  
• - protivlomnost do WK3, DIN V ENV 1627 
• - mehanske lastnosti: po EN 13115: razred 4   
• - toplotna izolativnost: EN ISO 10077-2:  Uf = 0,9 ... 1,6 W/m2K
• - mehanska trajnost po EN 12400 (razred 3)
• - material za tesnila – EPDM, DIN 7863   
• - odpornost na udarni veter; EN 12210: razred C5/B5</t>
  </si>
  <si>
    <t xml:space="preserve">6. V fasaderskih delih je zajeto tudi celotno zunanje stavbno pohištvo, ki je montirano v sklopu fasade. Ponudnik je dolžan zaradi enotnega videza fasade in predpisanega izgleda, določenega  s strani projektanta ponuditi tudi celotno pohištvo skupaj s fasado. Pohištvo lahko ponudnik prilagaja svoji tehnologiji s tem, da pri tem upošteva predpisane parametre, tehnologijo, zahteve in pogoje PZI projekta in tega popisa. </t>
  </si>
  <si>
    <t>Armirano betonska plošča in sestavi pod njo ter naklonski beton nad njo so predmet postavk v drugih poglavjih tega popisa:</t>
  </si>
  <si>
    <t xml:space="preserve">S1 -  Ravna streha nad pritličjem - osi:2-12/C1-E in na nižjem nivoju hale notranjega bazena (2.faza) princip kombinirane ravne strehe z neizkoriščeno površino, U = 0.110 W/(m2.K): naklonski beton C12/15, 1.2-1.5 %, maksimalne debeline 12 cm. </t>
  </si>
  <si>
    <t>Priprava površine: čiščenje in sesanje podlage. Razvita v in H površina: 905,69 m2</t>
  </si>
  <si>
    <t>hladni bitumenski premaz 0,30 kg/m2</t>
  </si>
  <si>
    <t>parna zapora:  varilni bitumenski trak z nosilcem iz AL folije in stekl.voala (AL 01+V60), debeline 0.5 cm (sd = min.1500 m), proizvod poljubnega proizvajalca kot npr.: GEMINI Vapor 4, ali tehnično enakovredno</t>
  </si>
  <si>
    <t>hidroizolacija: polimer-bitumenska, dvoslojna (APAO),debeline 1.0 cm, po zahtevah SIST DIN 52133, npr.: POLAR 5 GALAXY 4 ali tehnično enakovredno</t>
  </si>
  <si>
    <t>sloj za zaščito pred vdorom korenin: WFS folija (Wurzelschutzfolie) s preklopi   min. 25 cm, prelepljenimi s samolepilnim trakom iz AL folije šir.min. 100 mm.</t>
  </si>
  <si>
    <t>toplotna izolacija II: ekstrudirani polistiren, po zahtevah SIST EN 13164, debeline 6.0 cm [lD = 0.035 W/(m.K)],  XPS-EN 13164-T1-CS(10\Y)300-DS(TH)-WL(T)0,7-MU100, npr.: FIBRANxps 300-L ali tehnično enakovredno, plošče s stopničastimi preklopi, prosto položene na podlago</t>
  </si>
  <si>
    <t>zaščita izolacijskih slojev: pran prodec 16-32 mm, debeline  8.0 cm</t>
  </si>
  <si>
    <t>toplotna izolacija I: debelina tega sloja znaša 22.0 cm, sestavlja ga  ekspandirani polistiren, nazivna vrednost toplotne prevodnosti po SIST EN 13163, [λD = max.0.031 W/(m.K),σ10%def.= 100 kN/m2], proizvod poljubnega proizvajalca, kot npr.: Fragmat-NEO SUPER 100 ali tehnično enakovedno; plošče so prosto položene na parno zaporo   dvoslojno: 12 + 10 cm , zg. sloj plošč je kaširan 1</t>
  </si>
  <si>
    <t xml:space="preserve">drenažni sloj s filtrskim voalom XF 108, debeline 1.5 cm, položen s predpisanimi preklopi in minimalnim predpisanim zavihkom.
</t>
  </si>
  <si>
    <t xml:space="preserve">ločilni sloj: PES filc 150-200 g/m2, npr.: POLYFELT TS 30 ali tehnično enakovredno - gosto dvojno poliamidno tkanje </t>
  </si>
  <si>
    <t>temelj klimatske naprave (a.b. plošča C20/25 deb.: 15.0 cm) in sloj za preprečevanje prenosa vibracij sta predmet opisa v drugih poglavjih in se v tej postavki ne upoštevata.</t>
  </si>
  <si>
    <t>podlaga: vlakninsko cementne plošče debeline 1.5 cm, npr.: AQUAPANEL ali tehnično enakovredno, plošče vijačene skozi topl. Izolacijo v beton, 4x/m2</t>
  </si>
  <si>
    <t>Skupaj sestav S1 (ortogonalno):</t>
  </si>
  <si>
    <t>Skupaj sestav S 1/A (ortogonalno):</t>
  </si>
  <si>
    <t>toplotna izolacija: ekspandirani polistiren (EPS), [λD = max.0.036 W/(m.K),σ10%def.= 100 kN/m2], npr.: Fragmat NEO SUPER 100 ali tehnično enakovredno, plošče rezane v naklonu, debeline od min. 4 do  max. 7.5 cm;  plošče zalepljene na beton s PUR lepilom. Opomba: toplotna izolacija je namenjena preprečevanju vpliva linijskega toplotne mostu.</t>
  </si>
  <si>
    <t xml:space="preserve">sestav S3  -  Ravna streha nad pritličjem - delna površina: lesen pod: Nabava, dobava in izdelava strehe, kot sledi:
</t>
  </si>
  <si>
    <t>sestav S2 in S2/A -  Konzolna površina ob strešnem vencu (zaključek ravne strehe S1): Nabava, dobava in izdelava asestava strehe, kot sledi:</t>
  </si>
  <si>
    <t>zaščita izolacijskih slojev: pran prodec 16-32 mm, debeline  6.0 cm</t>
  </si>
  <si>
    <t>filc kot akumulator vode XF 159, debeline  1.2 cm</t>
  </si>
  <si>
    <t>filc kot akumulator vode XF 159 , debeline 1.2 cm</t>
  </si>
  <si>
    <t>filc kot akumulator vode XF 159, debeline 1.2 cm</t>
  </si>
  <si>
    <t>Skupaj sestav S2 in S2/A (obračun po razviti površini):</t>
  </si>
  <si>
    <t>Priprava površine: čiščenje in sesanje podlage. Razvita v in H površina: 49,00 m2</t>
  </si>
  <si>
    <t xml:space="preserve">Priprava površine: čiščenje in sesanje podlage. </t>
  </si>
  <si>
    <t>Skupaj sestav - S3 (obračun po ortogonalni površini):</t>
  </si>
  <si>
    <t>toplotna izolacija : debeline  6.0 cm; ekspandirani polistiren nazivne vrednosti toplotne prevodnosti po SIST EN 13163, [λD = max.0.036 W/(m.K),σ10%def.= 100 kN/m2], kaširane plošče, položene na parno zaporo</t>
  </si>
  <si>
    <t>hidroizolacija: polimer-bitumenska, dvoslojna (APAO), debeline 1.0 cm, po zahtevah SIST DIN 52133, npr.: POLAR 5 GALAXY 4 ali tehnično enakovredno</t>
  </si>
  <si>
    <t>Skupaj sestav - S4 (obračun po ortogonalni površini):</t>
  </si>
  <si>
    <t xml:space="preserve">sestav S4  - Ravna streha nad stopniščnimi jedri in zunanjimi sanitarijami/garderobami: Nabava, dobava in izdelava strehe, kot sledi:
</t>
  </si>
  <si>
    <t xml:space="preserve">SKUPAJ RAVNE STREHE:   </t>
  </si>
  <si>
    <t>EKSTENZIVNA ZELENA STREHA:</t>
  </si>
  <si>
    <t>STREHA POD KLIMATOM:</t>
  </si>
  <si>
    <t>STREHA KONZOLNIH DELOV STREHE:</t>
  </si>
  <si>
    <t>STREŠNA TERASA ZA SONČENJE:</t>
  </si>
  <si>
    <t>STREHA NAD STOPNIŠČI IN GARDEROBAMI:</t>
  </si>
  <si>
    <t xml:space="preserve">hidroizolacija: polyizobutilenska folija 1.8 mm, kontaktno zalepljena na podlago, npr.: RHEPANOL fk ali tehnično enakovredno, skupne debeline 0.2 cm: hladno varjeno v trakovih skupaj z vsemi zaključki na robovih konzolne plošče: z zunanje strani in na višinskem preskoku do predpisanega popolnega vodotesnega spoja. </t>
  </si>
  <si>
    <t>FASADA POD NADSTREŠKI:</t>
  </si>
  <si>
    <t xml:space="preserve">Lepljenje sistemske toplotne izolacijske fasadne obloge; obloga visoke trdnosti, s trajno hidrofobno finalno površino, odporno na pojave plesni in naslojevanje drugih mikroorganizmov, ustrezno paroprepustna in vodoodbojna: Termoizolacija iz iz ekspandirane polistirenske trde pene (brez CFC, HCFC, HFC, FC, SF6), težko gorljiva (E razred,  (SIST EN 13162) debeline 6.0 cm [λD = max.0.035 W/(m.K)], plošče dim.60/100 cm od poljubnega proizvajalca, kot na primer: STO -EPS pritrjene z mineralno lepilno malto po navodilih proizvajalca. </t>
  </si>
  <si>
    <t>Izdelava vodoodbojnega temeljnega tenkoslojnega nanosa, napenjanje armaturnega steklenega pletiva 4/4 mm (min: 165g/m2) z vsemi ojačitvami okrog odprtin, vogalov, špaletah in na robovih, izravnava z osnovnim tenkoslojnim nanosom in zaključni žlahtni sloj finalnega vodoodbojnega ometa v izbrani barvi, strukturi in zrnavosti, po izbiri  projektanta. Izdelano po navodilih in parametrih proizvajalca, npr: STOTHERM-Classic s finalno mikrostrukturirano, silikonsko paroprop. barvo tipa STO-Lotusan-K/MP (samočistilni omet) ali tehnično enakovredno. Skupaj z obdelavo vseh špalet, robov, odkapnikov in zaključkov. (Op.: možen je tehnično adekvaten sistem drugega proizvajalca vendar mora ustrezati opisanim tehničnim adekvacijam. Sistem pred naročilom in izvedbo obvezno potrdi projektant.</t>
  </si>
  <si>
    <t>toplotna izolacija: mineralna volna (SIST EN 13162) debeline 6.0 cm [λD = max.0.035 W/(m.K)], plošče dim.60/100 cm, poljubnega proizvajalca kot npr.:  KNAUF INSULATION FPL-035 ali enakovredno. Položene v enem sloju - sidrano v a.b. steno s poliamidnimi sidri (min.3x/m1)</t>
  </si>
  <si>
    <t xml:space="preserve">Skupaj fasadne maske kerrock: </t>
  </si>
  <si>
    <t>TIPIČNA PREZRAČEVANA FASADA KOPALIŠKEGA OBJEKTA:</t>
  </si>
  <si>
    <t xml:space="preserve">Doplačilo k prejšni postavki tenkoslojni fasadi zaradi obdelave špalet ali pasov razvite širine do 25 cm. </t>
  </si>
  <si>
    <t>FASADNA STRUKTURNA ALU ZASTEKLITEV:</t>
  </si>
  <si>
    <t>FASADA ZUNANJIH GARDEROB:</t>
  </si>
  <si>
    <t>toplotna izolacija: mineralna volna višje gostote (SIST EN 13162) debeline 5.0 cm [λD = max. 0.040W/(m.K)], plošče dim.60/100 cm, poljubnega proizvajalca kot npr.:  KNAUF INSULATION DP-8 ali enakovredno. Položene v enem sloju - sidrano v a.b. steno s poliamidnimi sidri (min.3x/m1). Plošče vgrajene v sklopu sistemske alum. podkonstrukcije za montažo stropne obloge. OPOMBA: toplotna izolacija je namenjena preprečevanju vpliva linijskega toplotne mostu.</t>
  </si>
  <si>
    <t>FASADNE LAMELE:</t>
  </si>
  <si>
    <t xml:space="preserve">Izdelava zapore zračnega sloja iz perforiranega nerjavečega traku r.š. do 100 mm, svetle širine do 60 mm,  pritrjenega pod spodnji odkapni rob fasadne zračne obloge po navodilih izbranega proizvajalca. </t>
  </si>
  <si>
    <t>Doplačilo za izdelavo izrezov po fasadnih oblogah: omarice, priklopi, preboji, dvižna vrata, priključki in varnostni izlivi. Opomba: izrezi za stavbno pohištvo in druge prehode se ne obračunavajo posebej.</t>
  </si>
  <si>
    <t>OZN:</t>
  </si>
  <si>
    <t>FZ_1</t>
  </si>
  <si>
    <t xml:space="preserve">Vhodna ploščad - Severna fasada brez vložkov; </t>
  </si>
  <si>
    <t>11,16/4,12 m</t>
  </si>
  <si>
    <t>FZ_2</t>
  </si>
  <si>
    <t xml:space="preserve">Vhodna ploščad - Severna fasada z vložki: 1 x d.k.v. </t>
  </si>
  <si>
    <t>16,56/4,12 m</t>
  </si>
  <si>
    <t>1,81+3,43+1,81/2,95 m</t>
  </si>
  <si>
    <t>FZ_3</t>
  </si>
  <si>
    <t>Vhodna ploščad - Severna fasada z vložki: 1x e.k.v.</t>
  </si>
  <si>
    <t>10,09/4,12 m</t>
  </si>
  <si>
    <t>FZ_4</t>
  </si>
  <si>
    <t xml:space="preserve">Severna fasada brez vložkov; </t>
  </si>
  <si>
    <t>15,17/4,10 m</t>
  </si>
  <si>
    <t>FZ_5</t>
  </si>
  <si>
    <t>Južna fasada z vložki: 1x harm.vrata; 3x e.k. vrata</t>
  </si>
  <si>
    <t>64,31/4,12 m</t>
  </si>
  <si>
    <t>FZ_5a</t>
  </si>
  <si>
    <t>4,19/2,95 m</t>
  </si>
  <si>
    <t>FZ_5b</t>
  </si>
  <si>
    <t>Južna fasada - stena z drsnimi vrati;</t>
  </si>
  <si>
    <t>FZ_6a</t>
  </si>
  <si>
    <t>Vzhodna fasada - fiksna zasteklitev</t>
  </si>
  <si>
    <t>2x 1,50/3,50 m</t>
  </si>
  <si>
    <t>FZ_6b</t>
  </si>
  <si>
    <t>4x 1,50/4,09 m</t>
  </si>
  <si>
    <t xml:space="preserve">Vhodna ploščad - Severna fasada - notranji vetrolov: </t>
  </si>
  <si>
    <t>542,72 m2</t>
  </si>
  <si>
    <t>Skupaj sestav F3:</t>
  </si>
  <si>
    <t>aluminijski profili s prekinjenim topl.mostom, kot sistemska konstrukcija v projektiranih rastrih, za vgraditev klasične zasteklitve po tehn.sistemu poljubnega proizvajalca, kot npr.: SCHUCO FW 50+Si ali tehnično enakovredno</t>
  </si>
  <si>
    <t>Senčenje: vse steklene površine morajo imeti faktor prepustnosti celotnega sončnega sevanja: g vrednost ≤ 0,5. Zunanja in notranja samostojna senčila so prikazana posebej</t>
  </si>
  <si>
    <t>3. Alu steklena strukturna zasteklitev fasade je sestavljenas iz fiksnih zasteklitev, vrat in oken, ki morajo ustrezati sledečim standardom:</t>
  </si>
  <si>
    <t>zvočno izolacijska zasteklitev: RX phone  34/40, Ug = 0,7 W/m2K</t>
  </si>
  <si>
    <t>toplotnoizolacijska zasteklitev: debelina zunanjega in notranjega stekla 8 mm (po statičnih zahtevah). Steklo je lepljeno na nerjaveči distančnik širine 20 mm. Zunanje steklo je vedno kaljeno in pobrušen zunanji rob. Faktor toplotne prevodnosti UF do 1,0 W/m2K pri zasteklitvi z UV odpornim kitom</t>
  </si>
  <si>
    <t xml:space="preserve">Montaža fasade: stekleni fasadni sestavi so spodaj montirani na termo predizolirane okvirje iz alumunijaste pločevine debeline 2 mm, ki so preko 2 mm-ske pocinkame pločevine sidrani v an tlak. Celoten sestav je montiran po sistemu RAL montaže, znotraj paroprustno, zunaj vododbojno.. Spodnji del fasadnega pasu mora biti spojen s termo in hidro izolacijo objekta; razlike v debelini termo izolacije zaradi prekinitve toplotnega mostu je zajeti v ceno montaže. </t>
  </si>
  <si>
    <t xml:space="preserve">Odpiranje: po shemi pohištva v PZI načrtu. </t>
  </si>
  <si>
    <t>stranske stranice: 2x 166/295 cm</t>
  </si>
  <si>
    <t xml:space="preserve">notranja vhodna stena z drsnimi vrati: 87+(2x80/295)+87 cm </t>
  </si>
  <si>
    <t xml:space="preserve">zunanja vhodna stena z drsnimi vrati: 87+(2x80/295)+87 cm + nadsvetloba: 334/115 cm, inox maska nad vrati </t>
  </si>
  <si>
    <t>Preostali opis tehnologije: Samonosilna, v celoti zastekljena izolirana fasada iz alu profilov s strukturno zasteklitvijo. Cokl fasadne zasteklitve obdelan s pločevinasto inox ali alu oblogo višine od 2 do 10 cm. Za podrobnejši opis sestava je razviden iz PZI projekta: obvezno glej načrt "SHEME FASADNIH ZASTEKLITEV"</t>
  </si>
  <si>
    <t>11. OBRAČUN FASADE: Pri tankoslojni fasadi se odprtine odbijajo v skladu z GNG normativi, Pri zračni in stekleni fasadi se odprtine odbijajo v celoti, špalete, police in obdelave v trakovih in pasovih pa v celoti obračunajo posebej.</t>
  </si>
  <si>
    <t xml:space="preserve">3. Pri izdelavi ponudbe ter kasneje pri izvajanju del je strikno upoštevati opisano tehnologijo iz PZi projekta ter navodila izbranega proizvajalca strešnih predpisanih elementov, njegove detajle in obrobe ter zaključke, ki so potrebni za garancijo in predpisano kvaliteto, katero pogojujejo izvajalčevi parametri in sledeči standardi: DIN 52611 in DIN 4108 (toplotna prevodnost), DIN 4102-2 in EN 13501 (razred ognjeodpornosti), DIN 4102 (gorljivost in DIN 52210 (zvočna izolativnost). Izolacija mora ustrezati sledečim standardom: SIST EN 12667 (toplotna prevodnost), SIST EN 13501 (odziv na ogenj), SIST EN 1609 in 12087 (vodovpojnost), SIT EN 12086 (difuzijska upornost vodni pari) in DIN 4102/T17 (tališče). </t>
  </si>
  <si>
    <t>5. Pri izdelavi ravne strehe in montaži sestavov je upoštevati detajle in sheme PZI projekta. Za morebitno spremembo sestava je potrebno predhodno pismeno potrdilo projektanta!</t>
  </si>
  <si>
    <t xml:space="preserve">Nabava, izdelava, dobava in montaža raznih obrob, izdelanih in pritrjenih po detajlih PZI projekta: obrobe izdelane iz alu barvane pločevine deb. 2,00 mm v tonu po izbiri projektanta (prilagojeno ostalim obrobam, kritinam in Alu izdelkom). Obrobe so na naleganih površinah položene na minimalno protirosno podlogo poljubnega proizvajalca, skupaj z vsemi piganimi robovi, tesnenji in robovi, ki preprečujejo dotok atmosferskih voda na fasadne in druge obloge. Položeno na sledečih lokacijah po PZI načrtu:  </t>
  </si>
  <si>
    <t>Dodatna kotna zaključna obroba iz perforirane pločevine na stiku ravne strehe in zaključnega horizontalnega fasadnega pasu (maska): R.Š. 14,00 cm. Perforacija v stopnji ki preprečuje dostop mrčesa.</t>
  </si>
  <si>
    <t>Obroba - varnostna zapora nad zgornjo H linijo zunanje fasadne zasteklitve - na mikrolokaciji pred maskami ali stropno oblogo fasase:  R.Š. 18,00 cm.</t>
  </si>
  <si>
    <t>Zaključne obrobe svetlobnikov, odduhov, zračnikov, podstavkov klimata na stiku s streho; obdelano iz pločevine r.š. do 56,00 cm.</t>
  </si>
  <si>
    <t xml:space="preserve">Nabava, dobava in montaža škatelj za skrivanje zunanjih ali notranjih senčil (screen rolojev); izdelano iz alu barvane pločevine debeline 1,00 mm, r.š. do 29 cm, v barvi po izbiri projektanta: Škatle so s strani zaprte, pred montažo jih je potrebno obvezno dodatno zaščititi z vakumirano folijo, ki se po končanih delih na objektu v času čiščenja odstrani. Škatle so obdelane po detajlu izbranega ponudnika senčil in dodatno izoilirane proti rosenju in kondenziranju. Lokacije določene v skladu s PZI projektom; </t>
  </si>
  <si>
    <t xml:space="preserve">Odkapna obroba - tipski zaključek na robu posameznih nadstreškov z ustreznim odkapnim robom , ki sega minimalno preko maske fasade: obdelano s tipkim elementom, pripadajočim zaključni kritini, npr: Rhepanol Blech ali tehnično enakovredno: R.Š. 36 cm. </t>
  </si>
  <si>
    <t>Obroba - vertikalna zapora na spoju med tipsko fasadno zasteklitvijo in območjem spuščenega stropu; obdelano z vodotesnim tesnenjem - paropropustna vodotesna folija poljubnega proizvajalca:  R.Š. 40,00 cm.</t>
  </si>
  <si>
    <t xml:space="preserve">Izdelava, dobava in montaža varnostnih prelivov iz alu barvane pločevine 0,70 mm, položena na podlago iz sistemske protirosne obloge podloge na mestih, kjer nalega na streho ali fasado ter na špaleto preliva in v celoti pigana in tesnjena in pigana na stiku s fasado in cevi izliva.  </t>
  </si>
  <si>
    <t>Izdelava odzračnikov/odduhov po detajlu projektanta ali načrtovalna strojne opreme: izdelano iz Alu prašno barvane pločevine debeline 1,0 mm, skupaj s pripadajočo kovinsko ali leseno podkonstrukcijo, izolacijo iz kamene volne debeline 12 cm, ter vsemi zaključki na vrhu in s pripadajočo kapo: preboji različnih dimenzij in velikosti, višine do 120 cm. V ceno zajeti kompletno izdelavo kanala, ter vsa pripravljalna, zaključna in pripravljalna dela, ter spajanje s osnovno kritino.</t>
  </si>
  <si>
    <t>KLEPARSKA DELA:</t>
  </si>
  <si>
    <t>Zaključne obrobe atik; obdelano iz dvojne pločevine; spodnja valovita debeline 1 mm, protivetrno pritrjena v podogovo ab zidu. položena na protirosni podlogi, Zgornja ravna, debeline 2 mm,  pigana z odkapnim robom preko robov. Pritrjeno z robom na spodnjo obrobo. R.Š. atike do 58,00 cm.</t>
  </si>
  <si>
    <t xml:space="preserve">SKUPAJ KLEPARSKA DELA:   </t>
  </si>
  <si>
    <t>7. Varilne deformacije upošteva izvajalec jeklenih konstrukcij, zvare mora izvajati atestirani varilec. Zvari so C kvalitete po EN 25817, neoznačeni zvari s A= 0,70 x Tmin, pri čemer je Tmin tanjša pločevina v spoju. Antikorozijska zaščita mora biti v celoti zajeta v ceno ključavničarskih del (tudi, če to ni posebej opisano ali povdarjeno v posamezni postavki), nadaljnji zaščitni opleski so predmet slikopleskarskih del. Četrti premaz se upošteva samo, v kolikor se dodatno zahtevajo tovrstni premazi zaradi vpliva agresivne atmosfere! Opomba: 3,00 do 5,00 % kalo za zvare in rezanje je upoštevan v količini posameznih konstrukcij.</t>
  </si>
  <si>
    <t>C.  ZUNANJA UREDITEV:</t>
  </si>
  <si>
    <t>PREDDELA, ZEMELJSKA DELA IN SPODNJI USTROJI:</t>
  </si>
  <si>
    <t xml:space="preserve">Široki površinski strojni odriv ali široki odkop terena I. in II. kategorije (humusa)  v celotni debelini (predvidoma 20 cm) s transportom v začasno deponijo gradbišča v oddaljenost do 250 m s plačilom vseh taks in odškodnin. (uporaben in čisti humus se na deponiji deponira ločeno in zavaruje). Humus se hrani v deponiji zaradi kasnejše ponovne uporabe. </t>
  </si>
  <si>
    <t>Ročni  izkop terena III. ktg z odlaganjem izkopanega materiala na rob izkopa. Globina izkopa do 2,00m in širine do 2.00m (iskanje instalacij, sondaže, ipd…).</t>
  </si>
  <si>
    <t>Ročni zasip z utrjevanjem po plasteh.</t>
  </si>
  <si>
    <t>Kombinirani zasip z izkopanim materialom deponiranim ob izkopu ali v neposredni bližini gradbišča, oddaljeni največ do 50 m in utrjevanje zasipa po plasteh. Komprimiranje se izvaja do predpisane zbitosti; predviden modul stisljivosti 60,00 Mpa.</t>
  </si>
  <si>
    <t>Odvoz že sortiranega odvečnega materiala  in izkopa v stalno deponijo izvajalca z zvračanjem in grobim planiranjem v deponiji s plačilom vseh potrebnih taks in pristojbin. (transporti se vršijo do mesta vgrajevanja v nasipe); Klasifikacijska številka odpadka 170504.</t>
  </si>
  <si>
    <t>Strojno utrjevanje dna izkopa v terenu III. in IV. kategorije z vibracijsko ploščo ali vibrovaljarjem do predpisane zbitosti; stopnjo utrjenosti preveriti v statičnem izračunu ali v geomehanskem poročilu.</t>
  </si>
  <si>
    <t>Nabava, dobava in polaganje geotekstila - politlak filca/polsta 400 ali enakovredno: gosto enojno poliamidno tkanje poljubnega proizvajalca, npr.: Lespatex d.o.o., artikel Polyfelt SP 230/01, natezna trdnost 17 kN/m2), položen v dveh plasteh s predpisanimi križnimi preklopi: pod temeljno tamponsko blazino ali pod nasipe v območju povoznih in pohodnih površin. Gostota filca (polsta) je določena v skladu z geološkim poročilom in navodilih za temeljenje.</t>
  </si>
  <si>
    <t xml:space="preserve">Nabava, dobava in ravno polaganje prednapetih grednih robnikov velikosti do  8/30/100, skupaj s potrebnim rezanjem, točkovno betonsko podlogo, delnim obbetoniranjem, fugiranjem s polimerno cementno maso, izkopom zasipom, planiranjem in razplaniranjem viška izkopa v neposredni okolici. </t>
  </si>
  <si>
    <t xml:space="preserve">Nabava, dobava in ločno polaganje prednapetih grednih robnikov velikosti do  8/30/33, skupaj s potrebnim rezanjem, točkovno betonsko podlogo, delnim obbetoniranjem, fugiranjem s polimerno cementno maso, izkopom zasipom, planiranjem in razplaniranjem viška izkopa v neposredni okolici, opcija. </t>
  </si>
  <si>
    <t xml:space="preserve">Nabava, dobava in ravno polaganje prednapetih cestnih robnikov velikosti do  15/25/100, skupaj s potrebnim rezanjem, točkovno betonsko podlogo, delnim obbetoniranjem, fugiranjem s polimerno cementno maso, izkopom zasipom, planiranjem in razplaniranjem viška izkopa v neposredni okolici. </t>
  </si>
  <si>
    <t xml:space="preserve">Nabava, dobava in ločno polaganje prednapetih cestnih robnikov velikosti do  15/25/33, skupaj s potrebnim rezanjem, točkovno betonsko podlogo, delnim obbetoniranjem, fugiranjem s polimerno cementno maso, izkopom zasipom, planiranjem in razplaniranjem viška izkopa v neposredni okolici. </t>
  </si>
  <si>
    <t>Izdelava ravnega  dvostranskega opaža  pasovnih temeljev, gred in temeljnih nastavkov skupaj z vsemi razširitvami, s potrebnim opiranjem, razopaževanjem, čiščenjem in zlaganjem po končanih delih.</t>
  </si>
  <si>
    <t xml:space="preserve">Izdelava ravnega opaža  temeljnih čaš v točkovnih temeljih skupaj s potrebnim opiranjem, razopaževanjem, čiščenjem in zlaganjem po končanih delih: za stebre vhodnih vrat, ipd... </t>
  </si>
  <si>
    <t>Doplačilo za obdelavo asfaltnih muld širine do 60 cm, obdelano v projektiranih padcih.</t>
  </si>
  <si>
    <t>HORTIKULTURA:</t>
  </si>
  <si>
    <t xml:space="preserve">Humuziranje s humusom pridobljenim pri izkopu: odstranitev korenin in drugih primesi s strojnim sejanjem skozi mrežo na deponiji v neposredni bližini (30 m),  dovoz do mesta vgrajevanje, strojno razstiranje z mini bagrom, fino ročno planiranje v projektiranih padcih in utrjevanje po končanih delih z lahkim ročnim valjarjem; samo na mestih novih zelenih površin; </t>
  </si>
  <si>
    <t>Finalno humuziranje zelenic: Brazdanje uvaljanega humusa, sejanje travne mešanice skupaj z mešanico umetnega gnojila (travna mešanica in gnojilo morata biti prilagojena celinskemu alpskemu  podnebju), penetriranje mešanice v globino do 3 cm z grabljanjem, uvaljanje  ter močenje in negovanje do prve ozelenitve.</t>
  </si>
  <si>
    <t>Horizontalna signalizacija: ročno začrtanje raznih talnih označb na parkirišču dvorišča, bela barva za asfalt, s šablonami (parking za invalide V 45, številke, ipd…);  skupaj s posipom s steklenimi odsevnimi kroglicami: 0,25 kg/m2</t>
  </si>
  <si>
    <t xml:space="preserve">Horizontalna signalizacija: oznaka varnostnega zavarovanjega območja za gasilsko vozilo. </t>
  </si>
  <si>
    <t>SIDRA in VODILA: Finalno sestavljena ograjna polnila so sidrana preko inox stojk - na ojačana ušesa (65/45/8 mm) v L kotnik (50/70/8 mm), ki tvori okvir na prefabricirani AB plošči iz mikroarmiranega betona C 25/30 (70/130/8 cm). Med kotnik je nasut pran prodec (16/32 mm : 0,037 m3/m1). Celotna opisana podlaga je položena preko drenažnega sloja iz geokompozitne podloge (npr.: Tencate Polyfelt DC ali tehnično enakovredno: 0,65 m2/m1 ) na podložno dodatno termoizolacijo iz XPS plošč debeline 3 cm, (400 Mpa, 1,0 m2/m1)</t>
  </si>
  <si>
    <t xml:space="preserve">OKVIR OGRAJE S POLNILOM: Nabava in montaža tipske, v celoti FR ograje poljubnega proizvajalca, kot npr.: Carlstahl, oz. Jakob Webnet colour ali tehnično enakovredno: ograja je sestavljena iz tipiziranih elementov (kotniki ra ročaj: 50/70/8, pločati elementi: 8 mm, povezni spojni elementi (d=10 mm), ki tvorijo nosilni okvir ( ca: 110/199 cm) v katerega se preko navojnikov (pritrdilnih čepov) vloži nerjaveče RF pletivo, ki je napeto na okvir ograjnega panela. Inox in mreža v celoti RAL  barvano po izbiri arhitekta. Finalno sestavljena ograjna polnila so sidrana preko inox stojk (8 mm).  </t>
  </si>
  <si>
    <t xml:space="preserve">SIDRA in VODILA: Finalno sestavljena ograjna polnila so sidrana preko inox stojk - na ojačano inox pločevino (d= 3) v trako spojen na jeklen inox  L profil (100/250 mm), z vijačenim spojem in dodatno lepljen s PU lepilom  (npr.: Sika Tack ali teh. enakovredno); na stiku z lesenim pododm terase doatno zaščiteno s podložno ploščo (15/15 cm , npr. aquapanel 2x1,25 cm) ki je preko samolepilne vodonepropustne membrane spojena s stestavvom HI strehe. </t>
  </si>
  <si>
    <t>JEKLENA KORITA: Izdelava, dobava in namestitev jeklenih kot za rože, izdelanih iz vročecinkane pločevine deb.= 3 mm, dodatno barvane v RAL tonu s poliuteranskim UV dvokomponentnim premazom v barvi po izbiri arhitekta: korito velikosti 25/35/100 cm, skupaj s pripdajočim rastlinskim vložkom, spodaj perforiranim in pripravljenim za sajenje ustreznih mini grmovnic. V ceno zajeti tudi točkovne podloge med koritom in vložkom ter drenažni filc.</t>
  </si>
  <si>
    <t>OGRAJE IN ROČAJI:</t>
  </si>
  <si>
    <t>ROČAJ (ob zidu): Ograjni ročaj je izdelan iz RF nosilne cevi premera 33,7/1,5 mm, ki je preko sidrnih plošč pritrjen na/ v AB podlago (skozi fasadno oblogo ali direktno na AB zid). Izdelano po detajlu projektanta v brušeni inox izvedbi. Vsa sidra so preko pokrivnih inox rozet pritrjena v AB podlago s sidri, pokrivne rozete položene preko finalne talne obloge. (obračun po m1 položene cevi) Predvideno 4,85 kg/m1</t>
  </si>
  <si>
    <t xml:space="preserve">ROČAJ (notranji hod): Hrastov ograjni ročaj na vrhu ograje je predmet poglavja "Mizarska dela". </t>
  </si>
  <si>
    <t xml:space="preserve">POLNILA OGRAJE: Nabava, izdelava, dobava in montaža ograjnih polnil, izdelnih iz nosilnega okvirja in vloženih privarjenih vertikalnih prečk; vse iz inox pločevine 50/6 mm, Prečke so nameščene na osni razdalji 93 mm. Polnilo ograje je pritrjeno na notranji strani stopniščne rame in vretena preko pritrdilne plošče (87/200/6mm) z vijaki 2xM10; pritrjevanje 3x7/ramo, oziroma na vsako tretjo stopnico, Zgornji zaključni profil je pripravljen za montaži lesenega profiliranega ročaja.  Ograjna polnila segajo  preko robu stopniščne rame in so poravnana s spodnjim robom rame v vzporednem robu. Skupna višina ograjnega polnila 1190 mm, teža 45,50 kg/m1. Finalna obdelava inoxa po izbiri arhitekta. </t>
  </si>
  <si>
    <t>ROČAJ (zunanji hod): Ograjni ročaj je izdelan iz RF nosilne cevi premera 33,7/1,5 mm, ki je preko sidrnih plošč pritrjen na/ v AB podlago (skozi fasadno oblogo). Izdelano po detajlu projektanta v brušeni inox izvedbi. Vsa sidra so preko pokrivnih inoix rozet pritrjena v AB podlago s sidri, pokrivne rozete položene preko finalne talne obloge. (obračun po m1 položene cevi) Predvideno 4,85 kg/m1</t>
  </si>
  <si>
    <t xml:space="preserve">SIDRA in VODILA: Finalno sestavljena ograjna polnila so sidrana preko inox stojk - na ojačano inox pločevino (d= 3) v traku spojen na jeklen inox  L profil (100/250 mm), ki je z vijačenim spojem in dodatno lepljen s PU lepilom  (npr.: Sika Tack ali teh. enakovredno) pritrjen na jekleno podkonstrukcijo tribun. </t>
  </si>
  <si>
    <t xml:space="preserve">SIDRA in VODILA: Finalno sestavljena ograjna polnila so sidrana preko inox stojk in spodnjega kotnika (50/90/8 mm) spojen na jeklen inox  L profil (80/150/8 mm), ki je z vijačen z ustreznim vložkom in vijaki v armiran podložni beton. Kotnik je po daljši stranici dodatno proti zunanjemu robu obdelan z režami za odvodnjavanje. </t>
  </si>
  <si>
    <t xml:space="preserve">OKVIR OGRAJE S POLNILOM: Nabava in montaža tipske, v celoti FR ograje poljubnega proizvajalca, kot npr.: Carlstahl, oz. Jakob Webnet colour ali tehnično enakovredno: ograja je sestavljena iz tipiziranih elementov (kotniki ra ročaj: 50/70/8, pločati elementi: 8 mm, povezni spojni elementi (d=10 mm), ki tvorijo nosilni okvir ( ca: 87/ca: 200 cm) v katerega se preko navojnikov (pritrdilnih čepov) vloži nerjaveče RF pletivo, ki je napeto na okvir ograjnega panela. Inox in mreža v celoti RAL  barvano po izbiri arhitekta. Finalno sestavljena ograjna polnila so sidrana preko inox stojk (8 mm).  </t>
  </si>
  <si>
    <t>Izdelava, dobava in montaža dostopne OGV lopute (Ei-60) cm na strehi, skupaj s povezavo do javljalca požara in ostalih javljalnikov:</t>
  </si>
  <si>
    <t>OBJEKT ZA SMETI:</t>
  </si>
  <si>
    <t>ZAPORE, REŠETKE</t>
  </si>
  <si>
    <t>PREDPRAŽNIKI:</t>
  </si>
  <si>
    <t>DROBNI KLJUČAVNIČARSKI IZDELKI:</t>
  </si>
  <si>
    <t xml:space="preserve">ZAKLJUČNI KOTNIK TLAKA: Izdelava, dobava in namestitev INOX zaključnega kotnika 25/25/3 mm po robu stopnic in stopniščnih podestov za zaključek finalnega tlaka. Montiran po zunanji strani hoda, med seboj varjen z notranje strani in brušen do gladkega otipa z zunanje strani. Kotnik je vijačen z ustreznimi vijaki in vložki v AB podlago. Spoj med kotnikom in AB podlago obdelan s trajno elastičnim kislinoodpornim kitom. </t>
  </si>
  <si>
    <t>RAZNE PODKONSTRUKCIJE IN PREDPRIPRAVE:</t>
  </si>
  <si>
    <t>temeljna peta - ločni rob z opažnim delnim remenatom za temeljno ploščo (otroški bazen) višine 30 cm; radij po projektu</t>
  </si>
  <si>
    <t>temeljna peta - raven rob temeljne plošče (objekt za smeti) višine 20-25 cm</t>
  </si>
  <si>
    <t>temeljna peta - raven rob temeljne plošče (zunanje garderobe) višine 40 cm</t>
  </si>
  <si>
    <t>stene in maske - polna pločevina z odkapnimi robovi</t>
  </si>
  <si>
    <t>stene - maske in vogalni elementi</t>
  </si>
  <si>
    <t>stene in maske - perforirana pločevina, stopnjo, opliko in videz perforacije izbere arhitekt</t>
  </si>
  <si>
    <t>OBROBE:</t>
  </si>
  <si>
    <t xml:space="preserve">PREBOJI, ODDUHI: </t>
  </si>
  <si>
    <t>STREHE:</t>
  </si>
  <si>
    <t>MANJŠA KLEPARSKA DELA IN OPREMA:</t>
  </si>
  <si>
    <t xml:space="preserve">Nabava, dobava in montaža strehe na posamerznih mikrolokacijah objekta (objekt za smeti in nad posameznimi večjimi jaški) v sledeči sestavi: </t>
  </si>
  <si>
    <t xml:space="preserve">Skupaj (obračun po razviti površini): </t>
  </si>
  <si>
    <t>Dobava in montaža npr.: PREFA pravokotnih žlebov (ali tehnično enakovredno) odkapne pločevine debeline 0,7 mm, barva in kvaliteta materijala kot osnovna kritina, vklj. ves pritrdilni in vezni material. Razvite širine do 400 mm.</t>
  </si>
  <si>
    <t>Dobava in montaža pravokotnih žlebov z zunanjim in notranjim kotom, 700 x 1,0 mm, barva standardna , s potrebnimi kljukami iz alu legure odporne na zvijanje in upogibanje. Pričvrstiti na vsak špirovec, z uporabo sredstev za tesnjenje in lepljenje, ter odgovarjajočih alu patentnih kovic (upoštevati navodila proizvajalca!). Strokovno vgraditi v padcu, obračun po ÖNORM B 2221. Opomba: pred izvedbo se je posvetovati s projektantom zaradi izvedbe H žlebov na nosilne FeZn okvirje in možnost opustitve kljuk, čemur se prilagodi kasneje tudi cena za E.M:!</t>
  </si>
  <si>
    <t>Dobava in montaža dilatacije pravokotnega žleba, vel. odgovarjajoča velikosti žleba (r.š. 70 cm, presek žlebu 14/8 cm), strokovno vgraditi s potrebnimi zakovicami in tesnilnim materialom.</t>
  </si>
  <si>
    <t>Dobava in montaža žlebnega kotlička (viseči) za odtočne cevi Ø 100 mm, barva kot strešni žlebovi.</t>
  </si>
  <si>
    <t>Dobava in montaža cevnih kolen (72°) za odtočne cevi Ø 100 mm, debeline 0,70 mm, barva kot odtočna cev.</t>
  </si>
  <si>
    <t>Dobava in montaža odtočnih cevi debeline 0,70 mm, z dvojnim zgibom, premera Ø 100 mm, barva kot strešni žleb, vklj. potrebne  cevne objemke, obračun po ÖNORM B 2221. Komplet izdelava, skupaj s koleni in izlivi ter priključkom na kotliček. Cevi so položene pred izdelavo fasade. Kot ekvivalent se lahko položijo brezšumni odtoki iz PE materiala, v primeru, kadar so odtoki skriti pod zračno ali tankoslojno fasado.</t>
  </si>
  <si>
    <t xml:space="preserve">Izdelava, dobava in montaža varnostnih prelivov iz aluminijaste pločevine debeline 0,70 mm, položena na podlago iz sistemske protirosne podloge na mestih, kjer nalega na streho ali fasado ter na špaleto preliva in v celoti pigana in tesnjena in pigana na stiku z zidom ali fasado.  </t>
  </si>
  <si>
    <t>TRIBUNE</t>
  </si>
  <si>
    <t>kinete</t>
  </si>
  <si>
    <t>VENCI, KINETE IN POKROVI:</t>
  </si>
  <si>
    <t xml:space="preserve">Nabava, dobava in polaganje kanalizacijskih brezšumnih PP cevi (poljubnega proizvajalca) z z vsemi koleni, odcepi, reducirnimi, čistilnimi kosi in tesnili ter dodatnim izolacijskim termo ovojem debeline 30 mm, skupaj s polaganjem v projektiranem padcu (do 0,5%) na pripadajoča nerjaveča obešala, pritrjena v AB podlago stropa ali stene z nerjavečimi objemkami in pripadajočimi Rf sidri. </t>
  </si>
  <si>
    <t xml:space="preserve">Doplačilo za beton, ki se uporabi v primeru polnega obbetoniranja posameznih odsekov pvc cevi: položenih v pripravljene utore v temeljnih ploščah, </t>
  </si>
  <si>
    <t xml:space="preserve">Nabava, dobava in polaganje horizontalnih kanalizacijskih UK - PVC SN-8 cevi, po standardu EN-1401-1 (poljubnega proizvajalca) z vsemi vtičnimi objemkami, U-tesnili, koleni in odcepi, ki niso posebej navedeni v tem popisu ter delnim obbetoniranjem s polaganjem v projektiranem padcu v že pripravljene utore v temeljnih ploščah. </t>
  </si>
  <si>
    <t xml:space="preserve">Nabava, dobava in montaža talnih točkovnih sifonov - požiralnikov s prirobnico  proizvajalca npr. ACO Passavant ali enakovredno, obdelan v nerjaveči INOX tehniki (ali debeli PVC varianti za zunanje javne bazene),  skupaj s pripadajočim nastavkom za vertikalni iztok, prirobnico, tesnilnimi membranami, izstavljivim sifonom,  rešetko iz nerjavečega jekla in  komplet priključkom na odvodno cev z vsemi tesnili, in vodotesnim spajanjemm ter ustreznimi podlogami: </t>
  </si>
  <si>
    <t>Dobava in vgradnja pokrova iz litega železa po EN124 B125 vključno z AB razbremenilnim obročem in vencem,  protihrupnim vložkom, kvadratne oblike, svetle odprtine 60 x 60 cm. Pokrov poglobljen vsaj 7 cm da se vstavi predviden tlak ali mešanica drobljene kamenine in cementa - peskano v delavnici do izgleda finalnega tlaka. (npr. PAM CBHY71QF ali enakovreden)</t>
  </si>
  <si>
    <t>Nabava, dobava in montaža povoznih (25 ton) tipskih nerjavečih plinotesnih inox pokrovov velikosti 50/50 cm za jašek fekalne ali meteorne kanalizacije; pokrov poljubnega proizvajalca, npr Aco passsavant ali enakovredno, opremljen s ključem in vijačnimi držali za enakomerno dvigovanje. Pokrov je prirejen za vgradnjo finalnega tlaka; položen na pripadajoči razbremenilni obroč in AB venec na finalno višino gotovega poda, kar je zajeti v ceno. Višina polnila se prilagodi debelini finalne talne obloge, skupaj s ključem za odpiranje.</t>
  </si>
  <si>
    <t xml:space="preserve">Nabava, dobava in montaža tipske LTŽ mreže iz nodularne sive litine velikosti 40/40 cm, 250 kN; skupaj s pripadajočim okvirjem za mokro montažo, vključno z AB razbremenilnim obročem in vencem,  protihrupnim vložkom, nastavitvijo na točno višino in premazom proti rjavenju. </t>
  </si>
  <si>
    <t>Oprema objekta: nerjaveči premični zabojniki za smeti z zavorami, nabavljeni v skladu z občinskim odlokom v ravnanju s smetmi: 2x steklo (2x 1,50 m3); 1x papir (2x 1,50 m3), 2x embalaža (2x 1,50 m3), 1x x bio (1x 1,50 m3) in 1 x ostalo (1x 1,50 m3); velikosti dokončno določi upravitelj; minimalno 0,75 m3 /kos</t>
  </si>
  <si>
    <t>Nabava, dobava in montaža kovinskih profilov za dodatno ojačanje konstrukcije montažnih sten ali stropov; tipski jekleni profili v dimenzijah po projektu, vse antikorozijsko zaščiteno v skladu s PZI načrtom. Postavka se upošteva v primeru, ko se zaradi dodatnih ojačitev montažne stene vpenjajo/pritrjujejo  dodatno v tlak in v konstrukcijo spuščenega stropu preko jeklenih profilov ali ko sestavi stavbnega pohištva vežejo med seboj. Pogodbeni glavni izvajalec ali izvajalec montažnih sten pred izvedbo obvezno izdela delovni načrt, ga uskladi z napeljavo inštalacij: zajeti v ceno E.M., pred dokončno izdelavo pa ga potrdi nadzor ali projektant. Kot ekvivalent se lahko uporabijo tipski jekleni profili ("UA") izbranega proizvajalca montažnega sistema kot na primer Knauf, Rigips ali podobno... Skupaj z temeljno dvojno antikorozijsko zaščito v skaldu z opisom projekta. Finalno barvanje je predmet slikopleskarskih del !</t>
  </si>
  <si>
    <t xml:space="preserve">Nabava, dobava in montaža kovinske nosilne montažne podkonstrukcije klimata: Enostavna konstrukcija, pravokotnega prereza v dimenzijah po navodilu dobavitelja klimata in statičnega izračuna po PZI projektu: primarno obdelano z jeklenimi  FeZn (vročecinkanimi) profili različnih dimenzij in tipov in sekundarno iz pohištvenih cevi, vse po detajlu projektanta. Skupaj z temeljno dvojno antikorozijsko zaščito v skladu z opisom projekta. Finalno barvanje je predmet slikopleskarskih del ! </t>
  </si>
  <si>
    <t xml:space="preserve">Nabava, dobava in montaža kovinske nosilne montažne podkonstrukcije kandelabrov zunanje razsvetljave: srednje zahtevna konstrukcija, obdelana v dimenzijah po navodilu dobavitelja kandelabra in statičnega izračuna po PZI projektu: primarno obdelano z jekleno  FeZn (vročecinkano) pločevino, pritrjeno s sidri in dvokomponentno lepilno malto v betonsko podlogo, vse po detajlu projektanta skupaj s pripadajočim dvokomponentnim dvakratnim finalnim premazom, pomožnimi in zaključnimi deli. </t>
  </si>
  <si>
    <t>Predpripava posameznih kovinskih izdelkov in konstrukcij iz jekla pred finalno obdelavo zaščite (dvakratni prašno finalni nanosi so predmet slikopleskarskih del): konstrukcija se antikorozijsko obdela že v delavnici tik pred samo montažo in na lokaciji vgradnje pred montažo ter po končanih delih primerno zaščiti! Premazi se izdelajo v skaldu z opisom in uvodne opombe tega poglavja. Izbrani izvajalec prilagaja način zaščite svoji tehnologiji, vandar jo pred izvedbo potrdi nadzor in projektant:</t>
  </si>
  <si>
    <t xml:space="preserve">Nabava, dobava in montaža kovinske nosilne montažne podkonstrukcije objekta za smeti: Enostavna konstrukcija v dimenzijah po detajlu PZI projekta in statičnega izračuna: primarno obdelano z jeklenimi  FeZn (vročecinkanimi) škatlastimi profili različnih dimenzij in tipov (200/100/5, 100/100/4, ...) in sekundarno iz hladno valjanih "C" profilov in škatlastih cevi, vse po detajlu projektanta skupaj s  s pripadajočimi pomožnimi in zaključnimi deli. Konstrukcija je preko jeklenih čevljev sidrana v talno ploščo. </t>
  </si>
  <si>
    <t xml:space="preserve">Nabava, dobava in montaža FeZn jeklene zaporne rešetke, sestavljene iz kovinskih vertikalnih lamel  višine 200 cm, iz pločevine 5/100 mm, varjenih v rastru "5-10-5-5-10-10" v okvir iz enake pločevine; Obdelano po dimenzijah iz PZI projekta in statičnega izračuna: vse po detajlu projektanta skupaj s pomožnimi in zaključnimi deli. </t>
  </si>
  <si>
    <t xml:space="preserve">Nabava, dobava in montaža FeZn jeklenih vrat, sestavljenih iz kovinskih vertikalnih lamel  višine 200 cm, iz pločevine 5/100 mm, varjenih v rastru "5-10-5-5-10-10" v okvir iz enake pločevine; Obdelano po dimenzijah iz PZI projekta in statičnega izračuna: vse po detajlu projektanta skupaj s pripadajočimi pomožnimi in zaključnimi deli. Vrata so opremljena s potosnimi tečaji za lažje odpiranje, varovalom za prste, sistemsko cilindrično ključavnico. Velikost enokrilnih vrta 130/200 cm: </t>
  </si>
  <si>
    <t>OPIS: Tribune so fiksne, prostostoječe in sestavljene iz 2,4 m dolgih segmentov, med seboj povezanih v celoto. Tribonu sestavljajo tri vrste pohodnih površin, ki služijo kot sedalne ali ležalne površine. Bočna in hrbtna ograja je predmet druge postavke. Štirje segmenti tribun so prilagojeni obstoječim drevesom, zato je v ceni zajeto objekm slednjih. Izrezi za drevesa se prilagodijo v času jemanja predizmer na licu mesta. Pod tribunami so natrejeni bokski za shranjevanje. Opomba: oplesk je predmet drugih postavk.</t>
  </si>
  <si>
    <t xml:space="preserve">Prirobnica, vgrajena v kletno steno: premera 60 cm, z izdelanim piganim robom za spajanje z inox tubo. Prirobnica privijačena v AB zid z ustreznimi vložki in v celoti tesnjena na stiku s prebojem, na stiku s tubo in na stiku z zidom z butil kavčukovimi tesnili poljubnega proizvajalca. </t>
  </si>
  <si>
    <t xml:space="preserve">Varjena tuba premera Ø 60 cm na kletni strani in Ø 40 cm ob bazenskem oknu. Izdelana horizontalno do bazenskega okna: Na stikih z okenskimi prirobnicami vodotesno tesnjena v piganem robu v pripravljene utore okan in stenske prirobnice. Pločevina debeline 2,5 mm, z zunanje strani dodatno protirodno obdelana z ustrezno oblogo debeline 10 mm. Površionska obdelava inoxa po detajlu arhitekta. </t>
  </si>
  <si>
    <t xml:space="preserve">Varjena tuba premera Ø 60 cm na kletni strani in Ø 40 cm ob bazenskem oknu. Izdelana z vmesnim kolenskim pregibom 20 ° do bazenskega okna: Na stikih z okenskimi prirobnicami vodotesno tesnjena v piganem robu v pripravljene utore okan in stenske prirobnice. Pločevina debeline 2,5 mm, z zunanje strani dodatno protirodno obdelana z ustrezno oblogo debeline 10 mm. Površionska obdelava inoxa po detajlu arhitekta. </t>
  </si>
  <si>
    <t>Ležišča  in podstavki za posamezne instalacijske omarice in drugo…</t>
  </si>
  <si>
    <t xml:space="preserve">6.2. Notranje predelne steklene stene: izdelane iz izolativnega stekla v kombinaciji aluminija poljubnega proizvajalca, ki pred izvedbo izdela tudi vse izvedbene detajle, delavniške načrte, preveriti smer odpiranja vrat in skladno s tehnologijo izdelane stene po predhodni pisni potrditvi projektanta montira direktno na delovišču. </t>
  </si>
  <si>
    <t xml:space="preserve">6.3. Zunanje stavbno pohištvo - mrežna vrata so obdelana po detajlih shem vrat iz PZI projekta. Okna in vrata po fasadi so sestavni del fasade in so obdelana v poglavju Fasaderska dela, v kolikor niso obdelan v tem poglavju. Izbrani proizvajalec pred izvedbo izdela tudi vse izvedbene detajle, delavniške načrte in skladno s tehnologijo. Izdelane sisteme po pisni potrditvi projektanta montira direktno na delovišču. </t>
  </si>
  <si>
    <t xml:space="preserve">8. Vrata in določene ključavnice pri drugem stavbne pohištvu in oknih (glej posamezne načrte) so v celoti vezana na varnostni sistem - enotni sistemski varnostni način zaklepanja z enim ključem ter kontrolo vstopa ter prehoda, zato se je pred izdelavo le tega potrebno posvetovati z izvajalcem in dobaviteljem varnostnega sistema in opreme (sistemske ključavnice, način zapiranja in zaklepanja, varnostni ključi, centralni sistem in podobno).  </t>
  </si>
  <si>
    <t>DVIŽNA VRATA:</t>
  </si>
  <si>
    <t>Pozicija DR1: Izdelava, dobava in montaža zunanjih mrežastih hitrotekočih dvižnih  vrat na lokaciji voznih poti v/iz garaže: izdelanih iz navojnih perforiranih alu lamel (50 % perforiranost po celotni površini vrat); vrata poljubnega proizvajalca: Simetrična kovinska mrežna vrata. Hitrost odpiranja 3,00 m/2, hitrost zapiranja 1 m/s; Vrata sestavljena iz dveh delov: uvoz in izvoz. Motor in meganizem zgoraj, skrit za masko iz alu panela, vrata se navijajo pod stropno fasadno oblogo. Oprema vrat: polnilo : alu nebarvano satovje, krmiljenje z varovalom proti dvigu vrat. Komunikacija izdelana s 1- kanalnim sprejemnikom in oddajnikom, dovodni kabel, povezava na kontrolo vstopa s karztico ali parkirnim lističem. Vrata skupne veliksoti 750/240 cm, krila 2 x 320/230 cm.</t>
  </si>
  <si>
    <t>POŽARNA KOVINSKA VRATA</t>
  </si>
  <si>
    <t>KOVINSKA NAVADNA VRATA</t>
  </si>
  <si>
    <t>Izdelava, dobava in montaža kovinskih OGV vrat in sestavov, sestavljenih iz ojačanega kovinskega podboja z globoko brazdo in kovinskega izoliranega ognjevarnega krila z OGV polnilom (min.: 41dB zvočno zaščito), vse prašno barvano v barvi in RAL tonu po izbiri arhitekta s sledečo opremo: nadstandardno inox okovje (AISI 316L), inox kljuko s sistemsko cilindrično ključavnico s sistemskim ključem; odbojnim gumbom, tremi skritimi nasadili, dvojno sintetično tesnilno gumo v podbojih, skito pripiro "giljotina",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</si>
  <si>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Izdelava, dobava in montaža kovinskih vrat in sestavov, sestavljenih iz ojačanega kovinskega podboja z globoko brazdo in kovinskega izoliranega krila z izolativnim polnilom (min.: 41dB zvočno zaščito), vse prašno barvano v barvi in RAL tonu po izbiri arhitekta s sledečo opremo: nadstandardno inox okovje (AISI 316L), inox kljuko s sistemsko cilindrično ključavnico s sistemskim ključem; odbojnim gumbom, tremi skritimi nasadili, dvojno sintetično tesnilno gumo v podbojih, skritim - mehanskim zapiralom, dvojnim pragom,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</si>
  <si>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ALU STEKLENA NAVADNA VRATA</t>
  </si>
  <si>
    <t>POŽARNA ALU STEKLENA VRATA</t>
  </si>
  <si>
    <t>LESENA NAVADNA VRATA</t>
  </si>
  <si>
    <t>Izdelava, dobava in montaža lesenih vrat in sestavov, sestavljenih iz lesenega podboja - poravnanega s krilom in  lesenga krila z izolativnim polnilom (42 dB); vse popolnoma vodoodbojno obdelano z max ali ultrapas furnir laminatom v barvi lesa ali RAL tonu po izbiri arhitekta s sledečo visokokvalitetno opremo: nadstandardno inox okovje (AISI 316L), inox kljuko s sistemsko cilindrično ključavnico s sistemskim ključem; odbojnim talnim ali stenskim gumbom, tremi skritimi nasadili, dvojno sintetično tesnilno gumo v podbojih, brez pragu, skrito samozapiralo v podbojih, ključi po centralnem sistemu ter emajlirano tablico s pripadajočimi opisi namena vrat na pozicijah določenimi s shemo vrat. Sestavi so v celoti zaščiteni in opremljeni z opremo, ki ustreza opisu projektanta iz sheme PZI načrta. Vrata izdelana po meri ali tipska od poljubnega proizvajalca, kot sledi:</t>
  </si>
  <si>
    <t>perforirano senčilo - screan rolo</t>
  </si>
  <si>
    <t>tristransko preizolirana  škatla iz barvanega aluminija debeline 2 mm, v dimenzijah prilagojena tehnologiji izbranega proizvajalca</t>
  </si>
  <si>
    <t>SENČILA:</t>
  </si>
  <si>
    <t>Priprava površine za obdelavo: čiščenje Ab podlage in odstranitev ostankov olja in premazov od opaževanja.</t>
  </si>
  <si>
    <t>podkonstrukcija za stensko oblogo in vmesno toplotno izolacijo:   tankostenski poc. profili 50 mm, postavljeni ob steno (med tla in strop) v odmiku od stene za 10 mm in v osnih razmikih 62,5 cm: npr.: KNAUF CW 50 ali enakovredno, profili + odmik skupne debeline 6.0 cm. Med profili: mineralna volna nižje gostote, deb. 6.0 cm SIST EN 13162,(plošče 50/100 cm) [λD = max.0.035 W/(m.K), npr.: KNAUF INSULATION DP-5 ali enakovredno.</t>
  </si>
  <si>
    <t xml:space="preserve">stenska podobloga obloga z predhodno položeno zaporo zaporo:   mavčno-kartonske plošče (1,25 cm), vijčene v CW profile, npr.: KNAUF GKB 1,25 ali enakovredno. parna zapora: AL/PE folija, sd = min. 1000 m,   npr.: STRATHO ALU TOP 150 ali enakovredno. </t>
  </si>
  <si>
    <t>stenska finalna obloga: polimerne (akrilne) plošče, npr.: KERROCK plošče debeline 0.8 cm ali tehnično enakovredno; format in barva po izbiri arhitekta, vgrajene po specifikaciji izbranega proizvajalca s pritrjevanjem v sistemsko aluminijsko podkonstrukcijo in lepljenejm na m.k. oblogo.</t>
  </si>
  <si>
    <t xml:space="preserve">Skupaj Z4 - noranje stenske obloge: </t>
  </si>
  <si>
    <t xml:space="preserve">Izdelava zapore posameznih elektro omar ali omar opreme : izdelano iz dekorativne stenske obloge: omarica velikosti do 2,00 m2 / kos. Obdelava:na topsko omarico se prilepi finalna obloga: </t>
  </si>
  <si>
    <t xml:space="preserve">Izdelava zapore omarice ta talno gretje: izdelano iz dekorativne stenske obloge: omarica velikosti do 0,40 m2 / kos. Obdelava:na topsko omarico se prilepi finalna obloga: </t>
  </si>
  <si>
    <t>Nabava, dobava in obdelava špalet iz enakih kompozitnih polimernih akrilnih plošč, kot so na stenski oblogi, npr. Kerrock ali tehnično enakovredno: špalete r.š. do 20 cm, vsi kotni stiki rezani in obdelani pod kotom 45 stopinj.</t>
  </si>
  <si>
    <t xml:space="preserve">NOTRANJA MIZARSKA OPREMA: </t>
  </si>
  <si>
    <t>SAVNE</t>
  </si>
  <si>
    <t>Izvedba sten z Wedi , debelina vseh sten min. 10 cm. Stene in ostali elementi kabine so sestavljene na pero. Minimalna globina peresa 4 cm, debelina 2 cm. Lepljeno z lepili in tesnjeno z tesnilno maso Wedi. Strop kupola obojestranska. Vsi elementi sestavljeni brez kovinskih delov ali vijakov. Tesnenje z tesnilnimi trakovi Wedi in cementno elastičnimi masami z atestom prehodnosti pare max. 0,08 k.</t>
  </si>
  <si>
    <t>Izdelava klopi iz masivnega Wedija . Razvita širina je 160 cm. Robovi klopi so izvedeni v radiusu min. R=10 cm. Klop se sestavi na licu mesta. Parno gretje klopi z regulacijo temperature in časa gretja. Električno gretje tal v parni savni z regulacijo temperature in časa 7 dnevno.</t>
  </si>
  <si>
    <t xml:space="preserve">- kompletna konstrukcija turške savne pripravljena za oblaganje z keramiko       </t>
  </si>
  <si>
    <t>- Parni generator montaža na kovinsko podkonstrukcijo RF 316, peristatični dozator z pvc polico in nosilcenm za 5 lit. kanto za eterično olje. Avtmatsko čiščenje in izpiranje vodnega kamna med in po delovanju. Kotliček z incoloy zamenljivimi grelci, ohišje RF 316. Tipala  RF 316.</t>
  </si>
  <si>
    <t>- Vsi transformatorji z atestom za namestitev v vlažne prostore z termičnim varovalom.</t>
  </si>
  <si>
    <t>- Vrata v savno aluminijast podboj eloksiran v barvo, dimenzije 60 x 60 mm, vsi robovi zaokroženi min. R- 6 mm, z atestom za prehod invalidov na vozičkih. Steklo kaljeno 6 mm, parsol bronza, obdano z robom iz magnetnega rostfraja, ki služi kot zaščita stekla in kot magnet za kvalitetno tesnjenje.</t>
  </si>
  <si>
    <t>Tesnilo iz silikonske gume mešane z trajnim magnetom. Vratni tečaji vijačeni na zunanji del podboja. Dimenzija krila 200 x 93 cm.</t>
  </si>
  <si>
    <t>Vsi vijaki, panti, sestavni deli podboja rostfraj oz. nerjaveči. Spodnij rob vrat zaključen z odkapnim silikonskim profilom, odkap min. 2,5 cm.</t>
  </si>
  <si>
    <t>.- kontrolna avtomatika kot model CC 50</t>
  </si>
  <si>
    <t>.- peristatični dozator</t>
  </si>
  <si>
    <t xml:space="preserve">.- vrata steklena kaljena kot model ALU  TYLO 60 G SPECIAL  </t>
  </si>
  <si>
    <t xml:space="preserve">.- peščena ura PVC, 15 minutna </t>
  </si>
  <si>
    <t>.- termometer za parno savno RF FI 160 mm</t>
  </si>
  <si>
    <t>.- 4 kom. luč nerjaveča led 3w vgradna za v strop z dimerjem IP 68</t>
  </si>
  <si>
    <t>Priključna moč : P=9kW, U= 400V, 50Hz (npr. kot Savne Cafuta ali tehnično enakovredno); vse električne povezave so obdelane v načrtu "Električnih instalacij in električne opreme"</t>
  </si>
  <si>
    <t>Lesena savna, izvedena kot senvič konstrukcija, notranja in vidna obloga trislojen hemlok, masiva min. debelina 15 mm, radialni rez vidnega dela masive, zaključni sloj masive minimalno 5,5 mm, podkonstrukcija smrekovi morali vlažnost &lt; 8% RH, radilano lepleni. Podkonstrukcija sten kovinski podboj nerjaveč min.13 cm oblečen v keramiko. Nevidne stene vezene vodootporne plošče min 16 mm. Podkonstrukcija klopi rostfraj profili TIP 316, z nivelirnimi nogami. Debelina izolacije min. 8 cm, toplotna prehodnost sten ß--------. Klopi, hrbtni nasloni, zapore med klopmi izdelane iz lesa samba debeline min. 25 mm. Izdelane brez prekrivanja. Nosilnost klopi min 150 kg/m. Sistem za odstranjevanje in dviganje klopi pri čiščenju. Stena okoli peči obdelana z kamnom marook monta.</t>
  </si>
  <si>
    <t>Na stenah v savni masivni pomožni ročaji za pomoč invalidom, privijačeni z RF navojnimi palicami na kovinsko podkonstrukcijo.</t>
  </si>
  <si>
    <t>Luč v savni keramična z atestom za uporabo v savni, z leseno zaščito.</t>
  </si>
  <si>
    <t>Vrata v savno aluminijast podboj eloksiran v barvo, dimenzije 60 x 60 mm, vsi robovi zaokroženi min. R- 6 mm, z atestom za prehod invalidov na vozičkih. Steklo kaljeno 6 mm, parsol bronza, obdano z robom iz magnetnega rostfraja, ki služi kot zaščita stekla in kot magnet za kvalitetno tesnjenje.</t>
  </si>
  <si>
    <t>Tesnilo iz silikonske gume mešane z trajnim magnetom. Notranji deli podboja oblečeni v les kot zaščita pred opeklinami. Vratni tečaji vijačeni na zunanji del podboja. Dimenzija krila 200 x 93 cm.</t>
  </si>
  <si>
    <t xml:space="preserve">Peč v savni nerjaveča, z zgornjim delom iz lite kovine, z usmerjevalci zraka, incoloy, magnezijevimi grelci. Minimalno 4 plaščni ovoj, zunanji del peči flokiran. Temperatura zunanjega oboda peči max. 40 st.C. Dvojna električna zaščita proti pregretju. V spodnjem delu vgrajen zadrževalnik vode. Izvedba peči za stensko montažo min. 30 cm od tal. Minimalna tlorisna površina zračnih kanalov 0,15 m2. Grelci v direktnem kontaktu z kamnom. </t>
  </si>
  <si>
    <t>Krmilna avtomatika z prikazovalnikom vseh osnovnih parametrov, elektronska montaža na recepciji, z programom za varčevanje. Varnostni izklop po 10 urah delovanja. Velikost max. 20 x 15 x 3 cm.</t>
  </si>
  <si>
    <t xml:space="preserve">Nadzorovano prezračevanje savne z prisilnim prezračevanjem, krmiljen ventilator z časovno in </t>
  </si>
  <si>
    <t>količinsko regulacijo 7 dnevno.</t>
  </si>
  <si>
    <t xml:space="preserve">.- kontrolna avtomatika kot model CC 50                                                                </t>
  </si>
  <si>
    <t>- ostala oprema: 3 x peščena ura, termohygrometer RF, čebriček 6 lit. zajemalka</t>
  </si>
  <si>
    <t xml:space="preserve">   3 x polkrožni vzglavniki, kamen vulkanski, luč z senčnikom</t>
  </si>
  <si>
    <t>Priključna moč: P=2,5kW, U= 400V, 50Hz  (npr. kot Savne Cafuta ali tehnično enakovredno); vse električne povezave so obdelane v načrtu "Električnih instalacij in električne opreme"</t>
  </si>
  <si>
    <t xml:space="preserve">Lesena savna, izvedena kot senvič konstrukcija, notranja in vidna obloga troslojni hemlok, masiva min. debelina 15 mm, radialni rez vidnega dela masive, zaključni sloj masive minimalno 5,5 mm, podkonstrukcija smrekovi morali vlažnost &lt; 8% RH, radialno lepljeni. Podkonstrukcija sten kovinski podboj nerjaveč min.13 cm oblečen v keramiko. Nevidne stene vezene vodoodporne plošče min 16 mm.  Podkonstrukcija klopi rostfraj profili TIP 316, z nivelirnimi nogami. Debelina izolacije min. 8 cm, toplotna prehodnost sten ß--------. Klopi, hrbtni nasloni, zapore med klopmi izdelane iz lesa samba debeline min. 25 mm. Izdelane brez prekrivanja. Nosilnost klopi min 150 kg/m. Sistem za odstranjevanje in dviganje klopi pri čiščenju. </t>
  </si>
  <si>
    <t>Vrata v savno aluminijast podboj eloksiran v barvo, dimenzije 60 x 60 mm, vsi robovi zaokroženi min. R- 6 mm, z atestom za prehod invalidov na vozičkih. Steklo kaljeno 6 mm, parsol bronza, obdano z robom iz magnetnega rostfraja, ki služi kot zaščita stekla in kot magnet za kvalitetno tesnenje.</t>
  </si>
  <si>
    <t xml:space="preserve">Grelci v savni nerjaveči, z ohišjem iz litega aluminija,  incoloy- magnezijevimi grelci. Odsevni del grelca poliran prokrom oblika parabole. Širina grelca min. 33 cm, površina flokirana in zaščitena pred opeklinami. Temperatura zunanjega oboda  max. 40 st.C. Dvojna električna zaščita proti pregretju. Vsak grelec z stikalom in termičnim varovalom. </t>
  </si>
  <si>
    <t xml:space="preserve">.-Leseni del savne z vrati                                                                                    </t>
  </si>
  <si>
    <t xml:space="preserve">.-grelec 925 3 kom. z mrežami                                                                                                                                                                           </t>
  </si>
  <si>
    <t xml:space="preserve">.-grelec 710 3 kom. </t>
  </si>
  <si>
    <t>.- relejna postaja kot RB 30</t>
  </si>
  <si>
    <t xml:space="preserve">.- kontrolna avtomatika kot model CC 50  </t>
  </si>
  <si>
    <t xml:space="preserve">.- regulacija temperature grelcev   </t>
  </si>
  <si>
    <t>.- luč, termohygrometer, 2 x peščena ura</t>
  </si>
  <si>
    <t xml:space="preserve"> SOS , ZVOČNIKI</t>
  </si>
  <si>
    <t xml:space="preserve">.- SOS centrala 4 kanalna                               </t>
  </si>
  <si>
    <t>.- zvočniki za savne vodoodporni in odporni na temperaturo</t>
  </si>
  <si>
    <t>vse električne povezave so obdelane v načrtu "Električnih instalacij in električne opreme"</t>
  </si>
  <si>
    <t>.- parni generator kot Tylo model 9VA</t>
  </si>
  <si>
    <t>.- leseni del savne</t>
  </si>
  <si>
    <t>.- peč kot Tylo model SE</t>
  </si>
  <si>
    <t>.- SOS tipke za tri savne,z led osvetlitvijo</t>
  </si>
  <si>
    <t xml:space="preserve">Stranske, spodnje in zgornje stranice ter hrbtišča:  max interior plošče debeline 15 mm, rezane v formatih po načrtu notranje opreme: </t>
  </si>
  <si>
    <t xml:space="preserve">notranje police:  plošče debeline 15 mm, max interior debeline 10 mm rezane v formatih po načrtu notranje opreme, položene za 4 RF zatiče, vrtane v stranske stranice: </t>
  </si>
  <si>
    <t>dvojna FR obešala, 2 obešala na 1 celico:</t>
  </si>
  <si>
    <t xml:space="preserve">Vrata omarice 40/90 cm:  max interior plošče debeline 15 mm, rezane v formatih po načrtu notranje opreme, opremljene s cilindrično sistemsko ključavnico: vsaka omarica s svojim ključem (ter trije duplikati) in en centralnmi ključ za vse omarice: </t>
  </si>
  <si>
    <t xml:space="preserve">Stranice kabine:  max interior plošče debeline 20 mm, rezane v formatih po načrtu notranje opreme: </t>
  </si>
  <si>
    <t>dvojna FR obešala, 3 obešala na 1 celico:</t>
  </si>
  <si>
    <t>Oprema kabine: v 1. kompletu računati 1 par magnetov za zapiranje vrat, štiri šarnirje ter povprečno 7 teleskopkih RF nogic</t>
  </si>
  <si>
    <t xml:space="preserve">notranja klop:  plošče debeline 20 mm, klop širine 40 cm, max interior debeline 20 mm rezane v formatih po načrtu notranje opreme, položene na 16 RF zatičev, vrtanih v stranske stranice: </t>
  </si>
  <si>
    <t xml:space="preserve">Vrata kabine 80/180 cm, dvignjena 10 cm od tal:  max interior plošče debeline 20 mm, rezane v formatih po načrtu notranje opreme, opremljene s cilindrično sistemsko ključavnico, s pokazateljem zasedenosti : vsaka omarica s svojim ključem (ter trije duplikati) in en centralnmi ključ za vse omarice - isti ključ kot za garderobo: </t>
  </si>
  <si>
    <t xml:space="preserve">Sedala klopi:  max interior plošče debeline 25 mm, rezane v formatih po načrtu notranje opreme: </t>
  </si>
  <si>
    <t>dvojna FR obešala:</t>
  </si>
  <si>
    <t xml:space="preserve">Teleskopske alu ali Rf noge, višine 45 cm z gumirano talno podlogo proti drsenju. </t>
  </si>
  <si>
    <t>sanitarna vrata/krilo: velikosti 70/180 cm, sanitarna ključavnica z zatičem in pokazateljem zasedenosti, dva obešalnika na krilu ali na steni</t>
  </si>
  <si>
    <t xml:space="preserve">Teleskopske noge </t>
  </si>
  <si>
    <t xml:space="preserve">obdelano v Z.U. </t>
  </si>
  <si>
    <t>Višina dvigala: cca: 3,55 m</t>
  </si>
  <si>
    <t xml:space="preserve">Velikost jaška: širina: 1,65 m; globina: 1,80 m   
Višina glave jaška: 3,50 m    
Globina jame jaška: 1,10 m  
</t>
  </si>
  <si>
    <t xml:space="preserve">Mikroprocesorsko krmiljenje: zbirno krmiljenje simplex, požarno evakuacijska vožnja v skladu SIST EN 81-73 v glavno postajo ob alarmu za požar, avtomatsko natančno pristajanje in niveliranje kabine, predčasno odpiranje vrat pri vožnji v postajo, filter proti radijskim motnjam, možnost priklopa na hišni agregat, servisni panel za vzdrževalca v najvišji postaji nameščen v vratnem okvirju, regenerativni sistem s pripadujočo opremo za vračanje odvečne električne energije nazaj v omrežj </t>
  </si>
  <si>
    <t xml:space="preserve">Signalizacija: Signalizacija primerna zahtevam invalidnih oseb po SIST EN 81-70 v kabini: vertikalno kabinsko tipkalo v kombinaciji iz brušene nerjaveče in steklene polikarbonatne obdelave v delni višini kabine,  tipke za vsako postajo, braillova reliefna pisava, tipka za odpiranje vrat, tipka za zapiranje vrat, tipka za alarm, digitalni LCD kazalnik preobremenitve, položaja kabine in puščice smeri vožnje v tipski barvi na črnem ozadju, kazalnik piščice smeri vožnje integriran tudi v sprednji steni kabine
v glavni postaji: inox pozivna tipka kvadratne oblike prilagojena za enostavno uporabo gibalno oviranih oseb, digitalni LCD kazalnik položaja kabine in puščice smeri vožnje v tipski barvi na črnem ozadnju ter gong
v ostalih postajah: inox pozivna tipka kvadratne oblike prilagojena za enostavno uporabo gibalno oviranih oseb, digitalni LCD kazalnik položaja kabine in puščice smeri vožnje v tipsli barvi na črnem ozadju ter gong, signalizacija montirana v okvir jaškovnih vrat
</t>
  </si>
  <si>
    <t xml:space="preserve">Dodatna oprema: razsvetljava jaška, lestev za dostop v jamo jaška, vtičnica na strehi kabine in elektrifikacija jaška Izvedba naprave v skladu s standardom SIST EN 81-1 </t>
  </si>
  <si>
    <t xml:space="preserve">Velikost jaška: širina: 1,65 m; globina: 1,80 m   
Višina glave jaška: 3,50 m    
Globina jame jaška: 1,10 m    
</t>
  </si>
  <si>
    <t>Kabina (po izboru naročnika): stene iz brušene nerjaveče pločevine Asturias satin, tla pripravljena za lokalno oblogo po izboru arhitekta - položi naročni, strop iz belo pobarvane pločevine in varčnimi LED okroglimi svetilkami, oprijemalo iz inox cevi z zaobljenimi zaključki na stranski steni, na stranski steni ogledalo nad višino oprijemala, zasilna avtomatska razsvetljava, avtomatski ventilator v stropu, prostoročna telefonska naprava za povezavo med kabino in klicnim centrom za primer reševanja ujetih oseb iz kabine dvigala.</t>
  </si>
  <si>
    <t>ZUNANJA MIZARSKA OPREMA:</t>
  </si>
  <si>
    <t>3. Pred polaganjem izvajalec skupaj z nadzorom pregleda površine za oblaganje in določi lokacije oblaganja sten in tlaka. Površine odprtin do 0,50 m2 , ki se ne oblagajo, ampak se oblaganje vrši ob  odprtinah, se ne odbijajo. Okenske odprtine do 1m2 se ne odbijajo, špalete se ne obračunajo posebej, vratne odprtine se odbijejo nad 1m2.</t>
  </si>
  <si>
    <t xml:space="preserve">Nabava, dobava in polaganje brušene keramične ali granitogres stenske obloge po vogalih, špaletah, vratnih odprtinah (z brušenimi robovi) ali nadomestilo le teh z nerjavečimi pvc vogalnimi letvicami. Po horizontalnih ali vertikalnih robovih. </t>
  </si>
  <si>
    <t xml:space="preserve">Doplačilo za polaganje keramike v potopne kovinske pohodne pokrove jaškov kot keramični talni vložek z natančnim lovljenjem talnih fug. Globina polnila do 6 cm, skupaj s potrebnim betonskim polnilom ter polaganjem obloge in evetulanim dolivom brezkislinskega olja v tesnilni utor. </t>
  </si>
  <si>
    <t>Pokrov velikosti 20/20/8 cm</t>
  </si>
  <si>
    <t>Pokrov velikosti 40/40/8 cm</t>
  </si>
  <si>
    <t>kuhinja, skladišče in hodnik</t>
  </si>
  <si>
    <t>KERAMIČNA OBLOGA STOPNIŠČ</t>
  </si>
  <si>
    <t>KERAMIČNA OBLOGA S POSEBNIMI ZAHTEVAMI:</t>
  </si>
  <si>
    <t>stopnišča</t>
  </si>
  <si>
    <t>KERAMIČNA OBLOGA V SUHIH PROSTORIH:</t>
  </si>
  <si>
    <t>KERAMIČNA OBLOGA V MOKRIH PROSTORIH:</t>
  </si>
  <si>
    <t>zunanje sanitarije</t>
  </si>
  <si>
    <t>zunanje stopnice na teraso - r.š.</t>
  </si>
  <si>
    <t xml:space="preserve">zunanje obbazenske površine - tlaki sestavI P6, P6a, P8, P10, P10a, P11, P11a, P14, </t>
  </si>
  <si>
    <t xml:space="preserve">Nabava, dobava in polaganje - lepljenje fleksibilnih trakov širine do 120,00 mm na stik horizontale z vertikalo:   gumirani poliesterski trak, vogalni elementi in manšete za tesnjenje robov, vogalov, instalacijskih prebojev in dilatacijskih reg. Izdela se ga kot dodatno tesnjenje med stenskimi in stensko talnimi regami vseh vrst konvencionalnih podlag, ki so obdelane z  hidroizolacijskim premazom na bazi cementa, polimernih dodatkov in kremenčevega peska (npr: Mapelastic) ali  hidroizolacijski premaz na bazi cementa, polimerov in hidrofobirnih dodatkov (npr.: HEY'DI Schlämme grau/K11), uporabljeno  kot dodatno tesnjenje instalacijskih priključkov in odtokov v kopalnicah, tuš kabinah. Položeno po navodilih proizvajalca. </t>
  </si>
  <si>
    <t>Vzidava oziroma pomoč pri vgrajevanju  raznih kovinskih manjših kotnikov prereza do 20/20/2 mm in pripir na višinskih razlikah v tlaku, robovih stopnic - podestov, rešetke v kuhinji, stiki pri bazenih, kinetah, linijskih požiralnikih in podobno: v ceno zajeti ustrezno vodotesno tesnenje med keramiko in kotnikom ali robnim stikom z ustreznim butil kavčukovim ali drugim polimernim tesnilom poljubnega proizvajalca</t>
  </si>
  <si>
    <t>Nabava, dobava in polaganje protidrsnega profila letvice iz aluminija ali inox materiala poljubnega proizvajalca (npr. Rondec ali podobno): dvodelna profilirana kotna zaključna rebrasta tipska obroba z odkapnim robom prirejena za vlaganje keramike v že pripravljene utore na letvici. V ceno zajeti polaganje obrobe, in spajanje s keramično ali granitogres oblogo ter eventualno minimalno rezanje. Izbrani profil pred nabavo obvezno potrdi projektant. Opomba: postavka se lahko nadomesti s tipsko keramično protidrsno oblogo na robu stopnice.</t>
  </si>
  <si>
    <t>OSTALA KERAMIČARSKA DELA:</t>
  </si>
  <si>
    <t>Izdelava hidroizolacije v ,"mokrih prostorih" (sestavi P4: sanitarije, tuši, savne in ostalih prostorih, kjer se pojavlja voda: nabava, dobava in izdelava hidroizolacijskega premaza na bazi sintetičnih smol in cementa (od poljubnega proizvajalca kot na primer: Mapelastic ali od drugega poljubnega proizvajalca z enakimi parametri v smislu kvalitete in funkcije, položeno pod keramično oblogo po navodilih proizvajalca.</t>
  </si>
  <si>
    <t>Izdelava hidroizolacije v ,"mokrih prostorih" (zunanje garderobe, sestav P12): hidroizolacijski premaz na bazi cementa, polimerov in hidrofobirnih dodatkov, npr.: HEY'DI Schlämme grau/K11 ali tehnično enakovredno,   premaz na vlažno podlago min.2 kg/m2 , položeno pod keramično oblogo po navodilih proizvajalca.</t>
  </si>
  <si>
    <t>LESENI PODI:</t>
  </si>
  <si>
    <t>2. Polaganje talnih oblog ob vodovodnih  in elektro priključkih izvesti , tako da so stiki pokriti s rozetami .</t>
  </si>
  <si>
    <t xml:space="preserve">5. Ključavnice po notranji opremi (glej posamezne načrte) so vezana na varnostni sistem, zato se je pred izdelavo le teh potrebno posvetovati z izvajalcem in dobaviteljem varnostnega sistema in opreme (ključavnice, način zapiranja in zaklepanja, varnostni ključi, centralni sistem in podobno).   </t>
  </si>
  <si>
    <t xml:space="preserve">6. Pri polaganju lesenih talnih oblog in parketa je obvezno potrebno upoštevati sledeče pogoje:
• Vlaga v podlagi ne sme presegati 2,00 %
• Relativna vlaga v prostoru med 45 in 65 %
• Temperatura v prostoru od 18 do 24°C. </t>
  </si>
  <si>
    <t>7. Pri izdelavi mizarskih del je upoštevati detajle in sheme PZI projekta in posamezne kosovnice. Izvajalec je dolžan pred montažo stavbnega pohištva/vrat le te predati v pregled nadzoru in od njega pridobiti pisno soglasje, katerega se vpiše v gradbeni dnevnik. Notranje stropne in stenske obloge ter notranja vrata so predmet notranje opreme, kar pomeni, da se v času izdelave PZI načrta za ta segment količine in opis lahko še spremenijo!</t>
  </si>
  <si>
    <t>DELO: Strošek polaganja obloge v celoti v največ dveh barvnih tonih ter strošek za cement akrilatno lepilo za zunanjo uporabo, fugirno maso in ostali pomožni material (orodje, distančniki, amortizacija…)</t>
  </si>
  <si>
    <t>DELO: Strošek polaganja kotne obrobe v celoti v enem barvnem tonu ter strošek za cement akrilatno lepilo za zunanjo uporabo, fugirno maso in ostali pomožni material (orodje, distančniki, amortizacija…)</t>
  </si>
  <si>
    <t xml:space="preserve">ZUNANJI KAMNITI TLAKI: </t>
  </si>
  <si>
    <t>EPOKSI TALNE OBLOGE IN PREMAZI:</t>
  </si>
  <si>
    <t>Nabava, doba in polaganje - lepljenje tipskih zaokrožnic; postavka se obraćuna samo v primeru, če se za to vrsto izvedbe odloči investitor, kar se obvezno pismeno potrdi pred naročanjem materiala. Izvedbo predhodno pismeno potrdi tudi  predstavnik investitortja - nadzorna služba. Obloga: obroba enake kvalitete kot talna obloga, prilepljene na podlago z  lepilom  npr.: Fliesirit: kontaktnim lepilom za lepljenje in izdelavo zaokoržnic ( poraba: cca: 750 g/m2). Skupaj z varjenjem stikov z varilno vrvico istega proizvajalca in obdelavo vseh zaključkov/prebojev. Količina prikazana samo kot opcija; Izvedbo pred naročilom potrdi predstavnik investitorja in projektant.</t>
  </si>
  <si>
    <t>POLIURETANSKI PREMAZI:</t>
  </si>
  <si>
    <t xml:space="preserve">• Predpriprava tal pred polagnjem zaključnega tlaka: priprava podlage z brušenjem in sesanjem. Manjše neravnine se odbrusijo ali speskajo. Nanos - temeljni premaz: Primer SN, (cca.700g/m2), v svežem stanju posut s kremenčevim peskom: Quarzo 0.5, (cca.3kg/m2)
</t>
  </si>
  <si>
    <t xml:space="preserve">Elasto-plastični abrazivno odp. premaz: npr:  MAPEFLOOR PU 410 (cca.1kg/m2) ali tehnično enakovredno z dodanimi barvnimi pigmenti, npr.:  MAPECOLOR PASTE v izbrani RAL barvi, in vmešanim kremenčevim peskom QUARZO 0.25, (cca.300g/m2). Sloj je dodatno v svežem stanju posut s kremenčevim peskom: QUARZO 0.1-0.5, (cca.4kg/m2).
</t>
  </si>
  <si>
    <t xml:space="preserve">Zaključni premaz: npr.:  MAPEFLOOR FINISH 51 (cca.200g/m2) ali tehnično enakovredno z dodanimi barvnimi pigmenti  npr: MAPECOLOR PASTE v izbrani RAL barvi
</t>
  </si>
  <si>
    <t>sestav K1 -  Parkirne, povozne in pohodne površine</t>
  </si>
  <si>
    <t xml:space="preserve">POLIURETANSKI TLAK: Nabava, dobava in izdelava premaza debeline 3 mm, abrazivno odpornega za funkcijo prometa vozil in protizdrsnost za peš promet ter vožnjo: premaz poljubnega proizvajalca, kot na primer: Mapefloor Parking System ali tehnično enakovredno. Premaz mora ustrezati sledečim pogojem in zahtevam: nedrseč, UV odporen, protiprašen, preprost za čiščenje, kemično odporen, imeti mora dobre higienske lastnosti brez vonja – možnost dedezinfekcije, negorljiv, odporen proti udarcem, neprepusten za tekočine, elastičnost in zapora za razpoke (tesnjenje) mora biti zagotovljena v vgradnji. Obloga položena v tonu po izbiri arhitekta. Premaz se polaga v skladu s tehničnimi navodili proizvajalca po sledečem redosledu z vsemi pomožnimi, pripravljalnimi in zaključnimi deli ne glede na vrsto podlage: </t>
  </si>
  <si>
    <t>Minimalno rezanje, sesanje, in obdelava dilatacij po končanih delih: dilatacije širine do 5 mm, skupaj z obdelavo ravnih rezov po dilatacijskih robovih s poliuretansko malto.</t>
  </si>
  <si>
    <t xml:space="preserve">ENOSTRANSKE STENSKE OBLOGE </t>
  </si>
  <si>
    <t>PREDELNE STENE:</t>
  </si>
  <si>
    <t>SPUŠČENI STROPOVI:</t>
  </si>
  <si>
    <t xml:space="preserve">Nabava, izdelava, dobava in oblaganje zunanje kamnite ploščadi  -vhodni atrij: rezana, krtačena in žgana kamnita granitna obloga debeline 3 cm, s polaganjem na malteno podlogo ali na  lepilo poljubnega proizvajalca, npr: cement-akrilatno lepilo, zmrzlinsko obstojno (deb=1.0 cm), MAPEI – Mapestone 2 ali tehnično  enakovredno. Polaganje v izbranem rezanem vzorcu, Ploskve obdelane po detajlu projektanta, obloga po izbiri na primer "pohorski tonalit", z zdravimi žilami!. </t>
  </si>
  <si>
    <t>MATERIAL: Obloga srednjega cenovnega razreda debeline 30 mm za format velikosti od 20/20 cm do do 30/90 cm; cena do 74,00 EUR/m2; Obračun s fakturo. V nabavi upoštevan kalo 5,00 %, manipulativni in organizacijski stroške ter stroški transporta Frco gradbišče. Netto količina: 210,86 m2</t>
  </si>
  <si>
    <t>MATERIAL: Kotna ali čelna kamnita obloga srednjega cenovnega razreda debeline do 10 mm za format velikosti do 30/7/1 cm; cena do 20,00 EUR/m1; Obračun s fakturo. V nabavi upoštevan kalo 6,00 %, manipulativne in organizacijske stroške ter stroške transporta Frco gradbišče. rezano, krtačeno in žgano.</t>
  </si>
  <si>
    <t xml:space="preserve">AKUSTIČNI STROP: Nabava, dobava in montaža akustičničnega stropu:  – PMP 12,5 mm – okrogla perf. 12/25: Akustični strop, vodoraven, iz perforiranih mavčnokartonskih plošč, vključno s kovinsko dvojno podkonstrukcijo iz stropnih C-profilov, vloženo kamneo volno v debelini 25 cm, z enoslojno oblogo iz perforiranih mavčnokartonskih plošč debeline 12,5 mm, z okroglo, ravno neprekinjeno perforacijo 12/25, delež perforacije 18,1 %, hrbtna stran je plošče kaširana z zvočno vpojno akustično tkanino črne barve. Sistem poljubnega proizvajalca kot npr:  Knauf sistem D 127 D12 Cleaneo Akustik ali tehnično enakovredno. Robni detajl: Board, (Zvočna absorbcija (alpha w) do 0,55;  Dušenje zvoka (Dncw dB) do 35) </t>
  </si>
  <si>
    <t>TEHNIČNI STROP: Nabava, dobava in montaža spuščenega stropu: MS – KP – 2x MP 12,5 mm: Montažni strop, vodoravni, dvonivojska kovinska podkonstrukcija (KP) iz stropnih C-profilov, enoslojna obloga iz impregniranih vodoodbojnih in vodoodpornih plošč:  Sistem poljubnega proizvajalca, npr: Knauf Wedi ali tehnično enakovredno; stropni sistem položenm v prostorih z agresivno vlago: kuhinja. z dodatno izolacijo, lepljeno na AB strop npr.: Ursa FDP 2/V, enostransko kaširane, debeline 25 cm.</t>
  </si>
  <si>
    <t>OSTALA MONTAŽNA DELA:</t>
  </si>
  <si>
    <t xml:space="preserve">Nabava, dobava in montaža dodatne akustične plasti v posamezne sisteme m.k. sten in stropov: položijo se panel npr. Hawaphon paneli ali enakovredno; plošče velikosti 1149 x 730 x 5 mm, teže: 9.2 kg/panel (11kg/m2): Obdelano na posameznih lokacijsh v skladu s projektom in PZI načrtom zvočne zaščite. Izvajalec je dolžan pred pričetkom del izdelati delavniške načrte in načrt montaže, v katerem predvidi montažo zvočnih panelov, integriranih v  v posamezne sisteme. </t>
  </si>
  <si>
    <t xml:space="preserve">Ravne stene, višine od 3,00 do 6,00 m (3,75; 3,90; 4,40) v prostorih velikosti nad 5,00 m2 (delno klet in pritličje): </t>
  </si>
  <si>
    <t>Ravni strop, višine do 3,00 m, v prostorih velikosti nad 5,00 m2 (delno klet, delno pritličje in streha):</t>
  </si>
  <si>
    <t xml:space="preserve">Impregniranje armiranobetonskih ravnih zidarsko že obdelanih in obrušenih površin (stropovi), izdelava prednamaza z emulzijo ter dvakratni oplesk z disperzijsko barvo v izbranem tonu: </t>
  </si>
  <si>
    <t xml:space="preserve">Ravne stene, višine do 4,00 m, v prostorih velikosti nad 5,00 m2: </t>
  </si>
  <si>
    <t xml:space="preserve">Ravne stene, višine do 4,00 m, v prostorih velikosti do 5,00 m2: </t>
  </si>
  <si>
    <t xml:space="preserve">Ravni strop, višine do 4,00 m v prostorih velikosti do 5,00 m2: </t>
  </si>
  <si>
    <t xml:space="preserve">Ravni strop, višine do 4,00 m v prostorih velikosti nad 5,00 m2: </t>
  </si>
  <si>
    <t>Horizontalna signalizacija: ročno začrtanje talnih označb za parkirne bokse v garaži, bela barva za poliuretanski tlak širine 10-12 cm, s šablono V10;  skupaj s posipom s steklenimi odsevnimi kroglicami: 0,25 kg/m2.</t>
  </si>
  <si>
    <t>Horizontalna signalizacija: ročno začrtanje talnih označb za parkirne bokse v garaži, rumena barva za bela barva za poliuretanski tlak širine 10-12 cm, s šablono V10;  skupaj s posipom s steklenimi odsevnimi kroglicami: 0,25 kg/m2.</t>
  </si>
  <si>
    <t>Nabava, dobava in montaža poštnih nabiralnikov poljubnega dobavitelja, npr: tipski inox MIVA ali od drugega poljubnega proizvajalca, montirani v kompletu in prirejeni za skupno odpiranje dostavljalca pošte.</t>
  </si>
  <si>
    <t>GOSTINSKA OPREMA:</t>
  </si>
  <si>
    <t>EKONOMSKI VHOD/DOSTAVA</t>
  </si>
  <si>
    <t>HODNIK</t>
  </si>
  <si>
    <t>ODPRT KOVINSKI REGAL
dim. 1200x500x2000 mm
- 5 prestavljivih polic
- nosilnost posamezne police 150 kg/m dolžine
- iz nerjavece plocevine</t>
  </si>
  <si>
    <t>GARDEROBA ZA ZAPOSLENE</t>
  </si>
  <si>
    <t>SANITARIJE ZA ZAPOSLENE</t>
  </si>
  <si>
    <t>CISTILA</t>
  </si>
  <si>
    <t>C</t>
  </si>
  <si>
    <t>D</t>
  </si>
  <si>
    <t>E</t>
  </si>
  <si>
    <t>ZAPRTA KOVINSKA OMARA ZA CISTILA IN PROSTOROM ZA IZLIVNO KORITO
dim.1200x640x2000 mm
- prostor za izlivno korito
- police za odlaganje cistil</t>
  </si>
  <si>
    <t>IZLIVNO KORITO Z UMIVALNIKOM IN MEŠALNO BATERIJO
dim. 500x600x850 mm
- dim. umivalnika: 340x240x150 mm
- dim. korita: 370x240x150 mm
- umivalnik in površina okoli umivalnika izdelana po tehnologiji globokega vleka
- iz nerjavece plocevine
priklop vode: THV 1/2"
odtok: Ø50</t>
  </si>
  <si>
    <t>SKLADIŠCE PIJAC</t>
  </si>
  <si>
    <t>F</t>
  </si>
  <si>
    <t>HLADILNA OMARA ZA PIJACO
dim. 600x670x2000 mm
- ohišje iz jeklene plocevine
- steklena vrata
- volumen: 300 l
- temperaturno obmocje: +2°C/+15°C
prikljucna moc: 0,3kW 1N-230V</t>
  </si>
  <si>
    <t>ZAMRZOVALNA OMARA
dim. 600x680x1900 mm
- ohišje iz nerjavece plocevine
- volumen: 350 l
- 7 polic, 3 košare
- temperaturno obmocje: -14°C/-28°C
prikljucna moc: 0,1kW 1N-230V</t>
  </si>
  <si>
    <t>ODPRT KOVINSKI REGAL
dim. 1400x600x2000 mm
- 5 prestavljivih polic
- nosilnost posamezne police 150 kg/m dolžine
- iz nerjavece plocevine</t>
  </si>
  <si>
    <t>ODPRT KOVINSKI REGAL
dim. 1000x500x2000 mm
- 4 prestavljive police
- spodaj prostor za sodcke za pivo/prva polica h=110 cm
- nosilnost posamezne police 150 kg/m dolžine
- iz nerjavece plocevine</t>
  </si>
  <si>
    <t>ŠANK</t>
  </si>
  <si>
    <t>G</t>
  </si>
  <si>
    <t>RETROPULT
dim.4450x650x900/1000 mm
iz leve strani:
- sanitarni umivalnik (340x400x150 mm) z mešalno baterijo
- korito (400x400x250mm) z odcejalnikom levo ter mešalna baterija
- pod odcejalnikom prostor za pomivalni stroj
- predal za odpadno kavo, pod predalom kiper za odpadke
- prostor za ledomat
- ostalo zaprto s krilnimi vrati
- zavih zadaj in desno 100 mm
priklop vode: 2x THV 1/2"
odtok: 2x Ø50</t>
  </si>
  <si>
    <t>STROJ ZA POMIVANJE KOZARCEV
dim.600x640x820 mm
- velikost košar: 500x500 mm
- svetla odprtina: 310 mm
- kapaciteta do 48/32/22 košar/h
prikljucna moc: 7,9kW 3N~400V
priklop vode: HV 3/4"
odtok: Ø50</t>
  </si>
  <si>
    <t>AVTOMATSKI MEHCALEC VODE
dim.230x400x570 mm</t>
  </si>
  <si>
    <t>LEDOMAT
dim.450x545x690 mm
- kap.: 35kg ledu/dan
prikljucna moc: 0,35kW 1N~230V
priklop vode: HV 3/4"
odtok: Ø5</t>
  </si>
  <si>
    <t>KAVNI APARAT – 2 rocki
dim.580x555x530 mm
prikljucna moc: 3,2kW 3N~400V
priklop vode: HV 3/4"
odtok: Ø50</t>
  </si>
  <si>
    <t>MLINCEK ZA KAVO Z DOZATORJEM
prikljucna moc: 0,65kW 1N~230V</t>
  </si>
  <si>
    <t>KONTAKTNI ŽAR – DVOJNI
dim.600x385x220 mm
prikljucna moc: 4,0kW 3N~400V</t>
  </si>
  <si>
    <t>HLAJEN PULT
dim.4450x700x900/1100 mm
iz leve:
- odprto z vmesno polico
- 2x box + 2x 2 hlajena predala (razdelitev 1/3+2/3)
- kompresor
- vticnice na pultu: 3x 1N~230V
- zavih zadaj 200 mm
- slepa fasada
prikljucna moc: 0,35kW 1N~230V</t>
  </si>
  <si>
    <t>ŠANKOMAT ZA PIVO
- dve tocilni mesti
- cevna povezava s prostorom F
prikljucna moc: 1,0kW 1N~230V</t>
  </si>
  <si>
    <t>PRIPRAVA</t>
  </si>
  <si>
    <t>ZAMRZOVALNA OMARA
dim. 600x680x1900 mm
- volumen: 350 l
- kapaciteta: 7 prestavljivih polic
- temperaturno obmocje: -14°C/-28°C
- ohišje in vrata iz nerjavece plocevine
prikljucna moc: 0,1kW 1N~230V</t>
  </si>
  <si>
    <t>H</t>
  </si>
  <si>
    <t>HLADILNA OMARA
dim. 600x680x1900 mm
- volumen: 410 l
- kapaciteta: 5 prestavljivih polic
- temperaturno obmocje: +1°C/+15°C
- ohišje in vrata iz nerjavece plocevine
prikljucna moc: 0,1kW 1N~230V</t>
  </si>
  <si>
    <t>PULT S KORITOM
dim.1000x700x850/950 mm
- korito 500x500x300 mm levo
- odcejalni rob po celotni površini pulta
- namizna enorocna mešalna baterija
- spodnja polica
- zavih zadaj in levo 100 mm
priklop vode: THV 1/2"
odtok: Ø50</t>
  </si>
  <si>
    <t>HLAJEN PICA PULT S HLAJENO NADGRADNJO
dim.900x700x850/1150 mm
- 2xbox z vodili
- kompresor pod boxi
- temperaturno obmocje: +2°C/+7°C
- granitna površina
- vkljucene posode za nadgranjo: 1x 1/3-150, 2x 1/6-150, 1x1/9-150
prikljucna moc: 0,35kW 1N~230N</t>
  </si>
  <si>
    <t>ZAPRTA VISECA OMARICA
dim. 1600x350x600 mm
- drsna vrata
- vmesna polica</t>
  </si>
  <si>
    <t>BLOK PULT
dim. 400x700x875 mm
- prostor za jeklenko</t>
  </si>
  <si>
    <t>NAMIZNA ELEKTRICNA FRITEZA
dim.265x485x345 mm
- regulacija temperature
- kapaciteta bazena: 5-8 l
prikljucna moc: 3,6kW 1N-230N</t>
  </si>
  <si>
    <t>PLINSKI ŠTEDILNIK
dim. 400x700x875 mm
- moc gorilnikov: 4,0kW + 6,0kW
prikljucna moc: 10,0kW (poraba plina: 0,78 kg/h U.N.P.) R3/4"</t>
  </si>
  <si>
    <t>PLINSKI ŽAR – TRDI KROM
dim. 400x700x875 mm
prikljucna moc: 6,5kW (poraba plina: 0,51 kg/h U.N.P) R3/4"</t>
  </si>
  <si>
    <t>VARCNI STROPNI PAROLOV S SISTEMOM VRACANJA TOPLOTE
dim.1800x1100x550 mm
- s filtri, lovilci mašcobe in razsvetljavo
prikljucna moc: 0,5kW 1N-230N</t>
  </si>
  <si>
    <t>OGREVAN PULT
dim. 2300x600x850 mm
- ogrevani del desno l=1600
- drsna vrata
prikljucna moc: 2,25kW 1N-230N</t>
  </si>
  <si>
    <t>KONZOLNA POLICA
dim. 1200x300x40/180 mm</t>
  </si>
  <si>
    <t>POMIVANJE JEDILNE POSODE</t>
  </si>
  <si>
    <t>I</t>
  </si>
  <si>
    <t>PULT ZA SPREJEM UMAZANE POSODE
dim. 1000x700x850/950 mm
- spodaj odprto</t>
  </si>
  <si>
    <t>VOZICEK ZA ODPADKE
dim. 370x500x580 mm
- odpiranje s pedalom
- volumen 60 l</t>
  </si>
  <si>
    <t>KONZOLNA POLICA
dim. 1000x300x40/180 mm</t>
  </si>
  <si>
    <t>PULT S KORITOM
dim.1300x700x850/950 mm
- korito 500x500x300 mm levo
- odcejalni rob po celotni površini pulta
- spodaj prosr za pomivalni stroj
- zavih zadaj 100 mm
priklop vode: THV 1/2"
odtok: Ø50</t>
  </si>
  <si>
    <t>NAMIZNA ENOROCNA MEŠALNA BATERIJA Z VISECIM TUŠEM</t>
  </si>
  <si>
    <t>STROJ ZA POMIVANJE JEDILNE POSODE - PODPULTNI
dim. 600x640x820 mm
- kapaciteta do 40 košar/h
- velikost košar: 500x500 mm
prikljucna moc: 3,2kW 1N-230N
priklop vode: HV 3/4"
odtok: Ø50</t>
  </si>
  <si>
    <t>AVTOMATSKI MEHCALEC VODE
dim.250x500x500 mm
prikljucna moc: 0,2kW 1N~230N</t>
  </si>
  <si>
    <t>ODPRT KOVINSKI REGAL
dim. 700x700x2000 mm
- 5 prestavljivih polic
- nosilnost posamezne police 150 kg/m dolžine
- iz nerjavece plocevine
- bocno zaprt</t>
  </si>
  <si>
    <t>IZDAJNI PULT - BAZEN</t>
  </si>
  <si>
    <t>J</t>
  </si>
  <si>
    <t>HLAJEN PULT
dim.3800x700x900/1100 mm
iz leve:
- prostor za hlajeno vitrino
- 2x box + 2x hlajen predal (razdelitev 1/3+2/3)
- kompresor
- vticnice na pultu: 3x 1N~230V
- zavih zadaj 200 mm
- fasada (vezano na interier )
prikljucna moc: 0,35kW 1N~230V</t>
  </si>
  <si>
    <t>NAMIZNA HLAJENA VITRINA
dim. 1200x475x520 mm
- 2 etaži
- kapaciteta: 170 l
- drsna vrata na delovni strani
- 2x preklopna vratca na strani gosta
- temperaturno obmocje: +3°C/+10°C
prikljucna moc: 0,35kW 1N-230V</t>
  </si>
  <si>
    <t>K</t>
  </si>
  <si>
    <t>L</t>
  </si>
  <si>
    <t>M</t>
  </si>
  <si>
    <t>N</t>
  </si>
  <si>
    <t>LOKAL – ZUNANJI GOSTI</t>
  </si>
  <si>
    <t>SANITARIJE ZA GOSTE</t>
  </si>
  <si>
    <t>VHOD V LOKAL</t>
  </si>
  <si>
    <t>PRODAJA PIJACE IN SLADOLEDA - BAZEN</t>
  </si>
  <si>
    <t>prikljucna moc: 3,0kW 1N-230N
priklop vode: HV 3/4"
odtok: Ø50
IZVEDBA Z VODOTESNIM JAŠKOM</t>
  </si>
  <si>
    <t>SKUPNA PRIKLJUCNA ELEKTRICNA MOC: 32,75 kW
+REZERVA: 4,7kW
SKUPNA PRIKLJUCNA PLINSKA MOC: 16,5 kW
max. poraba plina: 1,29 kg/h (U.N.P.)
LOKALNO PRIKLJUCENO NA JEKLENKO</t>
  </si>
  <si>
    <t>KONTROLA VSTOPA:</t>
  </si>
  <si>
    <t>VHOD 1: (nabava, dobava in montaža)</t>
  </si>
  <si>
    <t>Trokraki mehanizem Mifare čitalnik/prazen</t>
  </si>
  <si>
    <t>Trokraki mehanizem Mifare WBC/prazen</t>
  </si>
  <si>
    <t>Talno sidro za Tripod Turnstile</t>
  </si>
  <si>
    <t>Šablona za vgradnjo TT sider</t>
  </si>
  <si>
    <t>Napajalnik: 24V DC / 3.2A</t>
  </si>
  <si>
    <t>Nihajna vrata s ključavnico na tipko</t>
  </si>
  <si>
    <t>Sidro vgradno Park</t>
  </si>
  <si>
    <t>Sidro stebrička nihajnih vrat</t>
  </si>
  <si>
    <t>VHOD 2: (nabava, dobava in montaža)</t>
  </si>
  <si>
    <t>Trokraki mehanizem Mifare WBC/čitalnik</t>
  </si>
  <si>
    <t>ZUNANJE GARDEROBE  (nabava, dobava in montaža)</t>
  </si>
  <si>
    <t>Elek. garderobna ključavnica</t>
  </si>
  <si>
    <t>Kontrolna enota 16 - Mifare ELS</t>
  </si>
  <si>
    <t>Kontrolna enota 8</t>
  </si>
  <si>
    <t>Prikazovalnik RFID Mifare</t>
  </si>
  <si>
    <t>Napajalnik: 12V DC / 2,5A Euro clip</t>
  </si>
  <si>
    <t>Kabel za povezavo enot Metra 0,5 m</t>
  </si>
  <si>
    <t>Network splitter</t>
  </si>
  <si>
    <t>Namizni POS čitalnik USB Mifare</t>
  </si>
  <si>
    <t>Cashless Vending Delivery client</t>
  </si>
  <si>
    <t>Bar POS programska oprema</t>
  </si>
  <si>
    <t>SAVNE (P28)  (nabava, dobava in montaža)</t>
  </si>
  <si>
    <t>Enota za odpiranje vrat ELS MIFARE podometna</t>
  </si>
  <si>
    <t>Kabel za povezavo enot Metra 3m</t>
  </si>
  <si>
    <t>DVORIŠČNI PREHOD (Px) (nabava, dobava in montaža)</t>
  </si>
  <si>
    <t>Krmilna en.LCC NET MF tuba 304 master s požiralcem zapestnic</t>
  </si>
  <si>
    <t>Krmilna enota LCC NET MF (tuba154) - sla</t>
  </si>
  <si>
    <t>Napajalnik: 24V DC / 2.5A</t>
  </si>
  <si>
    <t>Sidro 304</t>
  </si>
  <si>
    <t>Sidro 154</t>
  </si>
  <si>
    <t>Kabel za pov TAT Master 2 7m</t>
  </si>
  <si>
    <t>Kabel za pov. TAT Master SLAVE 7m</t>
  </si>
  <si>
    <t>Dvoriščni vhod/izhod mehanizem</t>
  </si>
  <si>
    <t>BAR</t>
  </si>
  <si>
    <t>RECEPCIJA</t>
  </si>
  <si>
    <t>Metra prog. oprema STANDARD strežnik</t>
  </si>
  <si>
    <t>Metra prog. oprema STANDARD client</t>
  </si>
  <si>
    <t>Cashless Vending Delivery strežnik</t>
  </si>
  <si>
    <t>OMREŽNE KOMPONENTE</t>
  </si>
  <si>
    <t>Mrežni pretvornik TCP/IP Euro clip</t>
  </si>
  <si>
    <t>Mrežni razdelilnik CAN 8</t>
  </si>
  <si>
    <t>Network Terminator 120</t>
  </si>
  <si>
    <t>OSTALA OPREMA:</t>
  </si>
  <si>
    <t>Kombinirani izkop (95,00 % strojno z mini bagrom in 5,00 % ročno)  v terenu III. ktg, z odmetom na rob ali nakladanjem na kamion, upoštevan izkop za temelje ograje, vrat, zunanje opreme, ustroje izven kleti, eko otok in drugo.  Klasifikacijska številka odpadka 170504.</t>
  </si>
  <si>
    <t>Vgrajevanje viška izkopanega materiala v nasipe v zunanji ureditvi s strojnim utrjevanjem (mini valjar brez vibracij) do predpisane zbitosti: delo se izvaja z enkratnim ali dvakratnim strojnim premetom materiala ali z narinjanjem materiala: izvajalec del sočasno z geodetsko in interno zakoličbo višin določi lokacijo in višino posameznega nasipa. Uporabi se čisti material granulacije 0-100 mm, večje samice se razbijejo ali izločijo. Upoštevan ves izkop, ki se ne porabi za zasipe, v kolikor nadzorna služba ali geomehanik potrdita pisnemo, da je material primeren za nasutje. V nasprotnrem primeru se ga odpelje v stalno deponijo in obračuna pod drugo postavko.</t>
  </si>
  <si>
    <t>ROBNIKI:</t>
  </si>
  <si>
    <t>Nabava, dobava in ravno polaganje linijskih razmejitvenih robnikov iz polietilenske mase npr.: "tip Hauraton LINEFIX STANDARD", velikosti 1500/85/45 mm, skupaj s potrebnim eventualnim rezanjem, točkovnim pritrjevanjem s pripadajočimi klini iz umetne mase, niveliranjem v točno višino s travno rušo, potrebnim minimalnim izkopom, zasipom, planiranjem in razplaniranjem viška izkopa v neposredni okolici. Predvidena lokacija: na stiku med peščenim nasutjem ob objektu in zelenimi travnatimi površinami.</t>
  </si>
  <si>
    <t>Nabava, dobava in ravno polaganje linijskih razmejitvenih robnikov iz pocinkane pločevine npr.: "tip Hauratom LINEFIX SUPER", velikosti 1500/175/20 mm, skupaj s potrebnim eventualnim rezanjem, točkovnim pritrjevanjem s pripadajočimi pocinkanimi klini (5 kos/m, niveliranjem v točno višino z asfaltom, potrebnim minimalnim izkopom, zasipom, planiranjem in razplaniranjem viška izkopa v neposredni okolici. Predvidena lokacija: na stiku med betonskimi ploščami in asfaltom.</t>
  </si>
  <si>
    <t>SREDNJI USTROJI IN NASUTJA</t>
  </si>
  <si>
    <t>ZGORNJI USTROJI</t>
  </si>
  <si>
    <t xml:space="preserve">Izdelava, dobava in strojno polaganje asfalta debeline 9,00 cm v sestavi: nosilna spodnja plast bitumeniziranega asfaltdrobirja BZNP 22 v debelini 6 cm (AC 22 base B 50/70 A3, A4) in zgornja obrabnozaporna plast asfaltnega bitumenskega betona BB 0-8 mm (AC 8 surf B 50/70 A4) iz karbonatnih kamenin v debelini 3,00 cm. Polaganje v projektiranih padcih, z vsemi pobrizgi s pripadajočimi emulzijami.  Polaganje se izvaja strojno ombinirani izvedbi: strojno po igrišču za košarko. </t>
  </si>
  <si>
    <t>FINALNI USTROJI - ASFALTI:</t>
  </si>
  <si>
    <t>Izdelava, dobava in ročno polaganje asfalta debeline 9,00 cm v sestavi: nosilna spodnja plast bitumeniziranega asfaltdrobirja ZNP 22 v debelini 5 cm in zgornja obrabnozaporna plast asfaltnega bitumenskega betona BB 0-8 mm iz karbonatnih kamenin v debelini 4,00 cm. Polaganje v projektiranih padcih, z vsemi pobrizgi s pripadajočimi emulzijami.  Polaganje se izvaja v ročni izvedbi na mestih, kjer je strojno polaganje onemogočeno: krpanje, delovni stiki ob zidovih, obstoječih robnikih, krpanja, ipd. Obračun s fakturo in pripadajočimi manipulativnimi stroški in stroški poslovanja po pogodbi ali pogodbenem ceniku.</t>
  </si>
  <si>
    <t xml:space="preserve">OGRAJA KOŠARKARSKEGA  IGRIŠČA: Nabava, dobava in montaža ravne ograje iz univerzalnega pletiva višine 4,00 m. Ograja   poljubnega proizvajalca npr. Palisada ali tehnično enakovredno  kot na primer sistem "Univerzalno pletivo Lux-ST",  komplet s stebri in paneli,  Pritrditev ograje na točkovne temelje. Gradbena dela so zajeta v ceno m1 ograje. </t>
  </si>
  <si>
    <t>IGRALA:</t>
  </si>
  <si>
    <t xml:space="preserve">KOVINSKA LAMELNA VRATA: Izdelana v enakem sestavku kot lamelna ograja, V celoti FeZn in prašno barvana. Opremljena s cilindrično ključavnico, nasadili  ter varovalom za prste. Dvokrilna vrata velikosti: 219/250 cm.  </t>
  </si>
  <si>
    <t xml:space="preserve">VRATA KOŠARKARSKO IGRIŠČE: Nabava, dobava in montaža komplet dvokrilnih vrat v ograjni sistem, vrata velikosti 200/180 cm, vrata iz ograjnega sistema poljubnega proizvajalca kot na primeročno odpiranje z zatičem in ključavnico. Nosilno ogrodje iz enakih cevi, kot stenri ograje. </t>
  </si>
  <si>
    <t xml:space="preserve">OGRAJA IGRIŠČA ZA ODBOJKO: Nabava, dobava in montaža ravne ograje iz univerzalnega VRVNEGA pletiva: Vrvna mreža, obešena na jeklene vrvi, ki so napete med jeklenimi stojkami (h = 4m, raster 2.95m).
Vrvna mreža - pletena, UV odporna, z rastrom odprtin do 12cm. Ograja poljubnega proizvajalca,  komplet s stebri in mrežo,  Pritrditev ograje na točkovne temelje. Gradbena dela so zajeta v ceno m1 ograje. </t>
  </si>
  <si>
    <t>OGRAJE:</t>
  </si>
  <si>
    <t xml:space="preserve">Tip panela Panel 2D - 8/6/8     
Dolžina panela (mm) 2508      
Višina pletiva (mm)   2430    
Premer žice (mm) Horizontalna 2 v Ø 8, Vertikalna Ø 6    
Velikost okenc (mm) 200 x 50      
Pripadajoči stebri  ; stebri 80/80  
Osnovne barve    RAL 7040 
VROČE CINKANI 
Debelina plasti nanosa protirjavnega nanosa  120    
Debelina nanosa cinka (g/m2)  80    
Debelina nanosa barve (µm)  120    
Medosna razdalja med stebri (mm)  2530    
</t>
  </si>
  <si>
    <t xml:space="preserve">PANELNA OGRAJA (JUG PARCELE): Izdelava, dobava in montaža kovinske panelne ograje, izdelane po detajlu PZI projekta kot sledi Gradbena dela zajeta po enoti mere po postavkah tega popisa): </t>
  </si>
  <si>
    <t xml:space="preserve">Saditev dreves - preddela: Priprava in čiščenje terena, odstranitev gradbenega in drugega materiala, zavarovanje in zakoličba elementov izvedbe ureditve </t>
  </si>
  <si>
    <t xml:space="preserve">Saditev dreves - zemeljska dela: nabava, dobava in vgradnja drobljenca granulacije 16 -32 mm. </t>
  </si>
  <si>
    <t>Saditev dreves - zemeljska dela: nabava, dobava in vgradnja ločilnega sloja iz geotekstila, PP filc 300g/m2, med zaključnim slojem lomljenca in sadilnim substratom . Preklopi min. 15cm</t>
  </si>
  <si>
    <t xml:space="preserve">Saditev dreves - zemeljska dela: nabava, dobava in vgrajevanje sadilnega substrata, zračen mineralni substrat z velikim deležem organskih snovi, izdelava zalivalne jame </t>
  </si>
  <si>
    <t>Saditev dreves - zemeljska dela: nabava, dobava in vgradnja cevi za zračenje območja korenin</t>
  </si>
  <si>
    <t>Saditev dreves - zemeljska dela: nabava, dobava in vgradnja cevi za zalivanje</t>
  </si>
  <si>
    <t xml:space="preserve">Saditev dreves - zemeljska dela: nabava, dobava in polaganje zaščitnega macesnovega lubja, granulacija 80 mm, v debelini 5 cm na območje zasaditve </t>
  </si>
  <si>
    <t>Saditev dreves - Priprava vegetacijskega sloja: V skladu z DIN 18 915 je treba pripraviti vegetacijski nosilni sloj.Vsa drevesa sadimo v času izven vegetacijske sezone in ne takrat, ko so tla zmrznjena. Obvezna dobava sadik s koreninsko grudo. Pred saditvijo se doda substratu založno gnojilo.  Izvedemo sistem za zračenje korenin in zalivalni sistem. Po vstavitvi sadik je treba odstraniti vse zaščitne mreže z grude. Pred saditvijo se korenine obvezno spere in preveri ter sanira morebitne poškodbe ali napačno razrast. območje okrog koreninske grude zastremo s substratom, potlačimo, zalijemo. Višina koreničnika mora biti na isti koti terena kot v drevesnici. Drevesom dodamo zaščitno oporo – 3 oporne količke, ki morajo biti na dveh višinah povezani s prečnimi letvami. Po saditvi teren fino splaniramo, izdelamo zalivalno jamo in zastremo z zastirko.</t>
  </si>
  <si>
    <t>Nabava, dostava drevesa tulipanovec (liriosendron tulipifera) (soliter, 25/30, 450 -500 cm, 3x presajena sadika s koreninsko balo v mreži),  pričvrstitev s 3 lesenimi impregniranimi količki in manšeto, bandaža za zaščito debla, zalivanje in dodajanje mineralnega gnojila 110 g/sadiko.</t>
  </si>
  <si>
    <t>*opomba: 21 od 49 obstoječih dreves, na očiščeni lokaciji, bo zaradi širokega izkopa in polaganja infrastrukture ogroženih. Kljub temu se vseh 49 dreves poskuša ohraniti!</t>
  </si>
  <si>
    <t>kot prejšnja postavka, samo: platana (platanaceae), 3.kom</t>
  </si>
  <si>
    <t>kot prejšnja postavka, samo: navadni cigarar (catalpa gignoniodes), 6kom</t>
  </si>
  <si>
    <t>kot prejšnja postavka, samo: gabrovolistni javor (acer cirpinifolium), 5kom.</t>
  </si>
  <si>
    <t>Nabava, dostava živve meje, skupaj s sejanjem 2x presajena sadika s koreninsko balo v mreži),  zalivanje in dodajanje mineralnega gnojila 45g/sadiko.</t>
  </si>
  <si>
    <t xml:space="preserve">sestav: P7   Zelenica (med osmi F in K oz. F in C1 zunanja površina nad kletno etažo: </t>
  </si>
  <si>
    <t>filtrski sloj: PP filc 600 g/m2</t>
  </si>
  <si>
    <t>sloj za preprečevanje vdora korenin: WFS folija (preklopi min. 25 cm!)</t>
  </si>
  <si>
    <t>drenažni sloj:    pran prodec 8-16: 4.0 cm</t>
  </si>
  <si>
    <t>sloji za ozelenitev:
  travna ruša : 5.0 cm
  rjava zemlja I.kategorije : pridobljena na gradbišču d= 38.0 cm</t>
  </si>
  <si>
    <t xml:space="preserve">skupaj sestav P7: </t>
  </si>
  <si>
    <t>9.0.</t>
  </si>
  <si>
    <t>13.2.</t>
  </si>
  <si>
    <t>15.5.</t>
  </si>
  <si>
    <t>15.6.</t>
  </si>
  <si>
    <t>15.7.</t>
  </si>
  <si>
    <t>15.8.</t>
  </si>
  <si>
    <t>16.4.</t>
  </si>
  <si>
    <t>19.1.</t>
  </si>
  <si>
    <t>19.2.</t>
  </si>
  <si>
    <t>60.</t>
  </si>
  <si>
    <t>61.</t>
  </si>
  <si>
    <t>62.</t>
  </si>
  <si>
    <t>63.</t>
  </si>
  <si>
    <t>64.</t>
  </si>
  <si>
    <t>65.</t>
  </si>
  <si>
    <t>66.</t>
  </si>
  <si>
    <t>67.</t>
  </si>
  <si>
    <t>68.</t>
  </si>
  <si>
    <t>69.</t>
  </si>
  <si>
    <t>70.</t>
  </si>
  <si>
    <t>71.</t>
  </si>
  <si>
    <t>72.</t>
  </si>
  <si>
    <t>73.</t>
  </si>
  <si>
    <t>74.</t>
  </si>
  <si>
    <t>75.</t>
  </si>
  <si>
    <t>76.</t>
  </si>
  <si>
    <t>77.</t>
  </si>
  <si>
    <t>78.</t>
  </si>
  <si>
    <t>79.</t>
  </si>
  <si>
    <t>80.</t>
  </si>
  <si>
    <t>81.</t>
  </si>
  <si>
    <t>81.1.</t>
  </si>
  <si>
    <t>81.2.</t>
  </si>
  <si>
    <t>81.3.</t>
  </si>
  <si>
    <t>82.</t>
  </si>
  <si>
    <t>83.</t>
  </si>
  <si>
    <t>1.3.</t>
  </si>
  <si>
    <t>1.0.</t>
  </si>
  <si>
    <t>3.0.</t>
  </si>
  <si>
    <t>5.0.</t>
  </si>
  <si>
    <t>2.0.</t>
  </si>
  <si>
    <t>4.0.</t>
  </si>
  <si>
    <t>1.4.</t>
  </si>
  <si>
    <t>1.5.</t>
  </si>
  <si>
    <t>1.6.</t>
  </si>
  <si>
    <t>1.7.</t>
  </si>
  <si>
    <t>12.0.</t>
  </si>
  <si>
    <t>3.3.</t>
  </si>
  <si>
    <t>19.3.</t>
  </si>
  <si>
    <t>3.4.</t>
  </si>
  <si>
    <t>3.5.</t>
  </si>
  <si>
    <t>1.8.</t>
  </si>
  <si>
    <t>3.7.</t>
  </si>
  <si>
    <t>3.8.</t>
  </si>
  <si>
    <t>Končni 2x-ni finalni oplesk lesenih konstrukcij: čiščenje površine, rahli obrus primernim brusnim papirjem, sesanje, dvakratni oplesk z UV obstojno transparentno lazurno barvo v tonu po izbiri arhitekta. Tropski les!</t>
  </si>
  <si>
    <t>84.</t>
  </si>
  <si>
    <t>85.</t>
  </si>
  <si>
    <t>86.</t>
  </si>
  <si>
    <t>87.</t>
  </si>
  <si>
    <t>88.</t>
  </si>
  <si>
    <t>89.</t>
  </si>
  <si>
    <t>90.</t>
  </si>
  <si>
    <t>91.</t>
  </si>
  <si>
    <t>92.</t>
  </si>
  <si>
    <t>93.</t>
  </si>
  <si>
    <t>94.</t>
  </si>
  <si>
    <t>95.</t>
  </si>
  <si>
    <t>96.</t>
  </si>
  <si>
    <t>97.</t>
  </si>
  <si>
    <t>98.</t>
  </si>
  <si>
    <t>99.</t>
  </si>
  <si>
    <t>100.</t>
  </si>
  <si>
    <t>101.</t>
  </si>
  <si>
    <t>102.</t>
  </si>
  <si>
    <t>44.1.</t>
  </si>
  <si>
    <t>44.2.</t>
  </si>
  <si>
    <t>44.3.</t>
  </si>
  <si>
    <t>44.4.</t>
  </si>
  <si>
    <t>60.1.</t>
  </si>
  <si>
    <t>Priključna moč: P=9 kW, U= 400 V, 50 Hz (npr. kot Savne Cafuta ali tehnično enakovredno); vse električne povezave so obdelane v načrtu "Električnih instalacij in električne opreme"</t>
  </si>
  <si>
    <t>SKUPAJ BAZENSKE ŠKOLJKE:</t>
  </si>
  <si>
    <t>BAZENSKE ŠKOLJKE:</t>
  </si>
  <si>
    <t>BAZENSKA TEHNIKA</t>
  </si>
  <si>
    <t>D.  BAZENSKA TEHNIKA:</t>
  </si>
  <si>
    <t>a) strojni izkop … %</t>
  </si>
  <si>
    <t>b) ročni izkop … %</t>
  </si>
  <si>
    <t>Ročni izkop jarka za cevovod v območju varjenja cevovoda, v terenu III kategorije, z odmetom na rob jarka (0,2 m3/varjeni spoj).</t>
  </si>
  <si>
    <t>Obojestranska zaščita brežin gradbene jame v terenu III. kategorije z razpiranjem oz. ustreznim postopkom varovanja.</t>
  </si>
  <si>
    <t>DN 100 (114,3 x 3,6 mm) / 225</t>
  </si>
  <si>
    <t xml:space="preserve">Rezanje, rušenje in odstranitev asfalta na cestišču, z vsemi manipulacijami, z odvozom na stalno deponijo in vključno s pristojbino. </t>
  </si>
  <si>
    <t xml:space="preserve">Rezanje, rušenje in odstranitev asfalta na pločniku, z vsemi manipulacijami, z odvozom na stalno deponijo in vključno s pristojbino. </t>
  </si>
  <si>
    <t>Dobava in vgrajevanje asfaltov, odstranjevanje sloja tampona v debelini grobega in finega asfalta, fino planiranje in valjanje podlage, obrizg z emulzijo, obdelava stika med novim in starim asfaltom in obnovitvijo horizontalne prometne signalizacije.</t>
  </si>
  <si>
    <t>bitudrobir d = 8 cm (strojno)</t>
  </si>
  <si>
    <t>asfaltbeton d = 5 cm (strojno)</t>
  </si>
  <si>
    <t>asfaltbeton d = 4 cm (strojno) - pločnik</t>
  </si>
  <si>
    <t>Izdelava izvrtine za prehod cevi v armiranobetonskem ali opečnem zunanjem ali notranjem zidu,  odvoz odpadnega materiala na stalno deponijo. Po montaži cevi prekritje izvrtine z izolacijskim materialom - Izotekt T4 in zaščito izolacije. Izvrtina podana:</t>
  </si>
  <si>
    <t>D/G=0,3/0,5 m</t>
  </si>
  <si>
    <t>Odstranitev obstoječih kanalizacijskih zvez premera 20 - 30 cm za odvodnjavanje meteorne ali odpadne vode z vsemi preddeli, ter izdelava novih zvez.</t>
  </si>
  <si>
    <t>Planiranje dna jarka z natančnostjo +,- 3 cm.</t>
  </si>
  <si>
    <t>Odvoz odvečnega izkopanega materiala, z vsemi manipulacijami na stalno deponijo, vključno s pristojbino.</t>
  </si>
  <si>
    <t>Dobava in polaganje vreče s peskom, dimenzije 80 x 40 x 10 cm, na razdalji 3 m, kot pomoč pri montaži cevi.</t>
  </si>
  <si>
    <t>Izdelava posteljice in ročni obsip cevi z dopeljanim peskom zrnatosti od 0 do 4 mm (po detajlu iz projekta), ter ročno nabijanje v slojih do potrebne zbitosti.</t>
  </si>
  <si>
    <t>Rušenje obrobe iz betonskih robnikov vseh vrst, s čiščenjem, odlaganjem na deponijo ob gradbišču in ponovna vgradnja obstoječih robnikov na betonsko podlago MB15 (0,05m3/m).</t>
  </si>
  <si>
    <t xml:space="preserve">Dobava in polaganje opozorilnega PVC traku.
</t>
  </si>
  <si>
    <t>Zasip jarka z obstoječim materialom, s komprimiranjem po slojih do predpisane zbitosti. Zasipanje jarka je dovoljeno po predhodnem soglasju nadzornika investitorja.</t>
  </si>
  <si>
    <t>Zasip jarka tamponskim materialom, zrnatosti od 1 do 60 mm, s komprimiranjem po slojih do predpisane zbitosti. Zasipanje jarka je dovoljeno po predhodnem soglasju nadzornika investitorja.</t>
  </si>
  <si>
    <t>Dobava montažne armiranobetonske plošče iz MB 20 za cestno kapo in postavitev na niveleto.</t>
  </si>
  <si>
    <t>Betoniranje prečnih prekopov vozišča debeline d=30cm+10cm z betonom MB 20 (po posebnem detajlu prečnega prekopa vozišča). Dobava in polaganje PVC folije pri betoniranju prečnega prehoda vozišča.</t>
  </si>
  <si>
    <t>Postavitev in obbetoniranje litoželezne kape.</t>
  </si>
  <si>
    <t>Zakoličba trase in geodetski posnetki s kartiranjem.</t>
  </si>
  <si>
    <t>Stroški zapore ceste, prometna signalizacija in osvetlitev zapore - ocena.
(obračun po dejanskih stroških!)</t>
  </si>
  <si>
    <t>b) popolna zapora</t>
  </si>
  <si>
    <t>Zakoličba in nadzor upravljalca podzemnih instalacij (vodovod, kanalizacija, plin, vročevod, elektro, javna razsvetljava, informacijski vodi), ki prečkajo ali kako drugače segajo v profil izkopa. ( glede na obsežnost dela).</t>
  </si>
  <si>
    <t>Nepredvidena dela odobrena s strani nadzora in obračunana po analizi cen v skladu s kalkulativnimi elementi.</t>
  </si>
  <si>
    <t>%</t>
  </si>
  <si>
    <t>SKUPAJ BAZENSKA TEHNIKA - GRADBENA DELA:</t>
  </si>
  <si>
    <t>PRIKLJUČNI VROČEVOD:</t>
  </si>
  <si>
    <t>SERIJA 2</t>
  </si>
  <si>
    <t>Priprava varilnih koncev po DIN 1626/4, tlačno preizkušena do min. 50 bar, varilne cone do 100 % preizkušene po NDT - SEP1917 s proizvodnim certifikatom po DIN 50049/3.1 B.</t>
  </si>
  <si>
    <t xml:space="preserve">gostota &gt; 940 kg/m3
toplotna prevodnost &lt; 0,43 W/mK </t>
  </si>
  <si>
    <t>Dobava - montaža</t>
  </si>
  <si>
    <t xml:space="preserve">Sestav materiala enak kot za ravne cevi. </t>
  </si>
  <si>
    <t>kos.</t>
  </si>
  <si>
    <t>Labirintno zidno tesnilo za vgradnjo v zid pri prehodu predizolirane cevi skozi zid, izdelano iz profilirane neoprenske gume.</t>
  </si>
  <si>
    <t>DN 100 / 225/258</t>
  </si>
  <si>
    <t>Zaključna kapa za predizolirano cev za transport vroče vode do 130 st. C, izdelane po standardu SIST EN489 za predizolirane cevne spojke za daljinsko ogrevanje.</t>
  </si>
  <si>
    <t>DN 100 / 225</t>
  </si>
  <si>
    <t>Pozicijska tablica za označitev lege zaporne armature, izdelane po priloženi skici v skladu z DIN 4065 oziroma DIN 4069.</t>
  </si>
  <si>
    <t>Dobava in montaža</t>
  </si>
  <si>
    <t>Tablica</t>
  </si>
  <si>
    <t>Termostezna spojka z izolacijo in tesnenje varjenih spojev, izdelana po standardu SIST EN489 predizoliranih cevi za daljinsko ogrevanje z zapenjenjem z dvema termosteznima manšetama,  čepom za zavaritev in dodatno termostezno manšeto za tesnenje čepa.</t>
  </si>
  <si>
    <t>DN 100/ 225</t>
  </si>
  <si>
    <t>DN 150/ 250</t>
  </si>
  <si>
    <t>DN 150 /DN 100</t>
  </si>
  <si>
    <t xml:space="preserve">Elastična blazina, izdelana iz polietilenske mehke pene, odporne na kemikalije, za prevzemanje raztezkov predizoliranih cevi. </t>
  </si>
  <si>
    <t>debeline S=40mm</t>
  </si>
  <si>
    <t xml:space="preserve">Merilna doza za povezavo žic za kontrolo vlage, vključno s silikonskim kablom (ocenjena dolžina kabla je 10m). </t>
  </si>
  <si>
    <t>Doza</t>
  </si>
  <si>
    <t>Meritev upornosti</t>
  </si>
  <si>
    <t>Jeklena cev iz celega, izdelana iz materiala St 35.0, dobavljena po DIN 1629, dimenzije in teže po DIN 2448 vključno z varilnim materialom.</t>
  </si>
  <si>
    <t xml:space="preserve">DN  100 (114,3 x 3,6 mm) </t>
  </si>
  <si>
    <t>Jekleni lok iz celega,  90°</t>
  </si>
  <si>
    <t>Gladko krivljeni lok po DIN 1629, izdelan iz jeklene cevi iz celega, iz materiala St. 37.0,   dimenzije in teže po DIN 2605, oblika 5, vključno z varilnim materialom.</t>
  </si>
  <si>
    <t>DN  100</t>
  </si>
  <si>
    <t>Umirjevalne cevi</t>
  </si>
  <si>
    <t>Umirjevalne cevi, izdelane iz jeklene cevi iz celega po DIN 2448, material St 37.0,  skupno z odzračevalno in izpustno cevjo, dvema bombiranima pokrovoma in varilnim materialom.</t>
  </si>
  <si>
    <t>DN 125 (139,7 x 4,0 mm)</t>
  </si>
  <si>
    <t>Zaporni ventil</t>
  </si>
  <si>
    <t>Ravni zaporni ventil za vročo vodo temp. 130 st. C, vključno  s protiprirobnicami, tesnili  in vijaki, za nazivni tlak PN 16.</t>
  </si>
  <si>
    <t>DN100</t>
  </si>
  <si>
    <t>Fiksna točka</t>
  </si>
  <si>
    <t>DN125-FT125</t>
  </si>
  <si>
    <t xml:space="preserve">Zaporna pipa </t>
  </si>
  <si>
    <t>Zaporna krogelna pipa za vročo vodo temperature 130 st.C in nazivni tlak PN 16, s priključki za uvaritev, vključno z varilnim materialom.</t>
  </si>
  <si>
    <t>DN15</t>
  </si>
  <si>
    <t>DN25</t>
  </si>
  <si>
    <t>DN50</t>
  </si>
  <si>
    <t>Dobava in montaža odtočnega lijaka dimenzije 300 x 80 mm.</t>
  </si>
  <si>
    <t>Enkratno tlačno preizkušanje in izpiranje cevovoda (ocenjeno).</t>
  </si>
  <si>
    <t>Priklop na vročevodno omrežje (zaustavitev in ponovna polnitev sistema vročevodnega omrežja).</t>
  </si>
  <si>
    <t>Dvakratno temeljno barvanje klasičnega dela cevovoda s temeljno barvo, primerno za temperaturo 130 st. C, po predhodnem čiščenju rje.</t>
  </si>
  <si>
    <t>Izolacija ravnih cevi z blazinami neomočljivega in negorljivega  izolacijskega materiala, ojačanega z Al folijo ustrezne debeline.</t>
  </si>
  <si>
    <t xml:space="preserve">Zaščitni ovoj je izdelan iz Al pločevine, pritrjene s pomočjo kniping vijakov. </t>
  </si>
  <si>
    <t>80 mm</t>
  </si>
  <si>
    <t>100 mm</t>
  </si>
  <si>
    <t xml:space="preserve">Radiografska kontrola zvarov (100% - po celotnem obodu).
</t>
  </si>
  <si>
    <t>DN 100</t>
  </si>
  <si>
    <t>DN 150</t>
  </si>
  <si>
    <t>Nepredvidena dela odobrena s strani nadzora in obračunana po izmerah!</t>
  </si>
  <si>
    <t>BAZENSKA TEHNIKA - GRADBENA DELA:</t>
  </si>
  <si>
    <t>SKUPAJ G-O-I DELA KOPALIŠČE KOLEZIJA:</t>
  </si>
  <si>
    <t>F.</t>
  </si>
  <si>
    <t>SKUPAJ netto osnova A - F:</t>
  </si>
  <si>
    <t>Dodatna ojačitev pregradnih in predelnih sten s kovinsko podkonstrukcijo z različnimi UA-profili: Doplačilo za ojačitev pregradne stene s kovinsko podkonstrukcijo z UA-profilom, izdelanim iz jeklene pocinkane pločevine debeline 2 mm zaradi ekstremne višine ali pritrjevanja posameznih elementov opreme (sanitarije, težke omare, obešala in podobno) Mikrolokacije določi projektant ali dobavitelj posamezne opreme v svojih tehničnih listih! Izbrani izvajalec je dolžan vse ojačitve predvideti in preveriti pred samo izdelavo del, kot sledi:</t>
  </si>
  <si>
    <t xml:space="preserve">UA-50 - profil 50 mm, za predelne stene z enojno kovinsko podkonstrukcijo 1xKP50: </t>
  </si>
  <si>
    <t xml:space="preserve">UA-75 - dvojni profil; 2x75 mm, za predelne stene z dvojno kovinsko podkonstrukcijo 2xKP70: </t>
  </si>
  <si>
    <t xml:space="preserve">UA-100 - profil 100 mm, za predelne stene z enojno kovinsko podkonstrukcijo 1xKP100: </t>
  </si>
  <si>
    <t>BAZENSKA TEHNIKA - VROČEVOD:</t>
  </si>
  <si>
    <t>SKUPAJ BAZENSKA TEHNIKA - STROJNA DELA - VROČEVOD:</t>
  </si>
  <si>
    <t>TABLE IN ZAKOLIČBA:</t>
  </si>
  <si>
    <t>ZAVAROVANJE GRADBIŠČA PROTI OKOLICI</t>
  </si>
  <si>
    <t>Postavitev in odstranitev PVC gradbiščne ograje z vsemi predvidenimi prestavitvami zaradi faznosti in tehnologije gradnje, z vzdrževanjem in popravili (PVC folija višine 1,8 m pritrjena na ustrezno trdnih stojalih v medsebojni oddaljenosti do 2 m in po potrebi zavarovanimi pred porušitvijo zaradi vetra)] (obdobje 10 mesecev)</t>
  </si>
  <si>
    <t>Postavitev in odstranitev polnostenske kovinske gradbiščne ograje z vsemi predvidenimi prestavitvami zaradi faznosti in tehnologije gradnje, z vzdrževanjem in popravili (Polnostenski panoji pritrjeni na ustrezno trdnih tipskih stojalih zavarovanimi pred porušitvijo zaradi vetra) (obdobje 10 mesecev)</t>
  </si>
  <si>
    <t>Postavitev, prestavitev in odstranitev dvokrilnih gradbiščnih vrat širine 2 x 2,0 m z nosilnimi stebri v betonskem temelju</t>
  </si>
  <si>
    <t xml:space="preserve">Izdelava, postavitev in odstranitev informativne table </t>
  </si>
  <si>
    <t>Postavitev, prestavitev in odstranitev opozorilnih tabel (v kolikor izvajalec predvidi več vhodov sorazmerno poveča število opozorilnih tabel)</t>
  </si>
  <si>
    <t>Postavitev, prestavitev in odstranitev opozorilnih znakov predvidenih z načrtom ureditve gradbišča (število ponudnik določi z načrtom ureditve gradbišča).</t>
  </si>
  <si>
    <t>glej post. 1</t>
  </si>
  <si>
    <t>UREDITEV, PRESTAVITEV IN VZDRŽEVANJE PISARN, GARDEROB, SANITARNIH VOZLOV IN DRUGIH OBJEKTOV NA GRADBIŠČU</t>
  </si>
  <si>
    <t xml:space="preserve">Gradbiščni prostori - izvajalec mora zagotoviti: </t>
  </si>
  <si>
    <t xml:space="preserve"> - kontejner za sestanke - dvojni (najem 10 mesecev)                                                                                </t>
  </si>
  <si>
    <t xml:space="preserve"> - gradbiščno pisarno za vodstvo gradbišča in gradbiščno dokumentacijo (najem 10 mesecev)                                                                                </t>
  </si>
  <si>
    <t xml:space="preserve"> - prostore za garderobo za vse zaposlene na gradbišču (najem10 mesecev)     </t>
  </si>
  <si>
    <t xml:space="preserve"> - skladiščni kontejner (najem 10 mesecev)      </t>
  </si>
  <si>
    <t>Opomba: V ta namen in za potrebe skladiščenja izvajalec predvidi gradbiščne kontejnerje in stroške povezane z njihovo postavitvijo, odstranitvijo in vzdrževanjem ter transportom. </t>
  </si>
  <si>
    <t>Izdelava vzdrževanje in odstranitev tesarske lope (Ponudnik poleg vrednosti poda velikost in tip tesarske lope - lesena ali tipska)</t>
  </si>
  <si>
    <t>Prenosni nadstrešek za krožno žago iz odrskih cevi s pokrivno cerado (v primeru, da se predvideva uporaba krožne žage na objektu)</t>
  </si>
  <si>
    <t xml:space="preserve">Postavitev kontejnerjev za gradbene odpadke (najem 10 mesecev) </t>
  </si>
  <si>
    <t xml:space="preserve">Postavitev zabojnikov za gradbene odpadke (najem 10 mesecev) </t>
  </si>
  <si>
    <t>Dobava in postavitev kemičnih stranišč (1 stranišče na 30 delavcev) (najem 10 mesecev)</t>
  </si>
  <si>
    <t xml:space="preserve">UREDITEV PROMETNIH KOMUNIKACIJ, ZASILNIH POTI IN IZHODOV (če jih je potrebo organizirati izven prometnih površin): </t>
  </si>
  <si>
    <t>Transportne in peš poti na gradbišču (ponudnik mora preučiti možne transportne in peš poti in podati vrednosti in količine izvedbe le teh ter njihovega vzdrževanja).</t>
  </si>
  <si>
    <t>Parkirišča za gradbeno mehanizacijo (ponudnik poda vrednosti in količine izvedbe le teh ter njihovega vzdrževanja).</t>
  </si>
  <si>
    <t xml:space="preserve">UREDITEV DEPONIJ GRADBENEGA MATERIALA (če jih je potrebno organizirati na zelenicah): </t>
  </si>
  <si>
    <t xml:space="preserve">Površino, namenjeno deponiranju je potrebno utrditi do ustrezne trdnosti, glede na deponiran material. Zlaganje mora ustrezati lastnostim materialov, preprečeno mora biti nehoteno premikanje. Najvišja dovoljena višina ročno zloženih skladovnic je 2 m z izjemo zlaganja lažjih kosov materiala. </t>
  </si>
  <si>
    <t xml:space="preserve">NAČIN OZNAČITVE OZ. ZAVAROVANJA NEVARNIH MEST (nevarne cone): </t>
  </si>
  <si>
    <t>Signalna vrvica</t>
  </si>
  <si>
    <t>Signalna vrvica mora biti nameščena na višini od 1,0 do 1,3 m od tal ter pritrjena na stebričke ali druge podpore tako, da se obremenitev iz enega polja ne more prenašati v drugo polje. Stebrički se pri obtežbi 70 N na višini 1,0 m ne smejo prevrniti ali premakniti po podlagi.                                                          UPORABA:  S signalno vrvico morajo biti označeni vsi robovi izkopov. Namesti se pa lahko tudi na oddaljenosti vsaj 2 m od previsnega roba.</t>
  </si>
  <si>
    <t xml:space="preserve">Zaščitna ograja  </t>
  </si>
  <si>
    <t>Zaščitna ograja mora ustrezati naslednjim karakteristikam: višina zgornje prečke 1 m ± 5 cm, prečka v višini kolena (razdalja med zgornjo in kolensko prečko ne sme presegati 47 cm, na delovnem podu najmanj 15 cm polna zapora (deska ali podobno), ograja mora biti dovolj trdna, da zadrži človeka (najmanj 300 N/m).                                                                                 UPORABA:  Namesti se na robovih plošč posameznih etaž ter na strehah, stopniščih brez stopniščne ograje, podestih, odprtinah v zidovih ter vseh prehodih in poteh, ki so od tal dvignjene 1 m ali več.</t>
  </si>
  <si>
    <t>Pokrovi odprtin v tleh</t>
  </si>
  <si>
    <t>vse nastale manjše odprtine v tleh je potrebno zavarovati s pokrovi iz med seboj zbitih plohov zavarovanimi pred horizontalno odstranitvijo (obtežitev, pritrditev…),</t>
  </si>
  <si>
    <t>Zavarovanje odprtin v stenah</t>
  </si>
  <si>
    <t>vse odprtine v stenah je potrebno zavarovati z varnostno ograjo višine 1 m +/- 5 cm, kolensko prečko na 47 cm in 15 cm polno zaporo na tleh,</t>
  </si>
  <si>
    <t>Izdelava, prestavitve in odstranitev varnostne ograje na robovih gradbene jame, betonskih plošč in stopnišč na ustrezno trdnih stojalih (300 Nm bočnega pritiska), višine 1 m, dodatno prečko na 47 cm in 15 cm zaporo pri tleh</t>
  </si>
  <si>
    <t>Dobava, postavitev in odstranitev sidrišč za privezovanje pri delih na višini, kjer ni moč postaviti varnostne ograje (uvrtana sidrišča, montažna sidrišča, utežna sidrišča).                                         Sidrišče mora biti izdelano in testirano skladno s standardom SIST EN 795.</t>
  </si>
  <si>
    <t>UREDITEV ELEKTRIČNIH NAPELJAV ZA POGON NAPRAV IN STROJEV TER RAZSVETLJAVE NA GRADBIŠČU:</t>
  </si>
  <si>
    <t>Razdelilne gradbiščne elektroomarice</t>
  </si>
  <si>
    <t>Kabli</t>
  </si>
  <si>
    <t xml:space="preserve">Za razvod električne energije od elektroagregata do gradbiščne omarice ter povezavo te z pomožnimi gradbiščni objekti se uporabi kable tipa HO 7 RN-F. Vse električne povezave izvedemo po zraku. </t>
  </si>
  <si>
    <t>Podaljški</t>
  </si>
  <si>
    <t>Podaljševalni kabli morajo biti izdelani skladno z zahtevami standarda SIST HD 22.4, v izvedbi vsaj HO 5 RN – F in primerno mehansko zaščiteni ali postavljeni na ustrezni višini v skladu s posebnimi predpisi.</t>
  </si>
  <si>
    <t xml:space="preserve">Na gradbiščih se lahko uporabljajo samo kabelski koluti (bobni), ki so opremljeni z vtičnicami pokritimi s pokrovčki proti škropljenju vode, termičnim varovalom proti pregretju kabla in težkim gumi kablom tipa HO 7 RN – F. Zagotoviti zadostno število </t>
  </si>
  <si>
    <t>DOLOČITEV VRSTE IN IZVEDBE GRADBENIH ODROV:</t>
  </si>
  <si>
    <t xml:space="preserve">Cevni odri </t>
  </si>
  <si>
    <t xml:space="preserve">Izdelani morajo biti v skladu z zahtevami standarda SIST HD 1004. Navodila za montažo in uporabo odrov morajo biti izdelana po zahtevah standarda SIST EN 1298 in morajo biti na razpolago na gradbišču ves čas uporabe odrov. Oder mora biti sestavljen in uporabljen v celoti v skladu z navodili tako, da je onemogočen nezaželen premik, porušitev ali prevrnitev. Uporaba premičnih naslonskih lestev za dostop na oder je prepovedana. </t>
  </si>
  <si>
    <t>Lahki premični odri</t>
  </si>
  <si>
    <t>Izdelani morajo biti v skladu z zahtevami standarda SIST HD 1004. Navodila za montažo in uporabo odrov morajo biti izdelana po zahtevah standarda SIST EN 1298 in morajo biti na razpolago na gradbišču ves čas uporabe odrov. Oder mora biti sestavljen in uporabljen v celoti v skladu z navodili tako, da je onemogočen nezaželen premik, porušitev ali prevrnitev. Uporaba premičnih naslonskih lestev za dostop na oder je prepovedana. Zagotoviti zadostno število ustreznih odrov.</t>
  </si>
  <si>
    <t>Lestve</t>
  </si>
  <si>
    <t>Prislonske lestve -  Največja dovoljena višina je 8 m. Izbirati je potrebno jestve takšne dolžine, da segajo 1 m čez oviro. Lesene lestve, ki so daljše od 4 m morajo biti trdno vezane z železnimi zategami. Delo na lestvi v višini nad 3 m zahteva varovanje proti padcu (varnostni pas, lovilna vrv, pritrjena lestev).</t>
  </si>
  <si>
    <t>Dvokrake lestve -  Največja dovoljena višina je 3 m. Lestve morajo biti stabilne, nepoškodovane, zvarnostno vrvico med krakoma in nerazdružljivim spojem med hrakoma.</t>
  </si>
  <si>
    <t>UKREPI VARSTVA PRED POŽAROM:</t>
  </si>
  <si>
    <t>Gasilniki v vseh pomožnih gradbiščnih prostorih - najmanj ABC S6 (določiti število gasilnikov glede na število gradbiščnih objektov razen skladišč nevarnih kemikalij.)</t>
  </si>
  <si>
    <t>Gasilniki v gradbeni mehanizaciji z motorjem na notranje izgorevanje</t>
  </si>
  <si>
    <t>UREDITEV SKLADIŠČ NEVARNIH SNOVI:</t>
  </si>
  <si>
    <t>Skladišče tehničnih plinov</t>
  </si>
  <si>
    <t xml:space="preserve">Tehnične pline v jeklenkah se skladišči v nadstreških. Nadstrešek se zapre z žično ograjo (mrežo) od vrha do tal in vrati, ki se jih da zakleniti, južno stran pa s polno steno, ki nudi popolno zaščito pred sončnimi žarki. Urejen mora biti tako, da so polne jeklenke ločene od praznih, mesti za njih pa označeni z napisoma »POLNE«, »PRAZNE«. Na mestu za polne jeklenke mora biti omogočena pritrditev jeklenk, ki jih je potrebno po vsakem premiku pritrditi. </t>
  </si>
  <si>
    <t>Na vidno mesto se namestijo varnostni znaki:  »Eksplozivna snov«,</t>
  </si>
  <si>
    <t xml:space="preserve"> »Prepovedano kajenje in kurjenje«</t>
  </si>
  <si>
    <t>»Kajenje in uporaba odprtega ognja strogo prepovedano«</t>
  </si>
  <si>
    <t xml:space="preserve"> gasilni aparat CO2 5 kg</t>
  </si>
  <si>
    <t xml:space="preserve">Jeklenke se na gradbišču lahko uporabljajo le na vozičkih, ki zagotavljajo pokončni položaj in so zavarovane pred prevrnitvijo. (določiti število vozičkov) </t>
  </si>
  <si>
    <t>Skladišče drugih nevarnih snovi</t>
  </si>
  <si>
    <t xml:space="preserve">Nevarne snovi (gorivo in mazivo za gradbene stroje, razni premazi, opažno olje...) se bodo hranile v posebnih skladiščih, skladiščnih kontejnerjih ali kovinskih omarah za skladiščenje nevarnih snovi. </t>
  </si>
  <si>
    <t>Za kemikalije v tekočem stanju se pod embalažo namesti lovilne posode ustreznega volumna, (določiti število lovilnih posod)</t>
  </si>
  <si>
    <t>V skladišču mora biti postavljen gasilnik najmanj ABC S 6</t>
  </si>
  <si>
    <t>Opomba: Skladišče mora biti označeno z varnostnim znakom, ki opozarja na nevarnosti skladiščenih nevarnih snovi. Izvedeno mora biti tako, da ga je mogoče zakleniti.</t>
  </si>
  <si>
    <t>3. Vgrajeni material mora ustrezati veljavnim normativom in  predpisanim standardom, ter ustrezati kvaliteti določeni z veljavno zakonodajo ter projektom. Ponudnik to dokaže s predložitvijo ustreznih izjav o ustreznosti, garancijskih listov in CE certifikatov pred vgrajevanjem, kar pomeni da je pred izvedbo potrebno izdelati TEE (tehno-ekonomski) elaborat ter ga predložiti nadzoru v pregled. Pridobitev teh listin mora biti vkalkulirana v cenah po enoti.  Projektna in tehnična dokumentacija v celoti je sestavni del tega popisa.</t>
  </si>
  <si>
    <t xml:space="preserve">4. V kolikor v poziciji ni navedeno drugače , veljajo kot kriteriji enakovrednosti, kot za primer navedenim izvedbam vse tehnične  specifikacije za posamezne elemente ali pa za sistem , ki je opisan  - naveden v tehničnih podlogah proizvajalca, katerega sistem je naveden kot primer načina izvedbe in doseganja kvalitete. </t>
  </si>
  <si>
    <t>5. V času izdelave objekta morajo biti vsi vgrajeni materiali kot tudi začasno deponiran material na delovišču in skladiščih zaščiteni pred fizičnimi poškodbami, dežjem, mrazom in hudim vetrom ter ostalimi škodljivimi vremenskimi pogoji.</t>
  </si>
  <si>
    <t xml:space="preserve">6. Pri izvajanju objekta je obvezno upoštevati požarni elaborat ali načrt za predmetni objekt ter vse ostale pogoje posameznih soglasodajalcev, izdelovalcev posameznih načrtov in gradbenega dovoljenja.  Pred pričetkom del mora izvajalec dodatno natančno pregledati obstoječe stanje po izvedeni prvi fazi na gradbeni parceli in se seznaniti z že izvedenimi zakoličbami komunalnih primarnih in sekundarnih vodov, pregledati PGD/PZI načrt gradbenih konstrukcij, načrt arhitekture, električnih inštalacij, naprav in opreme in načrt strojnih inštalacij, naprav in opreme, vse elaborate in poročila ter morebitne ugotovljene pripombe posredovati investitorju. </t>
  </si>
  <si>
    <t xml:space="preserve">10.1. Izdelava in postavitev gradbiščne table v skladu z ZGO; tabla je dodatno kombinirana z euro tablo zaradi pridobivanja nepovratnih sredstev v skladu z razpisnimi pogoji pristojnega ministrstva RS in opremljena z vsemi potrebnimi podatki in znaki. </t>
  </si>
  <si>
    <t xml:space="preserve">10.2. Izdelava in postavitev euro gradbiščne table v skladu z razpisnimi pogoji Ministrastva za Kulturo RS; </t>
  </si>
  <si>
    <t>10.3. Izdelava koordinacije in nadzor nad izvedbo ukrepov varstva pred požarom in požarne varnosti v smislu Pravilnika o požarni varnosti v stavbah</t>
  </si>
  <si>
    <t xml:space="preserve">10.4. Zakoličba zemeljskih, talnih in stenskih sekundarnih obstoječih komunalnih in inštalacijskih vodov na območju celotne rekonstrukcije: elektro vod, telefon, vodovod, kanalizacija, plinovod: zakoličbo ob prisotnosti izvajalca gradbeno obrtniških del izvedejo vzdrževalci objekta ali infrastrukture pred pričetkom gradnje.  </t>
  </si>
  <si>
    <t xml:space="preserve">10.6. Postavitev varnostne ograje s konzolnimi nastavki za kasnejšo postavitev raznih zaščitnih in lovilnih varnostnih odrov </t>
  </si>
  <si>
    <t>10.7. Izdelava varnostnega odra/polnih stranic za zavarovanje pešcev, občasnega prometa in delavcev, ki izvajajo dela tik ob objektu na neposrednih stikih s pločniki in prometno cesto, skupaj z lovilnim podestom in prometno signalizacijo ter opozorilnimi tablami.</t>
  </si>
  <si>
    <t>*</t>
  </si>
  <si>
    <t>22.1.</t>
  </si>
  <si>
    <t>Opomba: Na gradbišču se smejo uporabljati atestirane tipske lestve, ki so izdelane po veljavnih predpisih in opremljene z izjavo o skladnosti.</t>
  </si>
  <si>
    <t>33.1.</t>
  </si>
  <si>
    <t>33.2.</t>
  </si>
  <si>
    <t>33.3.</t>
  </si>
  <si>
    <t>33.4.</t>
  </si>
  <si>
    <t>33.5.</t>
  </si>
  <si>
    <t>33.6.</t>
  </si>
  <si>
    <t>34.1.</t>
  </si>
  <si>
    <t>34.2.</t>
  </si>
  <si>
    <t>34.3.</t>
  </si>
  <si>
    <t>Nabava, dobava, rezanje in polaganje armaturnih gradbenih mrež kvalitete S500B in MAG 500/560 -   količina je določena po izvlečkih PZI načrta gradbenih konstrukcij in delno po Načrtu izkopov in osnovne podgradnje št.: 11859, katerega je izdelalo podjetje Projekt d.d. Nova Gorica. Opomba: v tej postavki zajete tudi mreže za armiranje podložnega betona ter mreže za pritrjevanje talnega gretja. Brutto količina armaturnih mrež:</t>
  </si>
  <si>
    <t>Izdelava, dobava in montaža steklenih OGV vrat in sestavov, sestavljenih iz ojačanega kovinskega podboja z globoko brazdo in  steklenega ognjevarnega krila s termopan požarno zasteklitvijo; varnostno kaljeno prozorno steklo polnilom (41dB zvočno zaščito), vse prašno barvano v barvi in RAL tonu po izbiri arhitekta s sledečo opremo: nadstandardno inox okovje (AISI 316L), inox panik kljuko (v smeri bega) s sistemsko cilindrično ključavnico s sistemskim ključem; skritim mehanskim samozapiralom, odbojnim gumbom, tremi skritimi nasadili, dvojno sintetično tesnilno gumo v podbojih, skrito pripiro "giljotina",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</si>
  <si>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Izdelava, dobava in montaža steklenih vrat in sestavov, sestavljenih iz ojačanega kovinskega podboja z globoko brazdo in  steklenega ALU krila s termopan zasteklitvijo; varnostno kaljeno lepljeno prozorno steklo, sestavljeno v izolativni termopan sestav (vsg44,2-16-vsg44,2 - po statičnih zahtevah),  vse prašno barvano v barvi in RAL tonu po izbiri arhitekta s sledečo opremo: nadstandardno inox okovje (AISI 316L), inox kljuko s sistemsko cilindrično ključavnico s sistemskim ključem; odbojnim gumbom, tremi skritimi nasadili, dvojno sintetično tesnilno gumo v podbojih, skito pripiro "giljotina", skritim mehanskim samozapiralom,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</si>
  <si>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odpade</t>
  </si>
  <si>
    <t>51.1.</t>
  </si>
  <si>
    <t>51.2.</t>
  </si>
  <si>
    <t>51.3.</t>
  </si>
  <si>
    <t xml:space="preserve">P4/B  - dezinfekcijski bazenčki    </t>
  </si>
  <si>
    <t>Obdelava vodotesnega stika med bazenom in pohodnim tlakom v območju betonskih podlog in naklonskih armiranih betonov: Izdelano iz gumiranih membran poljubnega proizvajalca, lepljenih z ustreznim vodotesnim in zmrzlinsko odpornim lepilom istega proizvajalca. Zaščita sega do spodnjega roba keramične  ali druge finalne talne obloge, kjer je spojena z vodotesnim kitom. Vodotesno kitanje je predmet poglavja keramičarskih del. Sistem tesnenja mora biti odporen na soli, kisline, zmrzal ter mora omogočati dopustne raztezke v H in V smeri do 0,5 cm /m1.</t>
  </si>
  <si>
    <t>Po zaključnih/mejnih  stranskih vertikalnih robovih zunanjih pohodnih površin: med tlakom in objektom; med tlakom in zelenimi površinami, stik vertikalne hidroizolacije s hidroizolacijo pod talno ploščo in s hidroizolacijo nad ploščo nad kletjo ter podobno ...</t>
  </si>
  <si>
    <t xml:space="preserve">Obdelava stika vertikalne HI s HI nad ploščo nad kletjo: na stiku teh dveh HI se med 1. in 2. sloj horizontalne HI doda linijska odkapna inox pločevina deb. 0,6 mm po celotnem robu plošče nad garažo ob osi K in C1, ki preprečuje zatekanje vode pod vertikalno HI: inox obroba, krivljena po detajlu projekta, debeline 0,6 mm, razvite širine do 30 cm, odkapni rob sega preko robu zaključene hidroizolacije minimaslno 4cm, in je dvojno ojačan zaradi preprečitve nastanka poškodbe pri zasipu.  
</t>
  </si>
  <si>
    <t>5. Dogovorjeni standard: Kot pogodbeni standard je dogovorjen avstrijski standard ÖNORM B 2206 (stene) in SIST EN 13964 (stropovi), v kolikor pri izrezih in izdelavi odprtin ni drugače določeno.</t>
  </si>
  <si>
    <t>Nabava, dobava in montaža enostranske obloge sten iz cementnih plošč po sistemu: EO50-1KP50-2xCP12,5-51dB: obloga iz cementnih plošč d = 150 mm, enojna kovinska podkonstrukcija z dodatno povečano Zn zaščito ter plastifikacijo d = 125 mm, enostranska dvoslojna obloga s cementnimi ploščami d = 12,5 mm,  vmes termoizolacija iz kamene volne npr:  DP-5 - polno zapolnjeno (125), ocenjena zvočna izolirnost  Rw = 52 dB. Sistem poljubnega proizvajalca, npr.: Knauf - Aquapanel Indoor ali tehnično enakovredno!</t>
  </si>
  <si>
    <t>PREGRADNA INŠTALACIJSKA STENA - D=27 cm: Nabava, dobava in montaža Pregradne stene z dvojno kovinsko podkonstrukcijo, primerna kot instalacijska stena, stojala natezno trdno povezana:  PS&gt;270-2KP75+75-4xCP 12,5-F90-53dB: Knauf pregradna stena d &gt; 270 mm, dvojna kovinska podkonstrukcija d = 100+100 mm (dodatni nanos Zn in plastificirano) , obojestranska dvoslojna obloga s cementnimi ploščami d = 12,5 mm, ocenjena zvočna izolirnost  Rw = 53 dB, Požarna zaščita F 90. Sistem poljubnega proizvajalca, npr:  Knauf Aquapanel Indoor ali tehnično enakovredno. Polno zapolnjeno z izolacijo iz kamene volne!</t>
  </si>
  <si>
    <t>RlvSO – 200x200 mm – MP 12,5 mm: Dobava in montaža v stensko oblogo revizijske lopute velikosti 200 x 200 mm (svetla odprtina prehoda) z eloksiranim aluminijastim okvirjem, s skritim zapiralnim in tečajnim mehanizmom, varovanje z lovilno ročico, z vgrajeno oblogo iz cementne plošče debeline 12,5 mm in tesnilnim profilom na pokrovu. Sistem: Knauf Aquapanel / W 250 ali tehnično enakovredno. Skupaj s predelavo/prilagoditvijo podlkonstrukcije.</t>
  </si>
  <si>
    <t>VODOODBOJEN STROP: Nabava, dobava in montaža spuščenega stropu: MS – KP – 2x MP 12,5 mm: Montažni strop, vodoravni, dvonivojska kovinska podkonstrukcija (KP) iz stropnih C-profilov z dodatnim ojačanim nanosom Zn in plastifikacijo, enoslojna obloga iz cementnih plošč debeline 12,5 mm. Sistem poljubnega proizvajalca, npr: Knauf stropni sistem Aquapanel Indoor (kot za D 112) ali enakovredno,  z dodatno izolacijo, lepljeno na AB strop npr.: Ursa FDP 2/V, enostransko kaširane, debeline 25 cm.</t>
  </si>
  <si>
    <t>Doplačilo (Dop) pri pozicijah spuščenih/akustičnih stropov vseh vrst za izdelavo stropnih preskokov in/ali stopničastih zaključkov iz prefabriciranih elementov z V-izrezi vključno s podkonstrukcijo. Izdelek: Doplačilo za stropni preskok do 15,00 cm višine do 15 cm iz kotnih profilov. Sistem: Knauf sistem D 19, prilagojen za Aquapanel Indoor ali tehnično enakovredno.</t>
  </si>
  <si>
    <t>Doplačilo (Dop) pri pozicijah spuščenih/akustičnih stropov vseh vrst za izdelavo stropnih preskokov in/ali stopničastih zaključkov iz prefabriciranih elementov z V-izrezi vključno s podkonstrukcijo. Izdelek: Doplačilo za stropni preskok od 15,00 do 30,00 cm višine do 15 cm iz kotnih profilov. Sistem: Knauf sistem D 19, prilagojen za Aquapanel Indoor ali tehnično enakovredno.</t>
  </si>
  <si>
    <t>Doplačilo za stopničasti zaključek, 2-stopenjski: razvita širina stopničastega elementa do 600 mm. Sistem: Knauf sistem D 19, prilagojen za Aquapanel Indoor ali tehnično enakovredno.</t>
  </si>
  <si>
    <t>Stojalo za umivalnik: Stojalo iz pocinkanih jeklenih profilov za pritrditev umivalnika, prirejeno za vgradnjo v pregradne stene s kovinsko podkonstrukcijo ali v predstensko oblogo s kovinsko podkonstrukcijo, za enostransko pritrditev, z možnostjo nastavitve po višini in širini, z držalom za odvajalno cev in kotne ventile za dovod vode. Maks. obremenitev 2,0 kN. Izdelek-sistem: Knauf stojalo WT 200 – sistem W 222.</t>
  </si>
  <si>
    <t>Lahko stojalo za umivalnik za roke: Stojalo iz pocinkanih jeklenih profilov za pritrditev lahkega umivalnika za roke, prirejeno za vgradnjo v pregradne stene s kovinsko podkonstrukcijo ali v predstensko oblogo s kovinsko podkonstrukcijo, za enostransko pritrditev, z možnostjo nastavitve po višini in širini, z držalom za odvajalno cev in kotne ventile za dovod vode. Maks. obremenitev 1,5 kN. Izdelek-sistem: Knauf stojalo WT 150 – sistem W 221.</t>
  </si>
  <si>
    <t>Lahko stojalo za pisoar z električnim izplakovalnikom: Stojalo iz pocinkanih jeklenih profilov za pritrditev pisoarja z električnim izplakovalnikom, prirejeno za vgradnjo v pregradne stene s kovinsko podkonstrukcijo ali v predstensko oblogo s kovinsko podkonstrukcijo, za enostransko pritrditev, z možnostjo nastavitve po višini in širini, vključno s priborom za približevalno elektroniko za električni izplakovalnik in držalom za odvajalno cev. Maks. obremenitev 1,5 kN. Izdelek-sistem: Knauf stojalo WT 150 – sistem W 221</t>
  </si>
  <si>
    <t>Stojalo za obešeni WC z vgradnim izplakovalnim kotličkom in priborom: Stojalo iz pocinkanih jeklenih profilov za pritrditev visečega WC vključno s priborom za vgradni izplakovalni kotliček, prirejeno za vgradnjo v pregradne stene s kovinsko podkonstrukcijo ali v predstensko oblogo s kovinsko podkonstrukcijo, nastavljivo po višini, z držalom za izplakovalno cev in stenskim cevnim kolenom za WC DN 80. Maks. obremenitev 4,0 kN. Izdelek-sistem: Knauf stojalo WC 400 – sistem W 223.</t>
  </si>
  <si>
    <t>Stojalo za obešeni WC z nadgradnim izplakovalnim kotličkom: Stojalo iz pocinkanih jeklenih profilov za pritrditev visečega WC z nadgradnim izplakovalnim kotličkom, prirejeno za vgradnjo v pregradne stene s kovinsko podkonstrukcijo ali v predstensko oblogo s kovinsko podkonstrukcijo, nastavljivo po višini, z držalom za stensko cevno koleno za WC DN 80 in montažno ploščo za dovod vode. Maks. obremenitev 4,0 kN. Izdelek-sistem: Knauf stojalo WC 400 – sistem W 223.</t>
  </si>
  <si>
    <t>Stojalo za obešeni WC za invalidne osebe: Kombinacija stojala iz pocinkanih jeklenih profilov za pritrditev visečega WC vključno s priborom za vgradni izplakovalni kotliček, prirejena za vgradnjo v pregradne stene s kovinsko podkonstrukcijo ali v predstensko oblogo s kovinsko podkonstrukcijo, nastavljivo po višini, z držalom za izplakovalno odtočno cev DN 80, z dvema stranskima večslojnima vezanima lesenima ploščama za pritrditev opornih ročajev. Izdelek-sistem: Knauf stojalo WC 400 – sistem W 224.</t>
  </si>
  <si>
    <t>Opornica za pritrditev cevi za dovod hladne in tople vode ter odvodne cevi: vključno z držalom za odtočno cev in kotne ventile za dovod hladne in tople vode za izplakovalni priključek, prirejeno za vgradnjo v pregradne stene s kovinsko podkonstrukcijo ali v predstensko oblogo s kovinsko podkonstrukcijo. Izdelek-sistem: Knauf stojalo sistem W 233.</t>
  </si>
  <si>
    <t>Fiksna traverza za stensko baterijo: Fiksna traverza za stensko baterijo, vključno z montažnim elementom za armaturo za prho ali kopalno kad, prirejeno za vgradnjo v pregradne stene s kovinsko podkonstrukcijo ali v predstensko oblogo s kovinsko podkonstrukcijo. Izdelek-sistem: Knauf stojalo sistem W 235.</t>
  </si>
  <si>
    <t>Traverza za vgradni sifon: Traverza za vgradni sifon za pralni in pomivalni stroj, vključno z oporno ploščo, z možnostjo nastavitve po višini in širini, prirejeno za vgradnjo v pregradne stene s kovinsko podkonstrukcijo ali v predstensko oblogo s kovinsko podkonstrukcijo. Izdelek-sistem: Knauf stojalo sistem W 236.</t>
  </si>
  <si>
    <t>PREDELNE STENE - D=10 cm: Nabava, dobava in montaža predelnih ravnih notranjih montažnih sten po sistemu: PS100-1KP75-2xCP12,5-51dB: stena iz vodoodbojnih cementnih plošč d = 100 mm, enojna kovinska podkonstrukcija z dodatno povečano Zn zaščito ter plastifikacijo  d = 75 mm, obojestranska enoslojna obloga s cementnimi ploščami d = 12,5 mm,  vmes termoizolacija  iz kamene volne, npr.: Tervol DP-5 ali tehnično enakovredno- polno zapolnjeno (50), ocenjena zvočna izolirnost  Rw = 51 dB. Sistem poljubnega proizvajalca, npr.: Knauf  Aquapanel Indoor ali tehnično enakovredno.</t>
  </si>
  <si>
    <t xml:space="preserve">PREDELNE POŽARNE STENE - D=15 cm: Nabava, dobava in montaža predelnih ravnih notranjih montažnih sten po sistemu: PS150-1KP100-4xCP12,5-F90-51dB: požarna OGV  stena d = 150 mm, enojna kovinska podkonstrukcija z dodatno povečano Zn zaščito ter plastifikacijo d = 100 mm, obojestranska dvoslojna obloga s vodoodbojnimi cementnimi ploščami d = 12,5 mm (F-90), vmes termoizolacija npr.: Tervol DP-5 - polno zapolnjeno, ocenjena zvočna izolirnost  Rw = 51 dB, razred požarne upornosti F 90. Sistem poljubnega proizvajalca, npr.:Knauf Aquapanel Indoor ali tehnično enakovredno. </t>
  </si>
  <si>
    <t xml:space="preserve">PREDELNE STENE - D=15 cm: Nabava, dobava in montaža predelnih ravnih notranjih montažnih sten po sistemu: PS150-1KP125-2xCP 12,5-51dB: mavčno kartonska stena d = 150 mm, enojna kovinska podkonstrukcija  z dodatno povečano Zn zaščito ter plastifikacijo d = 125 mm, obojestranska enojna obloga z vodoodbojnimi cementnimi ploščami d = 12,5 mm, vmes termoizolacija npr.: Tervol DP-5 - polno zapolnjeno, ocenjena zvočna izolirnost  Rw = 51 dB. Sistem poljubnega proizvajalca, npr.: Knauf Aquapanwl Indoor ali tehnično enakovredno. </t>
  </si>
  <si>
    <t>PREDELNE STENE - D=20 cm: Nabava, dobava in montaža Pregradne stene z dvojno kovinsko podkonstrukcijo: PS205-2KP75+75-4xMP12,5-64dB: Knauf pregradna stena d = 205 mm, dvojna kovinska podkonstrukcija d = 75+75 mm, obojestranska dvoslojna obloga  iz vodoodbojnih cementnih plošča d = 12,5 mm, ocenjena zvočna izolirnost  Rw = 64 dB. Sistem poljubnega proizvajalca, npr:  Knauf W 115 ali tehnično enakovredno. Polno zapolnjeno z izolacijo iz kamene volne!</t>
  </si>
  <si>
    <t>MONTAŽNI STEBER: Nabava, dobava in montaža stebra prereza 50/30 cm z dvojno kovinsko podkonstrukcijo: PS205-2KP100+100-4xCP12,5: Knauf "umetni navidezni steber" prereza 50/30 cm, sestavljen iz dvojne kovinske podkonstrukcije d = 100-100 mm (dodatni nanos Zn in plastificirano), obojestranska dvoslojna obloga z vodoodbojnimi cementnimi ploščami d = 12,5 mm, ocenjena zvočna izolirnost  Rw = 64 dB. Sistem poljubnega proizvajalca, npr:  Knauf Aquapaneli Indoor ali tehnično enakovredno. Polno zapolnjeno z izolacijo iz kamene volne!</t>
  </si>
  <si>
    <t>stenska finalna obloga: vodoodbojne cementne plošče, npr.: Knauf Aquapanel Indoor debeline 12,5 mm ali tehnično enakovredno; format po izbiri arhitekta, vgrajene po specifikaciji izbranega proizvajalca s pritrjevanjem v sistemsko vročecinkano in plastificirano podkonstrukcijo.</t>
  </si>
  <si>
    <t xml:space="preserve">Skupaj zunanje sanitarije: </t>
  </si>
  <si>
    <t xml:space="preserve">20. Izbrane stenske in stropne obloge v mokrigh prostorih ali v prostorih kjer se pojavlja vlaga morajo biti 100 %-no odporne proti vodi (brez nabrekanja ali razpadanja), odporne na plesen in negorljive! </t>
  </si>
  <si>
    <t>38.1.</t>
  </si>
  <si>
    <t>38.2.</t>
  </si>
  <si>
    <t>38.3.</t>
  </si>
  <si>
    <t>MONTAŽNA DELA: STENE IN STROPOVI:</t>
  </si>
  <si>
    <t xml:space="preserve">pod tlakom TL-14; </t>
  </si>
  <si>
    <t>perforirano senčilo - screan rolo (FZ-5 in FZ-3)</t>
  </si>
  <si>
    <t>Nabava, dobava in montaža notranjih senčil: izdelanih v obliki "Roll screan" tehnike; proizvod poljubnega dobavitelja: Izdelano iz gumiranega nepropustnega blaga, (arhitekt izbere vzorec, perforacijo, ton in barvo) Rolo je pritrjen in navit v škatlo, skrito pod montažno oblogo stene, skupaj z montažo, povezavo do elektroinštalacij, priklopom in končno regulacijo. Motorni pogon; dovodi do stikala so predmet elektroinštacijskega popisa del.  V popisu so upoštevana notranja okenska  senčila v skladu s PZI načrtom (južna fasada: FZ-5 in FZ-3).</t>
  </si>
  <si>
    <t>Nabava, dobava in montaža notranjih senčil: izdelanih v obliki "Roll screan" tehnike; proizvod poljubnega dobavitelja: Izdelano iz gumiranega nepropustnega blaga, (arhitekt izbere vzorec, perforacijo, ton in barvo) Rolo je pritrjen in navit v škatlo, skrito pod mavčno kartonsko oblogo, skupaj z montažo, povezavo do ročnega pogona in končno regulacijo. Ročni pogon.  V popisu so upoštevana notranja okenska  senčila v skladu s PZI načrtom (na oknih FZ_6b ).</t>
  </si>
  <si>
    <t>ročni pogoni</t>
  </si>
  <si>
    <t>Doplačilo za rastrski sitotisk: vzorec, barvo in ton izbere arhitekt pred izdelavo stavbnega pohištva! Lokacije sitotiska skladne s PZI načrtom.</t>
  </si>
  <si>
    <t>Doplačilo za izdelavo dodatnih grafičnih oznak (črte širine do 12 cm)  na višini 100 in 140 cm za slepe in slabovidne): vzorec, barvo in ton izbere arhitekt pred izdelavo stavbnega pohištva! Lokacije oznak skladne s PZI načrtom.</t>
  </si>
  <si>
    <t>52.1.</t>
  </si>
  <si>
    <t>52.2.</t>
  </si>
  <si>
    <t>52.3.</t>
  </si>
  <si>
    <t>Nabava, dobava in polaganje zaščitne vertikalne hidroizolacije  z zunanje strani pod stavbnim pohištvom in fasadnimi pasovi v območju terena: položeno v pasu širine do 50 cm, lepljeno s stikom vertikalne hidroizolacije na AB zidu in zaključeno pod robom ali na okvirju stavbnega pohištva, ki je še skrit v območju zunanje talne obloge. Obdelano s folijo na bazi kavčuka, ki se ne vari, npr. Bituthene, po tehničnih navodilih proizvajalca:</t>
  </si>
  <si>
    <t xml:space="preserve">Pod stavbnim pohištvom in stik  hidroizolacije nad kletno ploščo s fasadnimi zasteklitvami: med primarno HI in zaključeno na okenskem okvirju ali tik pod njim s piganim vodotesnim robom! Pozor: izolacija mora biti zaključena na H delu okvirja stavbnega pohištva zaradi preprečitve vtekanja vode.  </t>
  </si>
  <si>
    <t>6. Pri izdelavi ključavničarskih del in montaži le teh je upoštevati detajle in sheme PZI projekta; Izvajalec del je pred izvedbo dolžan izdelati delavniške načrte, katerih vse detajle in delavniške risbe pred izvedbo pisno potrdi odgovorni projektant. Pred naročanjem materiala, opreme in vrat je preveriti kosovnice v PZI načrtih gradbenih konstrukcij in statike ter sheme vrat in oken v načrtih arhitekture skupaj s predpisanimi opisi in opremo. Mere kontrolirati in po potrebi prilagoditi pri montaži na terenu. Ob montaži upoštevati celotno projektno dokumentacijo.</t>
  </si>
  <si>
    <t xml:space="preserve">Obloga v izbranem  barvnem tonu se polaga na armirano betonski strojno izdelan estrih, podlagi je prilagoditi kvaliteto in sestavo lepila. Kakovostna stopnja fugiranja v mokrih prostorih je Q2. Material mora imeti odpornost na zdrs R 11, A, dimenzij 30 x 30; posebej namenjen za objekte živilske in prehrambene industrije (kuhinja), debeline 12 mm, B+C, V6. Položeno v barvi po izbiri projektanta na lokacijah v skladu s PGD/PZI projektom. Obloga mora imeti certifikat za protizdrsnost, Ecolabel in točke LEED. </t>
  </si>
  <si>
    <t xml:space="preserve">Nabava, dobava in polaganje razmejitvenega kovinskega dilatacijskega profiliranega vidnega traku ali kotnika iz aluminija ali inox materiala poljubnega proizvajalca (npr. Rondec ali podobno): letev se položi med različnimi vrtami keramične talne obloge ali na mestih dilatacij, utorjeno, minimalni vidni rob, po navodilih izbranega proizvajalca. </t>
  </si>
  <si>
    <t>PREDDELA</t>
  </si>
  <si>
    <t>1.1</t>
  </si>
  <si>
    <t>GEODETSKA DELA</t>
  </si>
  <si>
    <t>Zakoličenje osi kanalizacije z zavarovanjem osi in oznako revizijskih jaškov.</t>
  </si>
  <si>
    <t>Obnova in zavarovanje zakoličbe ostalih elementov gradbišča (dostopne poti, deponije, delovne platoje, ograje, varovanja itd.) v ravninskem terenu (cca. 20 točk).</t>
  </si>
  <si>
    <t>(ocena)</t>
  </si>
  <si>
    <t>Zaščita mejnih kamnov, vključno z vzpostavitvijo mejnih kamnov v prvotno stanje ob morebitnem poškodovanju/odstranitvi.</t>
  </si>
  <si>
    <t>GEODETSKA DELA -  SKUPAJ</t>
  </si>
  <si>
    <t>1.2</t>
  </si>
  <si>
    <t>ČIŠČENJE TERENA</t>
  </si>
  <si>
    <t>Demontaža, transporti in začasno skladiščenje prometnih znakov na deponiji izvajalca za kasnejšo montažo po končanih delih.</t>
  </si>
  <si>
    <t>Rušenje vseh vrst asfaltnih vozišč in pločnikov, rušenje zgornjega obrabnozapornega sloja globine do 10 cm  z odvozom na deponijo (strošek deponije zajet v postavki) do 5km</t>
  </si>
  <si>
    <t>Rušitev obstoječih peščenih bankin globine do 10 cm z odvozom odvečnega materiala na deponijo (strošek deponije zajet v postavki) do 5 km.</t>
  </si>
  <si>
    <t>Rušenje vseh vrst robnih elementov (robnikov ipd.) vključno z betonskim temeljem z odvozom na deponijo (strošek deponije zajet v postavki) do 5km</t>
  </si>
  <si>
    <t>Rušenje vseh vrst vozišč - rezanje asfaltnega roba in naknadno čiščenjem odrezanih robov z izpihovalcem vročega zraka (200-600 oC, pritisk 3-9 bar).</t>
  </si>
  <si>
    <t>Rušitev in odstranitev vseh vrst kanalizacijskih cevi, vključno z odvozom odvečnega materiala na stalno deponijo (strošek deponije zajet v postavki), ki jo zagotovi izvajalec sam in vsemi povezanimi deli in stroški.</t>
  </si>
  <si>
    <t xml:space="preserve"> - količine podzemnih objektov se preveri na licu mesta</t>
  </si>
  <si>
    <t>ČIŠČENJE TERENA - SKUPAJ</t>
  </si>
  <si>
    <t>1.3</t>
  </si>
  <si>
    <t>OSTALA PRIPRAVLJALNA DELA</t>
  </si>
  <si>
    <t>Identifikacija obstoječih podzemnih instalacij in komunalnih vodov s strani pooblaščenih predstavnijkov upravljalcev instalacij. (TELEKOM, JP Komunala, Elektro,...) z oznako križanj;</t>
  </si>
  <si>
    <t>Postavitev gradbenih profilov na vzpostavljeno os trase cevovoda ter določitev nivoja za merjenje globine izkopa in polaganje cevovoda (cca. 1 kos na 15 dolžinskih m1).</t>
  </si>
  <si>
    <t>Priprava in organizacija gradbišča (postavljanje gradbiščnih kontejnerjev, gradbiščne obvestilne table, saniratij, vpostavitev komunalnih in elektroenergetskih priključkov, izvedba zaščitnih ograj, deponij ipd.) skladno z načrtom organizacije gradbišča, vključno z izdelavo načrta ogranizacije gradbišča.</t>
  </si>
  <si>
    <t>Zavarovanje gradbišča v času gradnje s polovično zaporo prometa in usmerjanjem s semaforji.</t>
  </si>
  <si>
    <t>Zavarovanje gradbišča v času gradnje s popolno zaporo prometa.</t>
  </si>
  <si>
    <t>Izvedba začasnega prometnega režima - izdelava elaborata začasne prometne ureditve,</t>
  </si>
  <si>
    <t>OSTALA PRIPRAVLJALNA DELA - SKUPAJ</t>
  </si>
  <si>
    <t>Nepredvidena dela 10% od sklopa 1. Preddela</t>
  </si>
  <si>
    <t>PREDDELA - SKUPAJ</t>
  </si>
  <si>
    <t>ZEMELJSKA DELA</t>
  </si>
  <si>
    <t>2.1</t>
  </si>
  <si>
    <t>IZKOPI</t>
  </si>
  <si>
    <t>Ročni izkop ob obstoječih podzemnih inštalacijah, na mestih prevezav, križanj in približevanj. Izkop v zemlji III. Kat</t>
  </si>
  <si>
    <t>Opažen izkop jarkov, globine 0-2 m, vključno z odvozom odvečnega materiala na stalno deponijo (strošek deponije zajet v postavki), ki jo zagotovi izvajalec sam.</t>
  </si>
  <si>
    <t>a+b+c = skupni izkop:</t>
  </si>
  <si>
    <t>a/  zemljina III. kategorije cca. 90%</t>
  </si>
  <si>
    <t>b/  mehka kamnina IV. kategorije cca. 10%</t>
  </si>
  <si>
    <t>Opažen izkop jarkov, globine 2 do 4m s, vključno z odvozom odvečnega materiala na stalno deponijo (strošek deponije zajet v postavki), ki jo zagotovi izvajalec sam.</t>
  </si>
  <si>
    <t>a/  zemljina III. kategorije cca. 75%</t>
  </si>
  <si>
    <t>b/  mehka kamnina IV. kategorije cca. 20%</t>
  </si>
  <si>
    <t>c/  trda kamnina V.-IIV. kategorije cca. 5%</t>
  </si>
  <si>
    <t>IZKOPI - SKUPAJ</t>
  </si>
  <si>
    <t>2.2</t>
  </si>
  <si>
    <t>NASIPI, ZASIPI</t>
  </si>
  <si>
    <t>Urejanje in utrjevanje planuma posteljice do zagotovitve nosilnosti in zgoščenosti temeljnih tal 98 % po SPP, oziroma Me ≥ 20 MPa, EV2 ≥ 45 Mpa ter planiranje s točnostjo do +/-3 cm po projektiranem naklonu.</t>
  </si>
  <si>
    <t>Izdelava temeljne plasti posteljice debeline spodnje plasti 10-15 cm in debelina zgornje plasti 26-31 cm z 2 x sejanim peskom (fini gramozni pesek 8-16 mm), s planiranjem in strojnim utrjevanjem do 90% po standardnem Procterjovem postopku, natančnost izdelave posteljice je do +/-1 cm, skladno s standardom SIST EN 1610.</t>
  </si>
  <si>
    <t>Izdelava peščenega obsipa cevi do 30 cm nad temenom z gramoznim pesekom 16-32 mm. Na peščeno posteljico se izvede 3-5 cm debel nasip, v katerega si cev izdela ležišče. Obsip cevi izvajati v slojih od 20 do 30 cm, istočasno na obeh straneh cevi ter paziti, da se cev ne premakne iz ležišča. Utrditev po SPP do 90% trdnosti, skladno s standardom SIST EN 1610.</t>
  </si>
  <si>
    <t>Zasip jarka s kamnitim materialom ustrezne vlažnosti, da je moč zagotoviti ustrezno gostoto (nad 2,0 m pod koto planuma temeljnih tal ceste 92% po SPP, od 2,0 do 0,5 m po koto 95 % po SPP in od 0,5 m do kote 98 % po SPP), vsebina humozne primesi ne smejo biti škodljive (raztopina natrijevega luga se sme obarvati največ temno rumeno), zrnavost kamnitega materiala za območje zasipa mora ustrezati debelini vgrajene plasti, vendar pa zrna praviloma ne smejo biti večja od 63 mm, s transportom do 10 km.</t>
  </si>
  <si>
    <t>Odvoz odvečnega materiala od izkopa na deponijo z nakladanjem in razgrinjanjem na deponiji. Deponija (strošek deponije zajet v postavki) oddaljena do 10 km, ki jo izvajalec del pridobi sam (upoštevan faktor razrahljivosti izkopanega materiala f=1.40)</t>
  </si>
  <si>
    <t>Črpanje vode iz gradbene jame v času gradnje</t>
  </si>
  <si>
    <t>NASIPI, ZASIPI - SKUPAJ</t>
  </si>
  <si>
    <t>Nepredvidena dela 10% od sklopa 2. Zemeljska dela</t>
  </si>
  <si>
    <t>ZEMELJSKA DELA – SKUPAJ</t>
  </si>
  <si>
    <t>VOŽIŠČNE KONSTRUKCIJE</t>
  </si>
  <si>
    <t>3.1</t>
  </si>
  <si>
    <t>NOSILNE PLASTI</t>
  </si>
  <si>
    <t>Izdelava nevezane nosilne plasti zmrzlinsko odpornega kamanitega materiala (po potrebi) NKM 64 v debelini predpisani s strani geomehanika.(v popisu predvideno 40 cm)</t>
  </si>
  <si>
    <t>Izdelava nevezane nosilne plasti enakomerno zrnatega drobljenca TD32 iz kamnine v deb. 30 cm.</t>
  </si>
  <si>
    <t>Izdelava izravnalne plasti iz drobljenca 0-16 v povprečni debelini do 5 cm s točnostjo +/- 1cm (priprava za polaganje finalnih ustrojev).</t>
  </si>
  <si>
    <t>VEZANE ZGORNJE NOSILNE PLASTI</t>
  </si>
  <si>
    <t>Izdelava nosilne plasti bituminiziranega drobljenca AC 22 base B 50/70 A3, deb. 6 cm.</t>
  </si>
  <si>
    <t>NOSILNE PLASTI  - SKUPAJ</t>
  </si>
  <si>
    <t>3.2</t>
  </si>
  <si>
    <t>OBRABNE IN ZAPORNE PLASTI</t>
  </si>
  <si>
    <t>VEZANE OBRABNE IN ZAPORNE PLASTI</t>
  </si>
  <si>
    <t>Izdelava obrabnozaporne plasti asfaltnnega betona AC 11 surf B 50/70 A3, deb. 4 cm (vozišče)</t>
  </si>
  <si>
    <t>OBRABNE IN ZAPORNE PLAST - SKUPAJ</t>
  </si>
  <si>
    <t>3.3</t>
  </si>
  <si>
    <t>ROBNI ELEMENTI VOZIŠČ</t>
  </si>
  <si>
    <t>3.3.1</t>
  </si>
  <si>
    <t>ROBNIKI</t>
  </si>
  <si>
    <t>Vgraditev predfabriciranih dvignjenih betonskih robnikov  s prerezom 15/25 cm.</t>
  </si>
  <si>
    <t xml:space="preserve">ROBNI ELEMENTI - SKUPAJ </t>
  </si>
  <si>
    <t>3.4</t>
  </si>
  <si>
    <t>BANKINE</t>
  </si>
  <si>
    <t>Izdelava bankine iz gramoza ali naravno zdrobljenega kamnitega materiala, širine do 0,75 m, v deb. 15 cm</t>
  </si>
  <si>
    <t>BANKINE - SKUPAJ</t>
  </si>
  <si>
    <t>Nepredvidena dela 10% od sklopa 3. Voziščne konstrukcije</t>
  </si>
  <si>
    <t>VOŽIŠČNE KONSTRUKCIJE - SKUPAJ</t>
  </si>
  <si>
    <t>GRADBENA IN OBRTNIŠKA DELA</t>
  </si>
  <si>
    <t>Nabava dvostranskega vertikalnega varovalnega opaža za razpiranje sten izkopa po tehnologiji izvajalca. Skupna količina stranic opaženih izkopov se določi na podlagi terenskih razmer, izvajalec racionalizira izvedbo s ponovno uporabo istega opaža po trasi.</t>
  </si>
  <si>
    <t>(količina ene stranice)</t>
  </si>
  <si>
    <t>Montaža in demontaža dvostranskega vertikalnega varovalnega opaža za razpiranje sten izkopa po tehnologiji izvajalca.</t>
  </si>
  <si>
    <t>Postavitev začasnih lesenih prehodov preko izkopanega jarka iz plohov in ograjo iz desk, za prehod</t>
  </si>
  <si>
    <t>Ponovna montaža demontiranih prometnih znakov na nov AB temelj vključno s čiščenjem, vsemi transporti, zemeljskimi in betonskimi deli ter materialom.</t>
  </si>
  <si>
    <t xml:space="preserve">Mehanska zaščita obstoječih dreves v vplivnem območju gradbišča pred poškodbami z ovitjem debla v naravne materiale (juta, trstičje) od tal do višine 30 cm pod krošnjo drevesa kompletno z nabavo zaščitnega materiala in transporti. </t>
  </si>
  <si>
    <t>Izvedba zaščite ostalih vodov gospodarske javne infrastrukture ob vzdolžnem poteku gradbene jame z zaščito vseh obstoječih instalacij pred mehanskimi poškodbami z ovitjem v stekleno volno v rolah ali zaščito z zaščitnimi cevmi in obetoniranjem, varovanjem gradbebe jame pred vsipom in dodatnim utrjevanjem zasipnega materiala na mestu križanj.</t>
  </si>
  <si>
    <t>Izdelava tankoslojne označbe na vozišču z večkomponentno belo barvo - strojno,debelina plasti suhe snovi 250 um/m2, posip z odsevnimi steklenimi kroglicami 0,25 kg/m2.</t>
  </si>
  <si>
    <t>širina črte 10 cm</t>
  </si>
  <si>
    <t>Izdelava tankoslojnih označb na vozišču z večkomponentno belo barvo  ročno, debelina debelina suhe snovi 250 um/m2, posip z odsevnimi steklenimi kroglicami 0,25 kg/m2.</t>
  </si>
  <si>
    <t>Vzdrževanje vseh prekopanih javnih površin v času od rušitve asfalta do vzpostavitve v prvotno stanje, ki zajema polivanje, oz. protiprašna zaščita, dosip udarnih jam, utrjevanje in planiranje vključno z dobavo materiala in delom.</t>
  </si>
  <si>
    <t>Nepredvidena dela 10% od sklopa 4. Gradbena in obrtniška dela</t>
  </si>
  <si>
    <t>GRADBENA IN OBRTNIŠKA DELA - SKUPAJ</t>
  </si>
  <si>
    <t>KANALIZACIJA</t>
  </si>
  <si>
    <t>Dobava in polaganje kanalizacijskih cevi iz armiranega poliestra  (ustrezne standardu SIST EN14364) s polaganjem na peščeno posteljico, kompletno s spajanjem ter vsemi pomožnimi deli in prenosi;</t>
  </si>
  <si>
    <t>GRP-DN1200 SN10k</t>
  </si>
  <si>
    <t>Izdelava vodotesnih revizijskih jaškov globine od 2 do 4 m iz armiranega poliestra  (ustrezen standardu SIST EN14364) fi 200 cm, z napravo AB temelja in venca, obdelavo vtoka v jašek ter z vgraditvijo ventiliranega, okroglega LTŽ pokrova (ustrezen standardu EN 124) s tesnenjem premera 60cm nosilnosti 50kN in vstopnimi lestvami (skladne s standardom SIST EN 14396:2004);</t>
  </si>
  <si>
    <t>Izvedba priključevanja obstoječih okroglih betonskih kanalizacijskih cevi dim. 1200 mm na nove revizijske jaške iz armiranega poliestra z montažo in tesnenjem vključno z dobavo vsega spojnega materiala in tesnitvijo.</t>
  </si>
  <si>
    <t>Nepredvidena dela 10% od sklopa 5. Kanalizacija</t>
  </si>
  <si>
    <t>KANALIZACIJA – SKUPAJ</t>
  </si>
  <si>
    <t>TUJE STORITVE</t>
  </si>
  <si>
    <t>6.1</t>
  </si>
  <si>
    <t>SPLOŠNO</t>
  </si>
  <si>
    <t>Izdelava geodetskega načrta z vrisom v kataster (vključno s skico meritev, terenskim zapisnikom, kopijo situacij starega in novega stanja, datoteka koordinat z atributi za hišne priključke, prijava spremembe komunalnega voda, ASCII datoteke za prenos podatkov v GIS bazo JP VO - KA). En izvod posnetka v GK sistemu oddati v el. obliki.</t>
  </si>
  <si>
    <t>6.2</t>
  </si>
  <si>
    <t>PREIZKUSI IN ČIŠČENJE KANALIZACIJE</t>
  </si>
  <si>
    <t>Preizkus vodotesnosti kanalizacijskih jaškov iz poliestra po veljavnih standardih.</t>
  </si>
  <si>
    <t>Preizkus vodotesnosti kanalizacijskih cevi po veljavnih standardih:</t>
  </si>
  <si>
    <t>Mehansko odstranjevanje nesnage in čiščenje izvedene kanalizacije s spiranjem.</t>
  </si>
  <si>
    <t>Izvedba TV snemanja kanalizacije in podolžnih profilov po izvedenih delih. Kamere za snemanje kanalizacije morajo biti takšne dimenzije, da omogočajo snemanje tudi manjših profilov kanala. Ponudnik mora naročniku zagotoviti snemanje kanalizacije s TV kamero in hkratno snemanje podolžnih profilov (kaseta-grafični izris podolžnih profilov), presnemavanje na video kaseto VHS oziroma DVD disk.</t>
  </si>
  <si>
    <t>PRESTAVITVE</t>
  </si>
  <si>
    <t>Prestavitev obstoječih nizkonapetostnih elektrogenetskih kablov s polaganjem v zaščitno rebrasto PVC cev fi110, vključno z dobavo materiala, zemeljskimi deli, izvedbo peščene posteljice in obsipom cevi ter vsemi pomožnimi in zaključnimi deli.</t>
  </si>
  <si>
    <t>Nepredvidena dela 10% od sklopa 6. Tuje storitve</t>
  </si>
  <si>
    <t>TUJE STORITVE – SKUPAJ</t>
  </si>
  <si>
    <t>m1</t>
  </si>
  <si>
    <t>ocena</t>
  </si>
  <si>
    <t>m2</t>
  </si>
  <si>
    <t>kom</t>
  </si>
  <si>
    <t>dni</t>
  </si>
  <si>
    <t xml:space="preserve"> NEVEZANE NOSILNE PLASTI</t>
  </si>
  <si>
    <t>Izdelava vodotesnih revizijskih jaškov globine od 2 do 4 m iz armiranega poliestra  (ustrezen standardu SIST EN14364) fi 200 cm, z napravo AB temelja in venca, obdelavo vtoka v jašek ter z vgraditvijo ventiliranega, okroglega LTŽ pokrova (ustrezen standardu EN 124) s tesnenjem premera 60cm nosilnosti 150kN in vstopnimi lestvami (skladne s standardom SIST EN 14396:2004);</t>
  </si>
  <si>
    <t>VOZIŠČNE KONSTRUKCIJE</t>
  </si>
  <si>
    <t>REKAPITULACIJA</t>
  </si>
  <si>
    <t>SKUPAJ</t>
  </si>
  <si>
    <t>21.2.</t>
  </si>
  <si>
    <t>21.3.</t>
  </si>
  <si>
    <t>Obnova in zavarovanje zakoličbe ostalih elementov gradbišča (dostopne poti, deponije, delovne platoje, ograje, varovanja itd.) v ravninskem terenu (cca. 30 točk).</t>
  </si>
  <si>
    <t>Vgraditev predfabriciranih vrtnih robnikov  s prerezom 5/20 cm.</t>
  </si>
  <si>
    <t>Dobava in montaža kompleta za začasno prečrpavanje odpadnih voda v času gradnje iz obstoječega razbremenilnika do obstoječega jaška O2-1-OBST v času gradnje kanala O2, kompletno s tlačno PEHD cevjo (dolžine cca. 220 m1, premer določiti glede na dimenzijo črpalke), položeno po terenu s sidranjem (sidranje v tla, oz. Utežmi) in črpalko ustreznega pretoka (glede na dejanske potrebe).</t>
  </si>
  <si>
    <t>Dobava in polaganje kanalizacijskih cevi iz armiranega poliestra (ustrezne standardu SIST EN14364) s polaganjem na peščeno posteljico, kompletno s spajanjem ter vsemi pomožnimi deli in prenosi;</t>
  </si>
  <si>
    <t>GRP-DN1000 SN10k</t>
  </si>
  <si>
    <t>Izdelava vodotesnih revizijskih jaškov globine od 2 do 4 m iz armiranega poliestra (ustrezen standardu SIST EN14364) fi 150 cm, z napravo AB temelja in venca, obdelavo vtoka v jašek ter z vgraditvijo ventiliranega, okroglega LTŽ pokrova (ustrezen standardu EN 124) s tesnenjem premera 60cm nosilnosti 50kN in vstopnimi lestvami (skladne s standardom SIST EN 14396:2004);</t>
  </si>
  <si>
    <t>Rušitev in odstranitev vseh vrst jaškov in rešetk kanalizacije, vključno z odvozom odvečnega materiala na stalno deponijo (strošek deponije zajet v postavki), ki jo zagotovi izvajalec sam in vsemi povezanimi deli in stroški.</t>
  </si>
  <si>
    <t>22.2.</t>
  </si>
  <si>
    <t>22.3.</t>
  </si>
  <si>
    <t>45.1.</t>
  </si>
  <si>
    <t>Izvedba priključevanja obstoječih jajčastih betonskih kanalizacijskih cevi dim. 800/1200 mm na nove revizijske jaške iz armiranega poliestra z montažo in tesnenjem vključno z dobavo vsega spojnega materiala in tesnitvijo.</t>
  </si>
  <si>
    <t xml:space="preserve">MIZE ZA NAMIZNI TENIS: Izdelava, nabava, dobava in montaža mize za namizni tenis: 
Miza za namizni tenis kot npr.: MATCH (Ziegler) ali enakovredno iz betona, fino brušena.
Splošne značilnosti:
dolžina 2740 mm
širina 1520 mm
višina 760 mm
teža 1250 kg
Podrobnosti o izdelku: Betonska miza, fino brušena in vodoodporno obdelana, enodelna in masivna. Barvna ločljivost: zelena - bela. Debelina mize 100 mm, pravokotna plošča z zaokroženimi vogali, velikost odgovarja zahtevam turnirjev za 2 ali 4 igralce. Dobava vkljucuje namizno mrežo iz jekla 6 mm, vroce cinkana Š x V: 1510 x 155 mm. Noge izdelane iz gladbega betona. Za prosto postavitev. Ob dobavi je potreben žerjav za razklad mize, ob dobavi sestavljeno. Temelj se obračuna po posameznih postavkah tega popisa.
</t>
  </si>
  <si>
    <t>REKAPITULACIJA - PRESTAVITEV FEKALNEGA VODA O1</t>
  </si>
  <si>
    <t>PRESTAVITEV FEKALNEGA VODA - O1</t>
  </si>
  <si>
    <t>PRESTAVITEV FEKALNEGA VODA - O2</t>
  </si>
  <si>
    <t>FEKALNA KANALIZACIJA</t>
  </si>
  <si>
    <t>Obloga v izbranem  barvnem tonu se polaga na armirano betonski strojno izdelan estrih, podlagi je prilagoditi kvaliteto in sestavo lepila. Material mora ustrezati trdoti PEI 4-5, odpornost na zdrs R9, R10; vpojnost vlage ≤ 2,00 %; Položeno v barvi po izbiri projektanta na lokacijah v skladu s PGD/PZI projektom. Keramika mora imeti certifikat za protizdrsnost, Ecolabel in točke LEED, zadostiti mora vsem pogojem za javne objekte. Tlaki sestavi P3, P3a, P4:</t>
  </si>
  <si>
    <t xml:space="preserve">notranji prostori - bar, recepcija, pripadajoči hodniki in prehodi, hodnik za zaposlene - format 60/120 cm, </t>
  </si>
  <si>
    <t>notranji in zunanji prostori - stene - format 10/10</t>
  </si>
  <si>
    <t>a.</t>
  </si>
  <si>
    <t>b.</t>
  </si>
  <si>
    <t>c.</t>
  </si>
  <si>
    <t xml:space="preserve">4. Pred polaganjem obloge izvajalec obvezno z nadzorom in projektantom določi način, smer in vzorec polaganja. Fuge med posameznimi ploščicami se obdelajo: s hitrovezočo cementno fugirno maso proizvedeno po SIST  EN 1388 - minimalno širino fug (pri večjih dim ploščic)  vsaj 6 mm , oziroma:  širina fuge v notranjih prostorih vsaj 1% od daljše dimenzije ploščice, pri zunanjih oblogah pa najmanj 2 % od daljše stranice ploščice. Vse izbrane formate pred polaganjem pisno potrdi odgovorni projektant. 
</t>
  </si>
  <si>
    <t xml:space="preserve">5. Na mestu mokrih prostorov se keramika po izboru proj. arhitekture lepi na tesnilno maso vodne emulzije na osnovi kavčuk/bitumna ali kavčuk butila  (3 x nanos), za podlogo se uporabijo vlagoodporne plošče. Kakovostna stopnja fugiranja v mokrih prostorih je Q2.  </t>
  </si>
  <si>
    <t>formati 30/60 cm</t>
  </si>
  <si>
    <t>formati 60/120 cm</t>
  </si>
  <si>
    <t>3.7.1.</t>
  </si>
  <si>
    <t>3.7.2.</t>
  </si>
  <si>
    <t>3.9.</t>
  </si>
  <si>
    <t>3.10.</t>
  </si>
  <si>
    <t xml:space="preserve">KERAMIČNA TALNA OBLOGA: Nabava, dobava in polaganje notranje talne  nedrseče granitogres  talne obloge 1. kvalitete, poljubnega proizvajalca, položena v lepilo na pripravljeno impregnirano podlago, odprte fuge širine do 6 mm, stičene s fugirno vodoodbojno in visoko odporno maso v pripadajoči barvi -  notranji mokri prostori (prhe in bazenčki). </t>
  </si>
  <si>
    <t>prhe in dezinfekcijski bazeni; razvita površina z obodnimi stenicami:</t>
  </si>
  <si>
    <t>ZUNANJA KERAMIČNA OBLOGA:</t>
  </si>
  <si>
    <t>zunanje sanitarije - stene</t>
  </si>
  <si>
    <t>5.7.</t>
  </si>
  <si>
    <t>5.7.1.</t>
  </si>
  <si>
    <t>5.7.2.</t>
  </si>
  <si>
    <t>5.8.</t>
  </si>
  <si>
    <t>5.9.</t>
  </si>
  <si>
    <t>5.10.</t>
  </si>
  <si>
    <t>XXIV.   GRADBENA IN OBRTNIŠKA DELA V ZUNANJI UREDITVI:</t>
  </si>
  <si>
    <t>Postavitev gradbenih profilov na vzpostavljeno os trase cevovoda ter določitev nivoja za merjenje globine izkopa in polaganje cevovoda (cca. 1 kos na 10 dolžinskih m1).</t>
  </si>
  <si>
    <t>OPOMBA: Čiščenje terena, rušitve voziščnih konstrukcij in rekonstrukcija le teh, ter priprava in organizacija gradbišča je upoštevana v popisu načrta rušitev in zunanje ureditve!</t>
  </si>
  <si>
    <t>Opomba: Vsi obračuni izkopov in zasipov se obračunavajo v raščenem stanju!</t>
  </si>
  <si>
    <t>Površinski izkop plodne zemlje (humusa) z odrivom (obstoječo živico  je treba deponirati na gradbišču v skladu z normativi!)</t>
  </si>
  <si>
    <t>Opomba: Upoštevano v načrtu zunanje ureditve</t>
  </si>
  <si>
    <t>Kombiniran izkop jarkov, globine 0-2 m, z odlaganjem izkopanega materiala 1m od roba izkopa.</t>
  </si>
  <si>
    <t>a/  zemljina III. kategorije cca. 50%</t>
  </si>
  <si>
    <t>b/  mehka kamnina IV. kategorije cca. 30%</t>
  </si>
  <si>
    <t>c/  trda kamnina V.-IIV. kategorije cca. 20%</t>
  </si>
  <si>
    <t>Kombiniran izkop jarkov, globine 2 do 6m s poševnim odsekavanjem stranic jarka, z odmetavanjem izkopanega materiala 1m od roba izkopa.</t>
  </si>
  <si>
    <t>a/  zemljina III. kategorije cca. 20%</t>
  </si>
  <si>
    <t>b/  mehka kamnina IV. kategorije cca. 40%</t>
  </si>
  <si>
    <t>c/  trda kamnina V.-IIV. kategorije cca. 40%</t>
  </si>
  <si>
    <t>Urejanje planuma posteljice ter planiranje s točnostjo do +/-3 cm po projektiranem naklonu.</t>
  </si>
  <si>
    <t>Izdelava temeljne plasti posteljice debeline 10-15 cm z 2 x sejanim peskom, s planiranjem in strojnim utrjevanjem do 95% po standardnem Procterjovem postopku, natančnost izdelave posteljice je do +/-1 cm.</t>
  </si>
  <si>
    <t>Izdelava peščenega obsipa cevi do 30 cm nad temenom s peskom granulacije 0-30 mm. Na peščeno posteljico se izvede 3-5 cm debel nasip, v katerega si cev izdela ležišče. Obsip cevi izvajati v slojih po 15 cm, istočasno na obeh straneh cevi ter paziti, da se cev ne premakne iz ležišča. Utrditev po SPP do 95% trdnosti</t>
  </si>
  <si>
    <t>Zasip jarka z izkopanim materialom in komprimiranjem v slojih po 20 cm, pridobljenega iz predhodnega širokega izkopa, pripeljanega iz začasne deponije.</t>
  </si>
  <si>
    <t>Odvoz odvečnega materiala od izkopa na deponijo z nakladanjem in razgrinjanjem na deponiji. Deponija oddaljena do 10 km, ki jo izvajalec del pridobi sam (upoštevan faktor razrahljivosti izkopanega materiala f=1.40)</t>
  </si>
  <si>
    <t>2.5</t>
  </si>
  <si>
    <t>BREŽINE IN ZELENICE</t>
  </si>
  <si>
    <t>Humuziranje ravnih zelenih površin brez valjanja ter zasaditev trave , vključno z zalivanjem in vzdrževanjem do treh mesecev po sejanju</t>
  </si>
  <si>
    <t>BREŽINE IN ZELENICE - SKUPAJ</t>
  </si>
  <si>
    <t>Nabava dvostranskega vertikalnega varovalnega opaža za razpiranje sten izkopa po tehnologiji izvajalca. Popis predvideva opažen izkop po trasah dolžine ne več kot 10 m.</t>
  </si>
  <si>
    <t>Izvedba križanj z ostalimi vodi gospodarske javne infrastrukture z zaščito vseh obstoječih instalacij pred mehanskimi poškodbami z ovitjem v stekleno volno v rolah ali zaščito z zaščitnimi cevmi in obetoniranjem, varovanjem gradbebe jame pred vsipom in dodatnim utrjevanjem zasipnega materiala na mestu križanj.</t>
  </si>
  <si>
    <t>Dobava in polaganje kanalizacijskih cevi iz armiranega poliestra s polaganjem na peščeno posteljico, kompletno s spajanjem ter vsemi pomožnimi deli in prenosi;</t>
  </si>
  <si>
    <t>GRP-DN150 SN10k</t>
  </si>
  <si>
    <t>GRP-DN200 SN10k</t>
  </si>
  <si>
    <t>GRP-DN300 SN10k</t>
  </si>
  <si>
    <t>Izdelava vodotesnih revizijskih jaškov globine od 0 do 2 m iz armiranega poliestra fi 60 cm, z napravo AB temelja in venca, obdelavo vtoka v jašek ter z vgraditvijo LTŽ pokrova s tesnenjem premera 60 cm nosilnosti 150kN;</t>
  </si>
  <si>
    <t>Izdelava vodotesnih revizijskih jaškov globine od 0 do 2 m iz armiranega poliestra fi 80 cm, z napravo AB temelja in venca, obdelavo vtoka v jašek ter z vgraditvijo LTŽ pokrova s tesnenjem premera 60 cm nosilnosti 50kN;</t>
  </si>
  <si>
    <t>Izdelava vodotesnih revizijskih jaškov globine od 0 do 2 m iz armiranega poliestra fi 80 cm, z napravo AB temelja in venca, obdelavo vtoka v jašek ter z vgraditvijo LTŽ pokrova s tesnenjem premera 60 cm nosilnosti 150kN;</t>
  </si>
  <si>
    <t>Izdelava vodotesnih revizijskih jaškov globine od 0 do 2 m iz armiranega poliestra fi 80 cm, z napravo AB temelja in venca, obdelavo vtoka v jašek ter z vgraditvijo LTŽ pokrova s tesnenjem premera 60 cm nosilnosti 400kN;</t>
  </si>
  <si>
    <t>Izdelava vodotesnih revizijskih jaškov globine od 2 do 4 m iz armiranega poliestra fi 1000 cm, z napravo AB temelja in venca, obdelavo vtoka v jašek ter z vgraditvijo polnilnega pokrova s tesnenjem dim. 60/60 cm nosilnosti 50kN;</t>
  </si>
  <si>
    <t>Izdelava vodotesnih revizijskih jaškov globine od 2 do 4 m iz armiranega poliestra fi 100 cm, z napravo AB temelja in venca, obdelavo vtoka v jašek ter z vgraditvijo LTŽ pokrova s tesnenjem premera 60 cm nosilnosti 150kN;</t>
  </si>
  <si>
    <t>Izdelava vodotesnih revizijskih jaškov globine od 0 do 2 m iz armiranega poliestra fi 120 cm, z napravo AB temelja in venca, obdelavo vtoka v jašek ter z vgraditvijo LTŽ pokrova s tesnenjem premera 60 cm nosilnosti 50kN;</t>
  </si>
  <si>
    <t>Izvedba slepega priključevanja kanalov na obstoječe cevi odpadne kanalizacije, z rezanjem cevi glavnega kanala in montažo vključno z dobavo vsega spojnega materiala in tesnitvijo.</t>
  </si>
  <si>
    <t>Izvedba priključevanja obstoječih kanalov na nove jaške odpadne kanalizacije, z rezanjem jaška kanala in montažo vključno z dobavo vsega spojnega materiala in tesnitvijo.</t>
  </si>
  <si>
    <t>Dobava in vgradnja tipskega maščobnika vključno z izkopom in zasipom, in izdelavo temelja s priključki in pokrovoma 50kN, tip  gravitacijski lovilec maščob s pretočno sposobnostjo 2 l/s – kot na primer NG2 volumen 500 l.</t>
  </si>
  <si>
    <t>ČRPALIŠČE 1</t>
  </si>
  <si>
    <t>Izdelava vodotesnih črpalnih jaškov s podslapjem globine od 4 do 6 m iz armiranega poliestra fi 150 cm, z napravo AB temelja in venca, obdelavo vtoka v jašek in podslapja fi 150 mm, zračnika ter z vgraditvijo LTŽ pokrova s tesnenjem premera 60 cm nosilnosti 400kN;</t>
  </si>
  <si>
    <t>(že upoštevano v načrtu odstranitvenih del)</t>
  </si>
  <si>
    <t>Dobava in montaža potopne črpalke, ki omogoča
prost prehod trdih delcev premera do 100 mm za izračunani pretok; 49.1 l/s, izračunani tlak; 11.2 m, maks. delovni tlak; 6 bar, standard prirobnic; DIN, tlačni priključek črpalke; DN 150, tlačna stopnja; PN 10, maks. vgradna globina; 20 m, nominalna moč; 7.5 kW, maks. število vklopov v uri; 20 ali podobnih karakteristk z vsemi dvigi in transporti, montažno peto, vgradnim materialom in pomožnimi deli.</t>
  </si>
  <si>
    <t>Dobava in montaža tlačne cev na prirobnice izdelane iz nodularne litine po ISO 2531, 4179 in 8179, tlačnega razreda K9, komplet s spojnim in tesnilnim materialom.</t>
  </si>
  <si>
    <t>DN150-TYTON</t>
  </si>
  <si>
    <t>Fazonski kosi izdelani iz nodularne litine za nazivni tlak NP 10, klase K9, skupaj s potrebnimi tesnili, vijačnim in ostalim montažnim materialom, znotraj in zunaj tovarniško zaščiten proti koroziji; matični vijaki morajo biti galvansko zaščiteni proti rjavenju:</t>
  </si>
  <si>
    <t>FF kos DN150 l=40 cm</t>
  </si>
  <si>
    <t>FF kos DN150 l=50 cm</t>
  </si>
  <si>
    <t>FF kos DN150 l=245 cm</t>
  </si>
  <si>
    <t>F kos DN150 l=60 cm</t>
  </si>
  <si>
    <t>Dobava in vgradnja povratnega varovala DN150</t>
  </si>
  <si>
    <t>Dobava in vgradnja zapornega ventila tlačnega voda DN150</t>
  </si>
  <si>
    <t>Dobava in vgradnja verige za izvleko črpalk.</t>
  </si>
  <si>
    <t>ČRPALIŠČE 2</t>
  </si>
  <si>
    <t>Izdelava vodotesnih črpalnih jaškov s podslapjem globine od 4 do 6 m iz armiranega poliestra fi 200 cm, z napravo AB temelja in venca, obdelavo vtoka v jašek in podslapja fi 150 mm, zračnika ter z vgraditvijo polnilnega pokrova s tesnenjem dim. 60/60 cm nosilnosti 50kN;</t>
  </si>
  <si>
    <t>Dobava in montaža potopne črpalke, ki omogoča
prost prehod trdih delcev premera do 80 mm za izračunani pretok; 90.4 l/s, izračunani tlak; 4.87 m, maks. delovni tlak; 6 bar, standard prirobnic; DIN, tlačni priključek črpalke; DN 200, tlačna stopnja; PN 10, maks. vgradna globina; 20 m, nominalna moč; 7.5 kW, maks. število vklopov v uri; 20 ali podobnih karakteristk z vsemi dvigi in transporti, montažno peto, vgradnim materialom in pomožnimi deli.</t>
  </si>
  <si>
    <t>DN200-TYTON</t>
  </si>
  <si>
    <t>FF kos DN200 l=50 cm</t>
  </si>
  <si>
    <t>FF kos DN200 l=130 cm</t>
  </si>
  <si>
    <t>F kos DN200 l=60 cm</t>
  </si>
  <si>
    <t>Dobava in vgradnja povratnega varovala DN200</t>
  </si>
  <si>
    <t>Dobava in vgradnja zapornega ventila tlačnega voda DN200</t>
  </si>
  <si>
    <t>Prestavitev obstoječih telekomunikacijskih kablov s polaganjem v zaščitno rebrasto PVC cev fi110, vključno z dobavo materiala, zemeljskimi deli, izvedbo peščene posteljice in obsipom cevi ter vsemi pomožnimi in zaključnimi deli.</t>
  </si>
  <si>
    <t>Izdelava POD dokumentacije vključno z geodetskim posnetkom novega stanja.</t>
  </si>
  <si>
    <t>FF koleno DN150 90°</t>
  </si>
  <si>
    <t>FF koleno DN150 45°</t>
  </si>
  <si>
    <t>FF koleno DN200 90°</t>
  </si>
  <si>
    <t>FF koleno DN200 45°</t>
  </si>
  <si>
    <t>REKAPITULACIJA - PRESTAVITEV FEKALNEGA VODA O2</t>
  </si>
  <si>
    <t>REKAPITULACIJA - FEKALNA KANALIZACIJA</t>
  </si>
  <si>
    <t>36.4.</t>
  </si>
  <si>
    <t>36.5.</t>
  </si>
  <si>
    <t>36.6.</t>
  </si>
  <si>
    <t>42.1.</t>
  </si>
  <si>
    <t>43.5.</t>
  </si>
  <si>
    <t>Postavitev gradbenih profilov na vzpostavljeno os trase cevovoda ter določitev nivoja za merjenje globine izkopa in polaganje cevovoda (cca. 1 kos na 30 dolžinskih m1).</t>
  </si>
  <si>
    <t>Kombiniran izkop gradbene jame za vgrajevanje zbiralnikov deževnice, globine do 3.0 m, s transportom materiala do 10 km na končno deponijo.</t>
  </si>
  <si>
    <t>a/  zemljina III. kategorije cca. 10%</t>
  </si>
  <si>
    <t>c/  trda kamnina V-VII. kategorije cca. 60%</t>
  </si>
  <si>
    <t>Urejanje planuma temeljnih tal izkopa za zbiralnika deževnice ter planiranje s točnostjo do +/-3 cm po projektiranem naklonu.</t>
  </si>
  <si>
    <t>Izdelava temeljne drenažne plasti posteljice zbiralnikov deževnice z 2 x sejanim peskom, s planiranjem in strojnim utrjevanjem do 95% po standardnem Procterjovem postopku, natančnost izdelave posteljice je do +/-1 cm.</t>
  </si>
  <si>
    <t>Izdelava temeljne plasti posteljice drenažne kanalizacije ob objektu, debeline 10 cm s podložnim betonom C12/15,X0,Cl 0,1,Dmax32,S1 natančnost izdelave posteljice je do +/-1 cm.</t>
  </si>
  <si>
    <t>Izdelava peščenega obsipa drenažno-kanalizacijskih cevi (drenažnega sloja) do 30 cm nad temenom s peskom rizel granulacije 16/32 mm. Na peščeno posteljico se izvede 3-5 cm debel nasip, v katerega si cev izdela ležišče. Obsip cevi izvajati v slojih po 15 cm, istočasno na obeh straneh cevi ter paziti, da se cev ne premakne iz ležišča.</t>
  </si>
  <si>
    <t>Zasip gradbene jame zbiralnikov deževnice z izkopanim materialom in komprimiranjem v slojih po 20 cm, pridobljenega iz predhodnega širokega izkopa, pripeljanega iz začasne deponije.</t>
  </si>
  <si>
    <t>Dobava in montaža enoslojnih, debelostenskih gladkih PVC kanalizacijskih cevi na stropno konstrukcijo v kleti objekta kompletno s spajanjem, dobavo in vgradnjo objemk ter vsemi pomožnimi deli in prenosi; SN 4</t>
  </si>
  <si>
    <t>PVC DN 110</t>
  </si>
  <si>
    <t>Dobava in polaganje PVC kanalizacijskih cevi  s polaganjem na peščeno posteljico, kompletno s spajanjem ter vsemi pomožnimi deli in prenosi;</t>
  </si>
  <si>
    <t>PVC-DN110 SN4</t>
  </si>
  <si>
    <t>PVC-DN200 SN8</t>
  </si>
  <si>
    <t>PVC-DN250 SN8</t>
  </si>
  <si>
    <t>PVC-DN300 SN8</t>
  </si>
  <si>
    <t>Dobava in polaganje drenažno - kanalizacijskih cevi iz plastičnih mas s polaganjem na betonsko posteljico, kompletno s spajanjem ter vsemi pomožnimi deli in prenosi;.</t>
  </si>
  <si>
    <t>DK DN 160</t>
  </si>
  <si>
    <t>Izdelava vodotesnih revizijskih jaškov globine od 0 do 2 m iz armiranega poliestra fi 60 cm, z napravo AB temelja in venca, obdelavo vtoka v jašek ter z vgraditvijo LTŽ pokrova s tesnenjem premera 60 cm nosilnosti 50kN;</t>
  </si>
  <si>
    <t>Izdelava vodotesnih revizijskih jaškov globine od 0 do 2 m iz armiranega poliestra fi 60 cm, z napravo AB temelja in venca, obdelavo vtoka v jašek ter z vgraditvijo polnilnega pokrova s tesnenjem dim. 60/60 cm nosilnosti 50kN;</t>
  </si>
  <si>
    <t>Izdelava vodotesnih revizijskih jaškov globine od 2 do 4 m iz armiranega poliestra fi 100 cm, z napravo AB temelja in venca, obdelavo vtoka v jašek ter z vgraditvijo LTŽ pokrova s tesnenjem premera 60 cm nosilnosti 50kN;</t>
  </si>
  <si>
    <t>Izdelava peskolova iz cevi iz umetnih mas fi 40 cm, z izdelavo dna in obdelavo priključkov, ter AB ploščo z dobavo in vgradnjo LTŽ pokrova dimenzij 40/40 cm nosilnosti 50kN, izdelava po detajlu.</t>
  </si>
  <si>
    <t>Izdelava peskolova iz cevi iz umetnih mas fi 50 cm, z izdelavo dna in obdelavo priključkov, ter AB ploščo z dobavo in vgradnjo LTŽ pokrova dimenzij 40/40 cm nosilnosti 400kN, izdelava po detajlu.</t>
  </si>
  <si>
    <t>Izdelava peskolova iz cevi iz umetnih mas fi 50 cm, z izdelavo dna in obdelavo priključkov, ter AB ploščo z dobavo in vgradnjo polnilnega pokrova dimenzij 40/40 cm nosilnosti 50kN, izdelava po detajlu.</t>
  </si>
  <si>
    <t>Izdelava peskolova iz cevi iz umetnih mas fi 60 cm, z izdelavo dna in obdelavo priključkov, ter AB ploščo z dobavo in vgradnjo LTŽ pokrova premera 60 cm nosilnosti 50kN, izdelava po detajlu.</t>
  </si>
  <si>
    <t>Izdelava peskolova iz cevi iz umetnih mas fi 60 cm, z izdelavo dna in obdelavo priključkov, ter AB ploščo z dobavo in vgradnjo LTŽ pokrova premera 60 cm nosilnosti 150kN, izdelava po detajlu.</t>
  </si>
  <si>
    <t>Izdelava cestnega požiralnika in peskolova  iz cevi iz umetnih mas fi 50 cm, z izdelavo dna in obdelavo priključkov, ter AB ploščo z dobavo in vgradnjo LTŽ rešetke dimenzij 40/40 cm nosilnosti 400kN, izdelava po detajlu.</t>
  </si>
  <si>
    <t>Opomba: Upoštevano v načrtu cestne infrastrukture</t>
  </si>
  <si>
    <t>Izdelava cestnega požiralnika in peskolova z vtokom pod robnik  iz cevi iz umetnih mas fi 50 cm, z izdelavo dna in obdelavo priključkov, ter AB ploščo z dobavo in vgradnjo LTŽ pokrova dimenzij 40/40 cm nosilnosti 150kN, izdelava po detajlu.</t>
  </si>
  <si>
    <t>Dobava in vgradnja tipskega lovilca olja in maščob mineralnih goriv, vključno z izkopom in zasipom, in izdelavo temelja s priključki in pokrovom 150kN, tip  gravitacijski lovilec olja brez usedalnika s pretočno sposobnostjo 10 l/s – kot na primer NV10 (5 mg/l)</t>
  </si>
  <si>
    <t>Dobava in vgradnja tipskega lovilca olja in maščob mineralnih goriv, vključno z izkopom in zasipom, in izdelavo temelja s priključki in dvema pokrovoma 50kN, tip  koalescentni lovilec olja z usedalnikom s pretočno sposobnostjo 30 l/s – kot na primer NG30 (5 mg/l)</t>
  </si>
  <si>
    <t>Dobava in vgradnja tipskega rezervoarja za padavinsko vodo iz umetnih mas kapacitete 12000 l in izdelavo temeljenja s priključki in povezavo med njima na vrhu in dnu in  pokrovoma  premera 60 cm nosilnosti 50kN, vključno z vsemi transporti, pripravljalnimi in zaključnimi deli.</t>
  </si>
  <si>
    <t>Dobava in polaganje geotekstila kot npr. Filc PT 5020 - 200 g/m2 kot filterski sloj okoli drenažno kanalizacijske cevi z ovitjem celotnega obsipa cevi (cca. 1,5 m2/m1).</t>
  </si>
  <si>
    <t>Izdelava "slepega priključka" iz PVC cevi premera 250 mm na kanalizacijsko cev premera 1200 mm z dobavo vseh fazonskih kosov in montažo.</t>
  </si>
  <si>
    <t>Izdelava "slepega priključka" iz PVC cevi premera 150-200 mm na kanalizacijsko cev premera 200-300 mm z dobavo vseh fazonskih kosov in montažo.</t>
  </si>
  <si>
    <t>REKAPITULACIJA - ODVOD PADAVINSKIH VODA</t>
  </si>
  <si>
    <t>ODVOD PADAVINSKIH VODA:</t>
  </si>
  <si>
    <t>BAZENSKA TEHNIKA - STROJNI DEL:</t>
  </si>
  <si>
    <t>XXIX.</t>
  </si>
  <si>
    <t>XXX.</t>
  </si>
  <si>
    <t>8.3.</t>
  </si>
  <si>
    <t xml:space="preserve">Postavitev gradbenih profilov na vzpostavljeno os trase cevovoda ter določitev nivoja za merjenje globine izkopa in polaganje cevovoda </t>
  </si>
  <si>
    <t>Ročni izkop ob obstoječih podzemnih inštalacijah, na mestih prevezav, križanj in približevanj. Izkop v zemlji III. - IV.  Kat</t>
  </si>
  <si>
    <t>Namestitev Ltž cestnih kap vodovoda na predfabricirane AB plošče, za zavarovanje vgradbenih armatur na podzemnih ventilih, hidrantih in zračnikih, s prilagoditvijo na končno niveleto. Nabava cestne kape ter podložne plošče upoštevana v strojnem delu popisa.</t>
  </si>
  <si>
    <t>Izdelava AB jaška (zalivanje vrta) dimenzij (60x60) ter H=100cm z ustrezno izoliranim pokrovom in sledečo vsebino:  
- kroglična vrtna pipa 1 x DN25
- pocinkana cev DN25 z vsemi potrebnimi montažnimi kosi L= cca. 1,0 m</t>
  </si>
  <si>
    <t>VODOMERNI JAŠEK</t>
  </si>
  <si>
    <t>Opomba: Vodomerni jašek je zajet v popisu Strojnih inštalacij, saj se nahaja v kletnih prostorih predvidenega objekta.</t>
  </si>
  <si>
    <t>VODOVOD</t>
  </si>
  <si>
    <t>Vodovodna cev na obojke/prirobnice, sistem VRS, izdelane iz nodularne litine po ISO 2531, 4179 in 8179, tlačnega razreda K9, s spajanjem na "TYTON" spoj, komplet s spojnim in tesnilnim materialom</t>
  </si>
  <si>
    <t>DN100-TYTON</t>
  </si>
  <si>
    <t>Montaža cevi iz NL, z vsemi spremljajočimi deli, transporti, s tlačno preizkušnjo po navodilih proizvajalca cevi in standardih pr EN 805, ter dobavo opozorilnega PVC traku, ki se ga položi na osnovni zasip cevovoda (posteljica in osnovni nasip cevovoda je zajet v popisu gradbenih del)</t>
  </si>
  <si>
    <t>Dobava in montaža zasuna s spojnim in tesnilnim materialom, z vgradbeno garnituro prilagojeno višini terena, LŽ cestno kapo ø 125 mm ter AB podložno ploščo 40 x 40 x 10 cm</t>
  </si>
  <si>
    <t>Zasun T-kos MMB - DN 100/100 PN 16, z vgr. gar. in LŽ kapo</t>
  </si>
  <si>
    <t>Fazonski kosi, proizvod Hawle, sistem BAIO, izdelani iz nodularne litine za nazivni tlak NP 10, klase K9, skupaj s potrebnimi tesnili, zaskočnimi obroči, vijačnim in ostalim montažnim materialom, znotraj in zunaj tovarniško zaščiten proti koroziji; matični vijaki morajo biti galvansko zaščiteni proti rjavenju:</t>
  </si>
  <si>
    <t>S-KOS DN 80, l= cca. 1,0 m</t>
  </si>
  <si>
    <t>Hawle "STOP" spojka LŽ DN100</t>
  </si>
  <si>
    <t>Hawle "STOP" spojka NL DN100</t>
  </si>
  <si>
    <t>Dobava ter vgradnja črpalnega seta za v kapnico ki vsebuje:
- sesalni koš DN25  
- nepovratni ventil DN25  
- potopna črpalka DN25, pretoka 1m3/h pri H=30m s peto za vgradnjo</t>
  </si>
  <si>
    <t>Izdelava varnostnega načrta v skladu z uredbo o zagotavljanju varnosti in zdravja pri delu na začasnih in premičnih gradbiščih (Ur.l.št.83/05)</t>
  </si>
  <si>
    <t>Vpis komunalnih vodov v kataster GJI</t>
  </si>
  <si>
    <t>Preizkus vodotesnosti vodovodnih cevi po veljavnih standardih:</t>
  </si>
  <si>
    <t>Pranje in dezinfekcija cevovoda (po posameznih odsekih) po standardu SIST pr EN 805, ki ga izvede pristojna zdravstvena služba, s 5% režijskega pribitka za pomoč pri izvedbi</t>
  </si>
  <si>
    <t>Geodetski posnetek zgrajenega vodovoda, izdelanega po predpisih geodetske stroke in navodilih upravljalca vodovoda, vključno z izdelavo načrta izvedenih del v skladu z ZGO-1 in pravilnikom o podrobnejši vsebini projektne dokumentacije</t>
  </si>
  <si>
    <t>VODOVOD – SKUPAJ</t>
  </si>
  <si>
    <t>Vsa igrala morajo ustrezati zahtevam varnostnega standarda SIST EN 1176, podlage pod njimi pa standardu SIST EN 11</t>
  </si>
  <si>
    <t>Vsa igrala morajo biti postavljena varno z upoštevanjem predpisanih varnostnih con, podlaga pod igrali pa mora ustrezati višini padca predpisani za posamezno igralo in varnostnim standardom (SIST EN 1177).</t>
  </si>
  <si>
    <t>Dobava in polaganje kanalizacijskih cevi iz armiranega poliestra s polaganjem v betonski temeljni plošči, kompletno s spajanjem ter vsemi pomožnimi deli in prenosi;</t>
  </si>
  <si>
    <t>Dobava in vgradnja tipske linijske kanalete širine 30 cm z že vgrajenim padcem in LTŽ mrežo nosilnosti 400kN na zaklep, v betonsko temeljno ploščo kleti, vključno s končnim kosom (peskolov) z iztokom premera 150 mm.</t>
  </si>
  <si>
    <t>Dobava in vgradnja tipskega lovilca olja in maščob mineralnih goriv, vključno z izkopom in zasipom, in izdelavo temelja s priključki, tip  gravitacijski lovilec olja z vgrajenim usedalnikom s pretočno sposobnostjo 4 l/s.</t>
  </si>
  <si>
    <t>ČRPALIŠČE</t>
  </si>
  <si>
    <t>Dobava in montaža potopne črpalke padavinskih voda za izračunani pretok; 1 m3/h, izračunani tlak; 10 m, maks. delovni tlak; 6 bar, tlačni priključek črpalke; d32, tlačna stopnja; PN 10, maks. vgradna globina; 3 m, maks. število vklopov v uri; 20 ali podobnih karakteristk z vsemi dvigi in transporti, vgradnim materialom in pomožnimi deli.</t>
  </si>
  <si>
    <t>Dobava in vgradnja tlačne cevi v betonski temeljni plošči kleti, izdelanih iz polietilena tlačnega razreda PN16 SDR11 po ISO 443 skupaj s spojnim, tesnilnim materialom in fazonskimi kosi (loki itd.) vključno s pomožnim materialom, dimenzij:</t>
  </si>
  <si>
    <t>PE100 d32</t>
  </si>
  <si>
    <t>Dobava in montaža tlačne cevi na betonsko steno z objemkami uvrtanimi v betonsko steno, izdelanih iz polietilena tlačnega razreda PN16 SDR11 po ISO 443 skupaj s spojnim, tesnilnim materialom in fazonskimi kosi (loki itd.) vključno s pomožnim materialom, dimenzij:</t>
  </si>
  <si>
    <t>Dobava in vgradnja povratnega varovala DN25</t>
  </si>
  <si>
    <t>Dobava in vgradnja zapornega ventila tlačnega voda DN25</t>
  </si>
  <si>
    <t>Dobava in vgradnja verige za izvleko črpalke.</t>
  </si>
  <si>
    <t>NOTRANJA FEKALNA KANALIZACIJA (KLET)</t>
  </si>
  <si>
    <t>NOTRANJA FEKALNA KANALIZACIJA – SKUPAJ</t>
  </si>
  <si>
    <t>NOTRANJA KANALIZACIJA</t>
  </si>
  <si>
    <t xml:space="preserve">54. </t>
  </si>
  <si>
    <t xml:space="preserve">56. </t>
  </si>
  <si>
    <t xml:space="preserve">57. </t>
  </si>
  <si>
    <t xml:space="preserve">58. </t>
  </si>
  <si>
    <t xml:space="preserve">59. </t>
  </si>
  <si>
    <t xml:space="preserve">60. </t>
  </si>
  <si>
    <t xml:space="preserve">61. </t>
  </si>
  <si>
    <t>Nabava, dobava in montaža zapore objekta za smeti: alu prašno barvane predizolirane pločevine deb. 2 mm s pritrditvijo v/na pripadajočo leseno impregnirano skoblano vidno podkonstrukcijo (poraba: 0,018 m3/m2), barva in format razreza po PZI načrtu in izbiri arhitekta. Plošče rezane v širinio 74 cm, izbrane od poljubnega proizvajalca, npr.: Alucobond ali tehnično enakovredno. V ceni upoštevana tudi podkonstrukcija v celoti.</t>
  </si>
  <si>
    <t xml:space="preserve">Izdelava, dobava in montaža inox rešetk za prezračevanje; rešetke velikosti 100/35 cm, opremljena s prirbnico za montažo na notranjo stran zidu v zunanjih sanitarijah; perforacijo pločevine določi arhitekt in projektant strojne instalacije. Rešetja prirejena za vijačenje v AB podlago skupaj s tesnjenjem stika na betonsko podlago. Tipski izdelke ali izdelan po meri. </t>
  </si>
  <si>
    <t xml:space="preserve">Doplačilo za perforacijo fasadnih plošč: perforacija se izvede na mikrolokacijah, določenih s projektom (na nasperotni strani notranje inox rešetke) skupaj z vmesnim distančnim okvirjem iz duromernih plošč: perforacija na fasadi obdelana z odprtinami in v rastru po detajlu projektanta: velikost polja  100/35 cxm, enako velik je tudi okvir, debelina - širina okvirje enaka zračnemu sloju fasade od 5 do 10 cm. </t>
  </si>
  <si>
    <t>med malim parkingom in zelenico (živa meja): vrste: Navadni gaber - Carpinus betulus</t>
  </si>
  <si>
    <t xml:space="preserve">med bazenom in zelenico (živa meja) vrste: Sleč - Rhododendron 'Gomer Waterer', greda posuta z lubjem,
</t>
  </si>
  <si>
    <t xml:space="preserve">ob južni mrežni ograji: vzpenjalke ob ograji, Bršljan - Hedera helix L., </t>
  </si>
  <si>
    <t>46.1.</t>
  </si>
  <si>
    <t xml:space="preserve">Na izstopu iz garaže na Gunduličevo ulico je promet urejen z znakom II-2 (Ustavi!) </t>
  </si>
  <si>
    <t xml:space="preserve">znak za obvestilo o kapaciteti garaže - Na vhodu v garažo  : </t>
  </si>
  <si>
    <t>Na vhodu v garažo: • II-21 "prepovedan promet za vozila, pri katerih skupna višina presega višino 2,30m"</t>
  </si>
  <si>
    <t>Na vhodu v garažo: • II-30 „omejitev hitrosti"</t>
  </si>
  <si>
    <t>Na vhodu v garažo: • II -25 "najmanjša razdalja med vozili"</t>
  </si>
  <si>
    <t>Urejanje prometa znotraj garaže je načrtovano s postavitvijo prometnih znakov • "Ustavi!" (II-2) na vseh priključkih znotraj garaže</t>
  </si>
  <si>
    <t>Na vhodu v garažo: II-31; prepovedano dajanje zvočnih znakov</t>
  </si>
  <si>
    <t>Na steni objekta znotraj garaže se postavijo dopolnilna tabla IV-10, ki označuje mesto, na katerem je parkiranje rezervirano za vozila invalidov z usmerjevalno puščico: IV-10 in III-2.2 (v paru)</t>
  </si>
  <si>
    <t>Kot postavka 52., samo talna označba: • smeri vožnje in sicer V-18 (ravno), V 19.1 desno in V-20.1 ravno in desno dolžine 5m</t>
  </si>
  <si>
    <t>Kot postavka 52., samo talna označba: Na izstopu iz garaže na Gunduličevo ulico je na priključku predvidena prečna stop črta V-9 in na vozišču pred črto napisana tudi beseda "STOP",</t>
  </si>
  <si>
    <t>Kot postavka 52., samo talna označba: • označbe parkirišč V-47.2 prilagojene meram parkirišč</t>
  </si>
  <si>
    <t>Kot postavka 52., samo talna označba: • označbe parkirišč V-45 prilagojene meram parkirišč</t>
  </si>
  <si>
    <t>V-18 (ravno), dolžine 5 m</t>
  </si>
  <si>
    <t>V-19.1 (desno), dolžine 5 m</t>
  </si>
  <si>
    <t>V-20.1 (ravno in desno), dolžine 5 m</t>
  </si>
  <si>
    <t xml:space="preserve">Na vhodu v garažo: • IV-5 dopolnilna tabla z obvestilom o prepovedi parkiranja vozila na plin in napis izhod.  </t>
  </si>
  <si>
    <t>5.0</t>
  </si>
  <si>
    <t>POPIS MATERIALA IN DEL</t>
  </si>
  <si>
    <t>A -</t>
  </si>
  <si>
    <t>STROJNE INŠTALACIJE IN OPREMA:</t>
  </si>
  <si>
    <t>SISTEM 1 – bazen 25x50 m:</t>
  </si>
  <si>
    <t>- nominalni pretok: 120 m3/h</t>
  </si>
  <si>
    <t>- medij: kopalna klorirana voda</t>
  </si>
  <si>
    <t>- hitrost filtriranja: &lt; 30,0 m/h</t>
  </si>
  <si>
    <t>- delavni tlak: 2,0 bar</t>
  </si>
  <si>
    <t>- nazivni tlak posode filtra: NP 4</t>
  </si>
  <si>
    <t>- nazivni tlak armature: NP 10</t>
  </si>
  <si>
    <t>- premer: Ø 2.400 mm</t>
  </si>
  <si>
    <t>- filterska površina: 4,52 m2</t>
  </si>
  <si>
    <t>- višina: 3.150 mm</t>
  </si>
  <si>
    <t>- višina polnilne filtrske mase: do 1,2 m</t>
  </si>
  <si>
    <t>- priključek filtriranje: DN250</t>
  </si>
  <si>
    <t>- priključek zrak: DN80</t>
  </si>
  <si>
    <t>- priključek odzračevanje: DN65</t>
  </si>
  <si>
    <t>- priključek praznjenje: DN40</t>
  </si>
  <si>
    <t>- odprtina za polnjenje: DN500</t>
  </si>
  <si>
    <t>- stranska odprtina: DN500</t>
  </si>
  <si>
    <t>- pleksi okno DN200</t>
  </si>
  <si>
    <t>Oprema in armature filtrov:</t>
  </si>
  <si>
    <t>Filtrirna masa - polnjenje:</t>
  </si>
  <si>
    <t xml:space="preserve">                 </t>
  </si>
  <si>
    <t>Regulacijska loputa za klorirano vodo, NP10, s pnevmatskim pogonom, vključno z letečimi prirobnicami, nastavki za spajanje z lepljenjem, spojnim, pritrdilnim in tesnilnim</t>
  </si>
  <si>
    <t xml:space="preserve">materialom:                  DN80 </t>
  </si>
  <si>
    <t xml:space="preserve">                                    DN200</t>
  </si>
  <si>
    <t xml:space="preserve">                                    DN250</t>
  </si>
  <si>
    <t xml:space="preserve">2.3 </t>
  </si>
  <si>
    <t>Avtomatski odzračno-dozračni ekpanzijski ventil</t>
  </si>
  <si>
    <t xml:space="preserve">PVC DN40/50, komplet z:  </t>
  </si>
  <si>
    <t>-  priključna PVC-U cev: T-kos DN80</t>
  </si>
  <si>
    <t xml:space="preserve">   s prirobnico za priključek na filtru in</t>
  </si>
  <si>
    <t xml:space="preserve">   redukcijo DN80/40 za ventil</t>
  </si>
  <si>
    <t>2.4</t>
  </si>
  <si>
    <t xml:space="preserve">Kogelni izpustni ventil PVC-U s holandskima maticama in nastavkom za lepljenje:    DN40 </t>
  </si>
  <si>
    <t>Nepovratna loputa za sanitarno vodo, NP10,  vključno z  letečimi prirobnicami, nastavki za spajanje z lepljenjem, spojnim, pritrdilnim in tesnilnim materialom:               DN80</t>
  </si>
  <si>
    <t>2.6</t>
  </si>
  <si>
    <t>Plošča iz PP materiala, dim. 60x80 cm, deb. 8 mm, za vgradnjo elementov elektropnevmatskega krmiljenja in montažo na filtersko baterijo</t>
  </si>
  <si>
    <t>2.7</t>
  </si>
  <si>
    <t>2.8</t>
  </si>
  <si>
    <t>Kontaktni varnostno pretočni manometer Ø100mm; za p= 0-2,5 bar, za klorirano bazensko vodo, vključno z odzrač. pipico,  nastavkom za vgradnjo  PVC-U cev in vezno PUØ8/6 cevko                            - vgradnja na ploščo</t>
  </si>
  <si>
    <t>2.9</t>
  </si>
  <si>
    <t>Spojni, vezni in pritrdilni material za montažo                       panela na baterijo</t>
  </si>
  <si>
    <t>Črpalke filtrov:</t>
  </si>
  <si>
    <t xml:space="preserve">Dobava in montaža filtrske črpalke za  klorirano bazensko vodo, odporna na kemikalije, </t>
  </si>
  <si>
    <t xml:space="preserve">s podatki: Q = 120 m3/h; H= 20,0 mVS; </t>
  </si>
  <si>
    <t>N= 9,2 kW; 400/690V/ 50Hz; n= 1450 min-1;</t>
  </si>
  <si>
    <t>prozornim revizijskim pokrovom</t>
  </si>
  <si>
    <t>Dobava in montaža rezervne črpalke in za pranje filtrov za  klorirano bazensko vodo, odporna na kemikalije, s podatki:</t>
  </si>
  <si>
    <t xml:space="preserve">H= 10,0 mVS; Q = 200 m3/h;  </t>
  </si>
  <si>
    <t>Armature in oprema črpalk:</t>
  </si>
  <si>
    <t xml:space="preserve"> </t>
  </si>
  <si>
    <t>4.1</t>
  </si>
  <si>
    <t xml:space="preserve">-  sesalna PVC-U cev Ø200 mm, L= 1,0 m, </t>
  </si>
  <si>
    <t>-  PVC-U odcepni prirobnični T-kos Ø200/90 mm</t>
  </si>
  <si>
    <t>4.2</t>
  </si>
  <si>
    <t xml:space="preserve">Ročna medprirobnična zaporna loputa za klorirano vodo, NP10, vključno z letečimi prirobnicami, nastavki za spajanje z lepljenjem, spojnim, pritrdilnim in tesnilnim materialom:       DN150 </t>
  </si>
  <si>
    <t xml:space="preserve">                                                                  DN200</t>
  </si>
  <si>
    <t xml:space="preserve">4.3 </t>
  </si>
  <si>
    <t xml:space="preserve">Medprirobnična loputa za klorirano vodo, za NP10, s pnevmatskim pogonom s prigrajenim elektro pnevmatskim ventilčkom, vključno s PU Ø 8/6 tlačno cevko, letečimi prirobnicami, nastavki za spajanje z lepljenjem, spojnim in tesnilnim materialom:                                        DN150                                </t>
  </si>
  <si>
    <t>4.4</t>
  </si>
  <si>
    <t>Nepovratna medprirobnična odbojna loputa za klorirano vodo, za NP10,  vključno z  letečimi prirobnicami, nastavki za spajanje z lepljenjem, spojnim in tesnilnim materialom:    DN150</t>
  </si>
  <si>
    <t xml:space="preserve">                                                            </t>
  </si>
  <si>
    <t>Oprema in armature kompenzacijskega bazena:</t>
  </si>
  <si>
    <t>5.1</t>
  </si>
  <si>
    <t>Vodokaz iz prozorne PVC cevi Ø110, H= 2,75 m, komplet s spodnjo vezno cevjo Ø63, z nasadnim T-kosom      (iz dna komp. bazena) , z izpustno PVC krogelno pipo DN50 - montaža na zunanji steni kompenzacijskega bazena</t>
  </si>
  <si>
    <t>5.2</t>
  </si>
  <si>
    <t>5.3</t>
  </si>
  <si>
    <t xml:space="preserve">Medprirobnična loputa za polnjenje-dopolnjevanje vode v kompenzacijskem bazenu, za NP10, s pnevmatskim pogonom s prigrajenim elektro pnevmatskim ventilčkom, vključno s PU Ø 8/6 tlačno cevko, letečimi prirobnicami, nastavki za spajanje z lepljenjem, spojnim in tesnilnim materialom:                          DN80                                </t>
  </si>
  <si>
    <t>5.4</t>
  </si>
  <si>
    <t>Ročna medprirobnična zaporna loputa za sanitarno vodo, NP10, vključno z letečimi prirobnicami, nastavki za spajanje z lepljenjem, spojnim in tesnilnim materialom:             DN100</t>
  </si>
  <si>
    <t xml:space="preserve">                                                               </t>
  </si>
  <si>
    <t>5.5</t>
  </si>
  <si>
    <t xml:space="preserve">Zaporna PVC krogelna pipa za sanitarno vodo z dolgo ročko, s holender priključki DN80 </t>
  </si>
  <si>
    <t>5.6</t>
  </si>
  <si>
    <t xml:space="preserve">PVC-U dovodna in praznilna cev, za NP6, </t>
  </si>
  <si>
    <t>s fazonskimi kosi:                            Ø90</t>
  </si>
  <si>
    <t xml:space="preserve">                                                          Ø110</t>
  </si>
  <si>
    <t>5.7</t>
  </si>
  <si>
    <t>Konzolni, obešalni in pritrdilni material iz pocinkanega materiala ter spojni material lepilo in razredčilo</t>
  </si>
  <si>
    <t>5.8</t>
  </si>
  <si>
    <t>Varnostni preliv izdelan iz PVC-ja, dim. Ø600/225; H= 850 mm, komplet s priključno cevo Ø225 z letečo prirobnico, nastavkom za spajanje z lepljenjem, spojnim, pritrdilnim in tesnilnim materialom:</t>
  </si>
  <si>
    <t>Hiperkloracija in vodni sesalec:</t>
  </si>
  <si>
    <t xml:space="preserve">Medprirobnična loputa za klorirano vodo, za NP10,           </t>
  </si>
  <si>
    <t xml:space="preserve">s pnevmatskim pogonom s prigrajenim elektro                 </t>
  </si>
  <si>
    <t xml:space="preserve">pnevmatskim ventilčkom, vključno s PU Ø 8/6            </t>
  </si>
  <si>
    <t xml:space="preserve">tlačno cevko, letečimi prirobnicami, nastavki za           </t>
  </si>
  <si>
    <t xml:space="preserve">spajanje z lepljenjem, spojnim in tesnilnim              </t>
  </si>
  <si>
    <t xml:space="preserve">materialom:                                   DN80                                </t>
  </si>
  <si>
    <t xml:space="preserve">                                                    DN160</t>
  </si>
  <si>
    <t xml:space="preserve">                                                    DN200</t>
  </si>
  <si>
    <t xml:space="preserve">                                                    DN250</t>
  </si>
  <si>
    <t>SISTEM 1 skupaj:</t>
  </si>
  <si>
    <t>SISTEM 2 – bazen 10x12,5 m, čofotalnik in masaža:</t>
  </si>
  <si>
    <t>- nominalni pretok: 50 m3/h</t>
  </si>
  <si>
    <t>- premer: Ø 1.600 mm</t>
  </si>
  <si>
    <t>- filterska površina: 2,01 m2</t>
  </si>
  <si>
    <t>- višina: 2.750 mm</t>
  </si>
  <si>
    <t>- priključek filtriranje: DN150</t>
  </si>
  <si>
    <t>- priključek zrak: DN50</t>
  </si>
  <si>
    <t>- priključek odzračevanje: DN50</t>
  </si>
  <si>
    <t>- odprtina za polnjenje: DN400</t>
  </si>
  <si>
    <t>- stranska odprtina: DN400</t>
  </si>
  <si>
    <t>8.1</t>
  </si>
  <si>
    <t>8.2</t>
  </si>
  <si>
    <t>Regulacijska medprirobnična loputa za klorirano vodo, NP10, s pnevmatskim pogonom, vključno z letečimi prirobnicami, nastavki za spajanje z lepljenjem, spojnim, pritrdilnim in tesnilnim</t>
  </si>
  <si>
    <t xml:space="preserve">materialom:                                              DN50 </t>
  </si>
  <si>
    <t xml:space="preserve">                                                                  DN65</t>
  </si>
  <si>
    <t xml:space="preserve">                                                                 DN150</t>
  </si>
  <si>
    <t>8.3</t>
  </si>
  <si>
    <t>-  priključna PVC-U cev: T-kos DN50</t>
  </si>
  <si>
    <t xml:space="preserve">   redukcijo DN50/40 za ventil</t>
  </si>
  <si>
    <t>8.4</t>
  </si>
  <si>
    <t xml:space="preserve">Kogelni izpustni ventil PVC-U s holandskima maticama in nastavkom za lepljenje:       DN40 </t>
  </si>
  <si>
    <t>8.5</t>
  </si>
  <si>
    <t>Nepovratna loputa za sanitarno vodo, NP10,  vključno z  letečimi prirobnicami, nastavki za spajanje z lepljenjem, spojnim, pritrdilnim in tesnilnim materialom:               DN50</t>
  </si>
  <si>
    <t>8.6</t>
  </si>
  <si>
    <t>Plošča iz PP materiala, dim. 60x80 cm, deb. 8mm, za vgradnjo elementov elektropnevmatskega krmiljenja in montažo na filtersko baterijo,                   z opremo:</t>
  </si>
  <si>
    <t>8.7</t>
  </si>
  <si>
    <t>8.8</t>
  </si>
  <si>
    <t xml:space="preserve">Kontaktni varnostno pretočni manometer Ø100mm; za p= 0-2,5 bar, za klorirano bazensko vodo, vključno z odzrač. pipico,  nastavkom za vgradnjo  PVC-U cev in vezno PUØ8/6 cevko - na ploščo                      </t>
  </si>
  <si>
    <t>8.9</t>
  </si>
  <si>
    <t>9.1</t>
  </si>
  <si>
    <t xml:space="preserve">s podatki: Q = 50 m3/h; H= 20,0 mVS; </t>
  </si>
  <si>
    <t>N= 5,5 kW; 400/690V/ 50Hz; n= 1450 min-1;</t>
  </si>
  <si>
    <t xml:space="preserve">s prigrajenim grobim filtrom Ø200 mm s </t>
  </si>
  <si>
    <t>9.2</t>
  </si>
  <si>
    <t>Dobava in montaža rezervne črpalke in za pranje filtrov, za  klorirano bazensko vodo, odporna na kemikalije, s podatki:</t>
  </si>
  <si>
    <t xml:space="preserve">H= 10,0 mVS; Q = 125 m3/h;  </t>
  </si>
  <si>
    <t xml:space="preserve">komplet s prigrajenim grobim filtrom Ø200 mm </t>
  </si>
  <si>
    <t>s prozornim revizijskim pokrovom</t>
  </si>
  <si>
    <t>10.1</t>
  </si>
  <si>
    <t xml:space="preserve">-  sesalna PVC-U cev Ø200 mm, L= 0,8 m, </t>
  </si>
  <si>
    <t>-  PVC-U odcepni prirobnični T-kos Ø160/63 mm</t>
  </si>
  <si>
    <t>10.2</t>
  </si>
  <si>
    <t>Ročna medprirobnična zaporna loputa za klorirano vodo, NP10, vključno z letečimi prirobnicami, nastavki za spajanje z lepljenjem, spojnim, pritrdilnim in tesnilnim materialom:</t>
  </si>
  <si>
    <t xml:space="preserve">                                                             DN125 </t>
  </si>
  <si>
    <t xml:space="preserve">                                                             DN150</t>
  </si>
  <si>
    <t>10.3</t>
  </si>
  <si>
    <t xml:space="preserve">Medprirobnična loputa za klorirano vodo, za NP10, s pnevmatskim pogonom s prigrajenim elektro pnevmatskim ventilčkom, vključno s PU Ø 8/6 tlačno cevko, letečimi prirobnicami, nastavki za spajanje z lepljenjem, spojnim in tesnilnim materialom:                                    DN125                                </t>
  </si>
  <si>
    <t>10.4</t>
  </si>
  <si>
    <t xml:space="preserve">Nepovratna medprirobnična odbojna loputa za klorirano vodo, za NP10,  vključno z  letečimi prirobnicami, nastavki za spajanje z lepljenjem, spojnim in tesnilnim materialom:        DN125                    </t>
  </si>
  <si>
    <t>11.1</t>
  </si>
  <si>
    <t>11.2</t>
  </si>
  <si>
    <t>11.3</t>
  </si>
  <si>
    <t xml:space="preserve">Medprirobnična loputa za polnjenje-dopolnjevanje vode v kompenzacijskem bazenu, za NP10, s pnevmatskim pogonom s prigrajenim elektro pnevmatskim ventilčkom, vključno s PU Ø 8/6 tlačno cevko, letečimi prirobnicami, nastavki za spajanje z lepljenjem, spojnim, pritrdilnim in tesnilnim materialom:                                   </t>
  </si>
  <si>
    <t xml:space="preserve">                                                            DN50</t>
  </si>
  <si>
    <t>11.4</t>
  </si>
  <si>
    <t>Ročna medprirobnična zaporna loputa za sanitarno vodo, NP10, vključno z letečimi prirobnicami, nastavki za spajanje z lepljenjem, spojnim, pritrdilnim in tesnilnim materialom:    DN80</t>
  </si>
  <si>
    <t>11.5</t>
  </si>
  <si>
    <t xml:space="preserve">Zaporna PVC krogelna pipa za sanitarno vodo z dolgo ročko, s holender priključki DN50 </t>
  </si>
  <si>
    <t>11.6</t>
  </si>
  <si>
    <t>s fazonskimi kosi:                            Ø63</t>
  </si>
  <si>
    <t xml:space="preserve">                                                         Ø90</t>
  </si>
  <si>
    <t>11.7</t>
  </si>
  <si>
    <t>11.8</t>
  </si>
  <si>
    <t>Varnostni preliv izdelan iz PVC-ja, dim. Ø300/125; H= 1000 mm, komplet s priključno cevo Ø125 z letečo prirobnico, nastavkom za spajanje z lepljenjem, spojnim, pritrdilnim in tesnilnim materialom:</t>
  </si>
  <si>
    <t>Vodni efekti in masaža:</t>
  </si>
  <si>
    <t>12.1</t>
  </si>
  <si>
    <t xml:space="preserve">Dobava in montaža črpalke za klorirano bazensko vodo za "JEŽEK" in "PELIKAN", odporna na kemikalije, s podatki: </t>
  </si>
  <si>
    <t xml:space="preserve">Q = 22 m3/h; H= 12,5 mVS; </t>
  </si>
  <si>
    <t>N= 1,5 kW; 230/400V/ 50Hz; n= 1450 min-1;</t>
  </si>
  <si>
    <t>12.2</t>
  </si>
  <si>
    <t>PVC razdelilnik Ø200/1500 mm s priključki:</t>
  </si>
  <si>
    <t>-  priroba DN125, 2x DN80, nastavek DN20:</t>
  </si>
  <si>
    <t>-  2x pokrov Ø200 mm</t>
  </si>
  <si>
    <t>12.3</t>
  </si>
  <si>
    <t xml:space="preserve">Ročna medprirobnična zaporna loputa za klorirano vodo, NP10, vključno z letečimi prirobnicami, nastavki za spajanje z lepljenjem, spojnim, pritrdilnim in tesnilnim  materialom:      </t>
  </si>
  <si>
    <t>(+ loputa na "pelikanu")                         DN80</t>
  </si>
  <si>
    <t>(+ loputa na preznotoku)                       DN125</t>
  </si>
  <si>
    <t>12.4</t>
  </si>
  <si>
    <t xml:space="preserve">Nepovratna medprirobnična odbojna loputa za klorirano vodo, za NP10,  vključno z  letečimi prirobnicami, nastavki za spajanje z lepljenjem, spojnim, pritrdilnim in tesnilnim materialom:    </t>
  </si>
  <si>
    <t>12.5</t>
  </si>
  <si>
    <t xml:space="preserve">PVC-U dovodna cev, za NP6, vključno s fazonskimi kosi, spojnim materialom in lepljenjem:  Ø90 mmm                       </t>
  </si>
  <si>
    <t xml:space="preserve">                                                                    Ø125 mm </t>
  </si>
  <si>
    <t>12.6</t>
  </si>
  <si>
    <t>Konzolni, obešalni in pritrdilni material za obešanje PVC cevnega razvoda iz pocinkanega materiala ter spojni material: lepilo in razredčilo</t>
  </si>
  <si>
    <t>Hidromasaža z zračnimi mehurčki:</t>
  </si>
  <si>
    <t>13.1</t>
  </si>
  <si>
    <t xml:space="preserve">Dobava in montaža puhala za hidromasažo z zrakom, komplet z zračnim filtrom, PVC varnostnim izpustnim ventilom - loputo DN40 in avtomatskim PVC krogelnim ventilom DN50 za izpust vode in kondenza, s podatki: </t>
  </si>
  <si>
    <t>Vz = 175 m3/h;  p= 200 mbar;  N= 2,2 kW</t>
  </si>
  <si>
    <t>13.2</t>
  </si>
  <si>
    <t>PVC razdelilnik za zrak Ø125/350 mm</t>
  </si>
  <si>
    <t>-  stranski priključni nastavek Ø90 mm</t>
  </si>
  <si>
    <t>-  pokrov Ø125 mm</t>
  </si>
  <si>
    <t>-  priklj. nastavek s PVC loputo  - 2xØ75 mm</t>
  </si>
  <si>
    <t>13.3</t>
  </si>
  <si>
    <t>PVC razdelilnik za zrak Ø160/650 mm</t>
  </si>
  <si>
    <t>-  pokrov Ø160 mm</t>
  </si>
  <si>
    <t>-  priklj. nastavek s PVC loputo  - 6xØ50 mm</t>
  </si>
  <si>
    <t>13.4</t>
  </si>
  <si>
    <t xml:space="preserve">PVC-U dovodna cev za zrak, za NP6, vključno s fazonskimi kosi, spojnim materialom in lepljenjem:                                    </t>
  </si>
  <si>
    <t xml:space="preserve">                                                Ø50 mm  </t>
  </si>
  <si>
    <t xml:space="preserve">                                                Ø75 mm</t>
  </si>
  <si>
    <t xml:space="preserve">                                                Ø90 mm</t>
  </si>
  <si>
    <t>13.5</t>
  </si>
  <si>
    <t>PVC odbojna loputa za klorirano vodo, za NP10,  vključno z nastavki za spajanje z lepljenjem, spojnim in tesnilnim materialom:       DN50</t>
  </si>
  <si>
    <t xml:space="preserve">                                                              DN75</t>
  </si>
  <si>
    <t>13.6</t>
  </si>
  <si>
    <t>Konzolni, obešalni in pritrdilni material za obešanje PVC cevnega razvoda iz pocinkanega materiala</t>
  </si>
  <si>
    <t>14.1</t>
  </si>
  <si>
    <t>SISTEM 2 skupaj:</t>
  </si>
  <si>
    <t>PRIPRAVA BAZENSKE VODE:</t>
  </si>
  <si>
    <t>Termična priprava bazenske vode in meritev pretoka:</t>
  </si>
  <si>
    <t>15.1</t>
  </si>
  <si>
    <t xml:space="preserve">Ploščni prenosnik toplote za ogrevanje klorirane bazenske vode SISTEMa 1, s ploščami tipa "L" iz INOX AISI 316 jekla, s prirobničnimi priključki,    </t>
  </si>
  <si>
    <t>za pogoje:</t>
  </si>
  <si>
    <t>Zagonska moč / obrat. moč:    800/450 kW</t>
  </si>
  <si>
    <t>Primarna stran - grelni medij:</t>
  </si>
  <si>
    <t>T1,4= 65/35ºC;  Gw1(zag)= do 23,0 m3/h</t>
  </si>
  <si>
    <t>Sekundarna stran - ogrevani medij:</t>
  </si>
  <si>
    <t xml:space="preserve">Gw2= 120 m3/h; T2,3= 10/16ºC - 27/30ºC </t>
  </si>
  <si>
    <t>priključki 4x H-DN100</t>
  </si>
  <si>
    <t>dp1,4= 1,0 kPa,  dp2,3= 49 kPa</t>
  </si>
  <si>
    <t>delovni tlak do 1,0 bar</t>
  </si>
  <si>
    <t>(primar prenosnika obdelan v načrtu str. Inšt.)</t>
  </si>
  <si>
    <t>15.2</t>
  </si>
  <si>
    <t xml:space="preserve">Ploščni prenosnik toplote za ogrevanje klorirane bazenske vode SISTEMa 2, s ploščami tipa "M" iz INOX AISI 316 jekla, s prirobničnimi priključki,                  </t>
  </si>
  <si>
    <t>Zagonska moč / obrat. moč:    250/150 kW</t>
  </si>
  <si>
    <t>T1,4= 65/38ºC;  Gw1(zag)= do 8,0 m3/h</t>
  </si>
  <si>
    <t>Seundarna stran - ogrevani medij:</t>
  </si>
  <si>
    <t xml:space="preserve">Gw2= 35 m3/h; T2,3= 10/16ºC - 30/34ºC </t>
  </si>
  <si>
    <t>priključki 4x F-DN65</t>
  </si>
  <si>
    <t>dp1,4= 1,0 kPa,  dp2,3= 45 kPa</t>
  </si>
  <si>
    <t>15.3</t>
  </si>
  <si>
    <t>Dobava in montaža magnetno resonančnega merilca pretoka cirkulacijske klorirane bazenske vode, komplet z merilnimi sondami za vgradnjo v PVC cev Ø200 in Ø315;  sonde s kontaktnim izhodnim signalom preko signalnih kablov dolžine 5,0 m na računsko enoto z digitalnim displey-em (električno ali akumulatorsko napajane) z izhodom za CNS, vključno s konzolo za montažo na zid - nominalni pretok:</t>
  </si>
  <si>
    <t xml:space="preserve">Sistem 1 - 600 m3/h;  Sistem 2 - 100 m3/h;  </t>
  </si>
  <si>
    <t>Armature in oprema:</t>
  </si>
  <si>
    <t>15.4</t>
  </si>
  <si>
    <t>Medprirobnična nastavljiva dušilna loputa za klorirano</t>
  </si>
  <si>
    <t xml:space="preserve">vodo, za NP10, s pozicionirno ročko za nastavitev         </t>
  </si>
  <si>
    <t xml:space="preserve">pretoka na sekundarju prenosnika, komplet z letečimi prirobnicami, nastavki za spajanje z </t>
  </si>
  <si>
    <t>lepljenjem, spojnim in tesnilnim materialom</t>
  </si>
  <si>
    <t xml:space="preserve">                                                      DN150</t>
  </si>
  <si>
    <t xml:space="preserve">                                                      DN250</t>
  </si>
  <si>
    <t>15.5</t>
  </si>
  <si>
    <t>PVC-U prirobnična redukcija   Ø200/DN150</t>
  </si>
  <si>
    <t xml:space="preserve">                                                     Ø315/DN250</t>
  </si>
  <si>
    <t>15.6</t>
  </si>
  <si>
    <t xml:space="preserve">                                                             DN110 </t>
  </si>
  <si>
    <t>15.7</t>
  </si>
  <si>
    <t>Termometer, komplet z inox tulko za vgradnjo v PVC cev; analogni Ø100, merilno obm. 0-60°C</t>
  </si>
  <si>
    <t>15.8</t>
  </si>
  <si>
    <t>Potopno temperaturno tipalo z inox tulko za  vgradnjo v PVC cev, za krmiljenje reg. zapornega ventila na primarju prenosnika</t>
  </si>
  <si>
    <t>15.9</t>
  </si>
  <si>
    <t>Varnostni termostat, komplet z inox tulko za vgradnjo v PVC cev - varovanje proti previsoki temp. izstopne vode na sekundarju prenosnika</t>
  </si>
  <si>
    <t>Kemijska priprava bazenske vode:</t>
  </si>
  <si>
    <t>Flokulacija:</t>
  </si>
  <si>
    <t>16.1</t>
  </si>
  <si>
    <t>Membranska dozirna črpalka s koračnim motorjem ali cevna črpalka, za doziranje flokulanta za    (sistem 1 in 2),  s karakteristikami:</t>
  </si>
  <si>
    <t>-  kapaciteta: do 5 l/h</t>
  </si>
  <si>
    <t>-  tlak doziranja: min 2,5 bar</t>
  </si>
  <si>
    <t>-  avtomatsko odzračevanje</t>
  </si>
  <si>
    <t>-  nivojsko stikalo</t>
  </si>
  <si>
    <t xml:space="preserve">-  sesalna garnitura s sesalnim košem, </t>
  </si>
  <si>
    <t xml:space="preserve">   filtrom in nepovratnim ventilom;</t>
  </si>
  <si>
    <t xml:space="preserve">-  vbodna garnitura z nepovratnim ventilom </t>
  </si>
  <si>
    <t xml:space="preserve">   za priključitev na PVC cev; </t>
  </si>
  <si>
    <t xml:space="preserve">-  črpalka z zvezno regulacijo 0 do 100%,  </t>
  </si>
  <si>
    <t xml:space="preserve">   opremljena z display-em in možnostjo</t>
  </si>
  <si>
    <t xml:space="preserve">   nastavljanja dozirne kapacitete</t>
  </si>
  <si>
    <t>16.2</t>
  </si>
  <si>
    <t>Posoda za kemikalije V= 1000 Lt., postavljena v AB nepropustnem lovilnem bazenu, napolnjena</t>
  </si>
  <si>
    <t xml:space="preserve">s 1000 Lt. flokulanta - Aluminijev polisulfat (PAC)  </t>
  </si>
  <si>
    <t>16.3</t>
  </si>
  <si>
    <t>Cev PE 6x4 za flokulant</t>
  </si>
  <si>
    <t>Vzorčenje:</t>
  </si>
  <si>
    <t>16.4</t>
  </si>
  <si>
    <t>Črpalka za vzorčenje za klorirano bazensko vodo,  s karakteristikami:</t>
  </si>
  <si>
    <t>Q = do 1,20 m3/h;  H= 4,5 mVS; N= 100 W</t>
  </si>
  <si>
    <t>16.5</t>
  </si>
  <si>
    <t xml:space="preserve">Armature: </t>
  </si>
  <si>
    <t>-  PVC zaporna krogelna pipa s holandci:  DN32</t>
  </si>
  <si>
    <t xml:space="preserve">                                                                         DN20</t>
  </si>
  <si>
    <t>-  PVC nepovratna loputa s holandci:    DN20</t>
  </si>
  <si>
    <t>-  PVC sifoniran odtok:                          Ø50 mm</t>
  </si>
  <si>
    <t>16.6</t>
  </si>
  <si>
    <t>Elektronsaka procesorska enota za meritve:</t>
  </si>
  <si>
    <t>pH vrednosti in  Rx - redox potenciala, ter</t>
  </si>
  <si>
    <t>Cl - prostega klora in T - temperature.</t>
  </si>
  <si>
    <t>Procesorska enota omogoča regulacijo prostega klora in pH vrednosti bazenske vode, z zveznim krmiljenjem dozirnih črpalk, prikazom meritev na LCD display-u enote, namenjena za krmiljenje in pripravo bazenske vode za Sistem 1 in 2,</t>
  </si>
  <si>
    <t>vključno s konzolo in vijaki za pritrditev na zid</t>
  </si>
  <si>
    <t>16.7</t>
  </si>
  <si>
    <t xml:space="preserve">Merilna enota za meritev  pH, Rx, Cl in T  </t>
  </si>
  <si>
    <t>Dezinfekcija:</t>
  </si>
  <si>
    <t>16.8</t>
  </si>
  <si>
    <t>za Sistem-1, s karakteristikami:</t>
  </si>
  <si>
    <t>-  kapaciteta: do 115 l/h</t>
  </si>
  <si>
    <t>-  tlak doziranja: do 3,0 bar</t>
  </si>
  <si>
    <t xml:space="preserve">-  črpalka z zvezno regulacijo 10 do 100%,  </t>
  </si>
  <si>
    <t>16.9</t>
  </si>
  <si>
    <t>Enako, kot poz. 16.8, le za Sistem-2:</t>
  </si>
  <si>
    <t>-  kapaciteta: do 27 l/h</t>
  </si>
  <si>
    <t>-  tlak doziranja: do 10,0 bar</t>
  </si>
  <si>
    <t>16.10</t>
  </si>
  <si>
    <t>Posoda za kemikalije - Natrijev hipoklorid (NaOCl),               koncentracija klora 3,3%, postavljena v AB</t>
  </si>
  <si>
    <t>nepropustnem lovilnem bazenu:</t>
  </si>
  <si>
    <t>-  dnevni rezervar           V= 1000 Lt.</t>
  </si>
  <si>
    <t xml:space="preserve">-  rezerva za konice:      V= 500 Lt.                    </t>
  </si>
  <si>
    <t>16.11</t>
  </si>
  <si>
    <t>Cev Kynar 10x8 za raztopino NaOCl</t>
  </si>
  <si>
    <t>Korekcija pH:</t>
  </si>
  <si>
    <t>16.12</t>
  </si>
  <si>
    <t xml:space="preserve">Membranska dozirna črpalka s koračnim motorjem,       </t>
  </si>
  <si>
    <t xml:space="preserve">ali cevna črpalka za korekcijo PH-ja bazenske </t>
  </si>
  <si>
    <t>vode Sistema-1, s karakteristikami:</t>
  </si>
  <si>
    <t>-  kapaciteta: do 10 l/h</t>
  </si>
  <si>
    <t>16.13</t>
  </si>
  <si>
    <t>Enako, kot poz. 16.12, le za Sistem-2:</t>
  </si>
  <si>
    <t>16.14</t>
  </si>
  <si>
    <t xml:space="preserve">Posoda za kemikalije V= 750 Lt., postavljena v AB  </t>
  </si>
  <si>
    <t xml:space="preserve">nepropustnem lovilnem bazenu, napolnjena s  </t>
  </si>
  <si>
    <t>750 Lt. 30% raztopine žveplene kisline (H2SO4)</t>
  </si>
  <si>
    <t>16.15</t>
  </si>
  <si>
    <t>Cev PE 6x4 za raztopino H2SO4</t>
  </si>
  <si>
    <t>Elektroliza:</t>
  </si>
  <si>
    <t>17.1</t>
  </si>
  <si>
    <t xml:space="preserve">Elektrolizni agregat za membransko-celično </t>
  </si>
  <si>
    <t>elektrolizo, npr. DINOTEC tip MZE 1500 OS                                s karakteristikami:</t>
  </si>
  <si>
    <t>-  proizvodnja klora 1500 g/h; dnevno do 30 kg;</t>
  </si>
  <si>
    <t>-  koncentracija hipokloridne raztopine cca. 33g/l;</t>
  </si>
  <si>
    <t xml:space="preserve">-  poraba soli (NaCl-99%) cca. 2,5 kg/h; </t>
  </si>
  <si>
    <t xml:space="preserve">-  poraba sveže vode cca. 45 l/h; </t>
  </si>
  <si>
    <t xml:space="preserve">-  poraba sveže vode za hlajenje cca. 45 l/h;  </t>
  </si>
  <si>
    <t xml:space="preserve">-  priključna moč 12,5 kVA; </t>
  </si>
  <si>
    <t>-  povprečna porabe ee – 5,4 kW.</t>
  </si>
  <si>
    <t>-  kontinuirno obratovanje cca. 20 ur dnevno</t>
  </si>
  <si>
    <t>Komplet z opremo:</t>
  </si>
  <si>
    <t>-  elektrokrmilna omara s procesorskim krmilnikom</t>
  </si>
  <si>
    <t xml:space="preserve">   za kontrolo delovanja procesa pridobivanja klora,  </t>
  </si>
  <si>
    <t xml:space="preserve">   z digitalnim displejem in izhodom za CNS</t>
  </si>
  <si>
    <t>17.2</t>
  </si>
  <si>
    <t>Posoda za slanico V= 1000 Lt., v AB lovilnem</t>
  </si>
  <si>
    <t>bazenu v prostoru za kemikalije, napolnjena s</t>
  </si>
  <si>
    <t>1000 Lt. 30% raztopine NaCl, komplet z:</t>
  </si>
  <si>
    <t>-  večpoložajno nivojno stikalo;</t>
  </si>
  <si>
    <t xml:space="preserve">-  sesalna garnitura s sesalnim košem, črpalko in  </t>
  </si>
  <si>
    <t xml:space="preserve">   vezno  PU cevko za dovod slanice ter cevko za </t>
  </si>
  <si>
    <t xml:space="preserve">   povratek osiromašene slanice iz agregata ter</t>
  </si>
  <si>
    <t xml:space="preserve">   cevko za dovod vode iz mehčalne naprave</t>
  </si>
  <si>
    <t>17.3</t>
  </si>
  <si>
    <t>PVC cev za odvod zraka in vodika, položena pod</t>
  </si>
  <si>
    <t>stropom strojnice in dalje v zemlji do stolpnega</t>
  </si>
  <si>
    <t>difuzorja na vzhodni strani bazenov:    Ø160 mm</t>
  </si>
  <si>
    <t>17.4</t>
  </si>
  <si>
    <t>INOX Stolpni difuzor SPØ200, Hmin= 2,5 m ;</t>
  </si>
  <si>
    <t>komplet cev na podložni plošči 40x40 cm z vijaki</t>
  </si>
  <si>
    <t>in pritrditvijo na betonski podstavek</t>
  </si>
  <si>
    <t>PRIPRAVA BAZENSKE VODE skupaj:</t>
  </si>
  <si>
    <t>SKUPNI ELEMENTI</t>
  </si>
  <si>
    <t>Zraka za rahljanje filtrne mase:</t>
  </si>
  <si>
    <t>18.1</t>
  </si>
  <si>
    <t xml:space="preserve">Dobava in montaža puhala za rahljanje filtrne </t>
  </si>
  <si>
    <t xml:space="preserve">mase filtrov Ø2400 mm Sistema-1 ali </t>
  </si>
  <si>
    <t>Ø1600 mm Sistema-2, s podatki:</t>
  </si>
  <si>
    <t>Vz = 300  m3/h;  p= 500 mbar;  N= 11 kW ;</t>
  </si>
  <si>
    <t>komplet s:</t>
  </si>
  <si>
    <t>-  sesalnim filtrom</t>
  </si>
  <si>
    <t xml:space="preserve">-  PVC varnostnim izpustnim ventilom DN40 </t>
  </si>
  <si>
    <t xml:space="preserve">-  PVC nastavljivim izpustnim ventilom DN40 </t>
  </si>
  <si>
    <t>-  PVC zaporni ventilom DN40 z EM-pogonom</t>
  </si>
  <si>
    <t xml:space="preserve">-  avtomatskim PVC krogelnim ventilom DN50 </t>
  </si>
  <si>
    <t xml:space="preserve">   za izpust vode in kondenza</t>
  </si>
  <si>
    <t>18.2</t>
  </si>
  <si>
    <t xml:space="preserve">PVC-U dovodna cev za zrak, za NP6, vključno s fazonskimi kosi, spojnim materialom                             </t>
  </si>
  <si>
    <t xml:space="preserve">in lepljenjem:                                Ø63 mm  </t>
  </si>
  <si>
    <t xml:space="preserve">                                                      Ø75 mm</t>
  </si>
  <si>
    <t xml:space="preserve">                                                      Ø90 mm</t>
  </si>
  <si>
    <t>Komprimiran zrak:</t>
  </si>
  <si>
    <t>Dobava in postavitev kompresorja za pripravo zraka za pogone loput elektropnevmatskega</t>
  </si>
  <si>
    <t xml:space="preserve">krmiljenja; kompresor tihe izvedbe, s podatki: </t>
  </si>
  <si>
    <t>qz = 300 l/min;  tlačna posoda 100 dm3;</t>
  </si>
  <si>
    <t>delovni tlak: 8 bar ;  pmax= 10 bar</t>
  </si>
  <si>
    <t>N = 1,8 kW - 230/400V/ 50Hz;</t>
  </si>
  <si>
    <t>komplet z zvočno dušilnim pokrovom z vgrajenim krmilnim tablojem in digitalnim presostatom z izhodom za CNS</t>
  </si>
  <si>
    <t>19.2</t>
  </si>
  <si>
    <t>Filtrno pripravna grupa z grobim in finim filtrom za izločevanje nečistoč,  vlage in kondenza, vključno s tlačno PU cevjo Ø12/10 od komprezorja do filtrov</t>
  </si>
  <si>
    <t>19.3</t>
  </si>
  <si>
    <t xml:space="preserve">Inox ali PE razdelilni T-kos za priključke pnevmatskih razvodnikov na filtrih in posameznih elektropnevmatskih ventilčkov na pogonih loput  </t>
  </si>
  <si>
    <t xml:space="preserve">                                                           Ø10/6/10 </t>
  </si>
  <si>
    <t xml:space="preserve">                                                           Ø6/10/6 </t>
  </si>
  <si>
    <t xml:space="preserve">                                                           Ø10/10/10 </t>
  </si>
  <si>
    <t>19.4</t>
  </si>
  <si>
    <t>Cevni razvod za komprimiran zrak:      PUØ8/6</t>
  </si>
  <si>
    <t xml:space="preserve">                                                             PUØ12/10</t>
  </si>
  <si>
    <t>Nevtralizacija:</t>
  </si>
  <si>
    <t>Oprema nevtralizacijskega bazena z:</t>
  </si>
  <si>
    <t>21.1</t>
  </si>
  <si>
    <t>20.2</t>
  </si>
  <si>
    <t>20.3</t>
  </si>
  <si>
    <t xml:space="preserve">Medprirobnična loputa za preznjenje vode v nevtralizacijskem bazenu, za NP10, s pnevmatskim pogonom s prigrajenim elektro pnevmatskim ventilčkom, vključno s PU Ø 8/6 tlačno cevko, letečimi prirobnicami, nastavki za spajanje z lepljenjem, spojnim in tesnilnim                materialom:                                          DN100                               </t>
  </si>
  <si>
    <t>20.4</t>
  </si>
  <si>
    <t>Varnostni preliv izdelan iz PVC-ja, dim. Ø300/125; H= 350 mm, vključno skolenom Ø125 z letečo prirobnico, nastavkom za spajanje z lepljenjem, spojnim, pritrdilnim in tesnilnim materialom:</t>
  </si>
  <si>
    <t>20.5</t>
  </si>
  <si>
    <t>PVC-U izpustna cev varnostnega preliva speljana</t>
  </si>
  <si>
    <t xml:space="preserve">speljana v praznotok v komp. Bazenu, vklučno s </t>
  </si>
  <si>
    <t xml:space="preserve">kolenom Ø125, in izpustna cev v bazen odpadnih vod, vključno z naletnimi prirobnicami, nastavkom za spajanje z lepljenjem, spojnim, pritrdilnim in tesnilnim materialom:                        Ø110          </t>
  </si>
  <si>
    <t xml:space="preserve">                                                          Ø125</t>
  </si>
  <si>
    <t>Dekloracija:</t>
  </si>
  <si>
    <t xml:space="preserve">Samosesalna črpalka za cirkulacijo klorirane vode </t>
  </si>
  <si>
    <t>v nevtralizacijskem bazenu s podatki:</t>
  </si>
  <si>
    <t>Q= 50 m3/h,  H= 5,5 mVS,  N= 1,5 kW</t>
  </si>
  <si>
    <t>21.2</t>
  </si>
  <si>
    <t>Sesalni koš z nepovratnim ventilom:   DN100</t>
  </si>
  <si>
    <t>21.3</t>
  </si>
  <si>
    <t>Ročna medprirobnična zaporna loputa za klorirano vodo, NP10, vključno z letečimi prirobnicami, nastavki za spajanje z lepljenjem, spojnim, pritrdilnim in tesnilnim materialom:       DN100</t>
  </si>
  <si>
    <t>21.4</t>
  </si>
  <si>
    <t xml:space="preserve">Zaporna PVC krogelna pipa za klorirano vodo z dolgo ročko, s holender priključki:     DN80 </t>
  </si>
  <si>
    <t>21.5</t>
  </si>
  <si>
    <t xml:space="preserve">PVC-U sesalna in tlačna cev, za NP6, </t>
  </si>
  <si>
    <t xml:space="preserve">                                                         Ø110</t>
  </si>
  <si>
    <t xml:space="preserve">-  tlačni kolektor: 4x T-kos Ø110/50,  </t>
  </si>
  <si>
    <t xml:space="preserve">   PVC cev Ø110,  L= 2,5 m</t>
  </si>
  <si>
    <t>21.6</t>
  </si>
  <si>
    <t xml:space="preserve">Merilna enota za meritev  Rx - Redox faktorja,  </t>
  </si>
  <si>
    <t>garnituro, s konzolo in vijaki za pritrditev na zid.</t>
  </si>
  <si>
    <t>21.7</t>
  </si>
  <si>
    <t>Cevna dozirna črpalka, za doziranje dekloranta       s karakteristikami:</t>
  </si>
  <si>
    <t>-  kapaciteta: do 4,5 l/h</t>
  </si>
  <si>
    <t>-  tlak doziranja: 1,5 bar</t>
  </si>
  <si>
    <t>21.8</t>
  </si>
  <si>
    <t xml:space="preserve">Posoda za kemikalije V= 50 Lt., postavljena v AB  </t>
  </si>
  <si>
    <t xml:space="preserve">50 Lt.  Natrijevega tiosulfida (Na2SO3) - koncentracija raztopine - 25%                     </t>
  </si>
  <si>
    <t>21.9</t>
  </si>
  <si>
    <t>Cev za deklorant:   PE 6x4</t>
  </si>
  <si>
    <t>21.10</t>
  </si>
  <si>
    <t>Konzolni obešalni in pritrdilni material iz nerjavečih materialov, lepili in redčilo</t>
  </si>
  <si>
    <t>Črpališče odpadnih vod - prečrpavanje:</t>
  </si>
  <si>
    <t>22.1</t>
  </si>
  <si>
    <t>Samosesalna potopna drenažna črpalka za</t>
  </si>
  <si>
    <t xml:space="preserve">prečrpavanje odpadnih vod po dekloraciji in </t>
  </si>
  <si>
    <t>montažo na dno bazena odpadnih vod, s podatki:</t>
  </si>
  <si>
    <t>Q= 50 m3/h,  H= 5,0 mVS,  N= 2,2 kW</t>
  </si>
  <si>
    <t>22.2</t>
  </si>
  <si>
    <t>Elektrokrmilna omarica za krmiljenje potopnih</t>
  </si>
  <si>
    <t>črpalk - 2x 2.2 kW, komplet z:</t>
  </si>
  <si>
    <t>-  tripoložajno plovno ali tlačno stikalo z vodili</t>
  </si>
  <si>
    <t xml:space="preserve">   za montažo na steno bazena odpadnih vod</t>
  </si>
  <si>
    <t>22.3</t>
  </si>
  <si>
    <t>Tlačna PVC cev Ø110, L= 2,0 m, za vertikalno</t>
  </si>
  <si>
    <t>montažo na črpalko, komplet z:</t>
  </si>
  <si>
    <t>-  Ročna medprirobnična zaporna loputa za klorirano vodo, NP10, vključno z letečimi prirobami, nastavki za spajanje z lepljenjem, spojnim in tesnilnim materialom:       DN100</t>
  </si>
  <si>
    <t>- PVC odbojna loputa za klorirano vodo, za NP10,  vključno z nastavki za spajanje z lepljenjem, spojnim in tesnilnim materialom:       DN100</t>
  </si>
  <si>
    <t>22.4</t>
  </si>
  <si>
    <t xml:space="preserve">Tlačni kolektor za prečrpavanje odpadne vode v nevtralizacijski bazen ali v kanalizacijo:                                  </t>
  </si>
  <si>
    <t xml:space="preserve">                                          PVC-U cev  Ø110    </t>
  </si>
  <si>
    <t>22.5</t>
  </si>
  <si>
    <t xml:space="preserve">Medprirobnična regulacijska loputa za prečrpavanje, za NP10, s pnevmatskim pogonom   s prigrajenim elektropnevmatskim ventilčkom, vključno s PU Ø 8/6 tlačno cevko, letečimi prirobnicami, nastavki za spajanje z lepljenjem, spojnim in tesnilnim materialom:      DN100                               </t>
  </si>
  <si>
    <t>22.6</t>
  </si>
  <si>
    <t>22.7</t>
  </si>
  <si>
    <t>Prehodni bazenčki:</t>
  </si>
  <si>
    <t>23.1</t>
  </si>
  <si>
    <t>Elektronska črpalka klorirane vode za prehodne bazenčke,  s karakteristikami:</t>
  </si>
  <si>
    <t>Q = do 4,8 m3/h;  H= 5 mVS; N= do 250 W</t>
  </si>
  <si>
    <t>23.2</t>
  </si>
  <si>
    <t>Razdelilnik, izdelan iz PVC cevi Ø90, L= 900 mm;</t>
  </si>
  <si>
    <t>- stranski reducirani priključed Ø90/50 mm</t>
  </si>
  <si>
    <t>-  lepljen čep Ø90 mm</t>
  </si>
  <si>
    <t>-  zg. priključni nastavki: Ø25, 2x Ø32 in Ø40</t>
  </si>
  <si>
    <t>-  sp. nastavek za izpustno pipo Ø20</t>
  </si>
  <si>
    <t>komplet s konzolnim, pritrdilnim in spojnim</t>
  </si>
  <si>
    <t>materjalom - lepilo, redčilo</t>
  </si>
  <si>
    <t>23.3</t>
  </si>
  <si>
    <t>-  PVC zaporna krogelna pipa s holandci:  DN20</t>
  </si>
  <si>
    <t xml:space="preserve">                                                                         DN25</t>
  </si>
  <si>
    <t xml:space="preserve">                                                                         DN32</t>
  </si>
  <si>
    <t xml:space="preserve">                                                                         DN40</t>
  </si>
  <si>
    <t>-  PVC izpustna pipa:                       DN15</t>
  </si>
  <si>
    <t>-  PVC pipa za jemanje vzorcev:     DN15</t>
  </si>
  <si>
    <t xml:space="preserve">-  PVC lijak s sifoniranim odtokom Ø50 mm </t>
  </si>
  <si>
    <t>23.4</t>
  </si>
  <si>
    <t xml:space="preserve">Linijski klorator za dokloriranje vode za prehodne </t>
  </si>
  <si>
    <t xml:space="preserve">bazenčke na predpisano vsebnost klora; </t>
  </si>
  <si>
    <t xml:space="preserve">klorator vezan v by-pasu glavnega dovoda, </t>
  </si>
  <si>
    <t>v kompletu z:</t>
  </si>
  <si>
    <t xml:space="preserve">-  2x PVC zaporni ventilček z veznima cevkama Ø8/1 </t>
  </si>
  <si>
    <t>-  2x ubodna garnitura Ø8 mm za PVC cev</t>
  </si>
  <si>
    <t xml:space="preserve">-  posoda za kemikalije V= 30 l, napolnjena z </t>
  </si>
  <si>
    <t xml:space="preserve">   raztopino anorganskega klora - granulat ali</t>
  </si>
  <si>
    <t xml:space="preserve">   v tabletah</t>
  </si>
  <si>
    <t>23.5</t>
  </si>
  <si>
    <t>Oprema in armature bazenčkov:</t>
  </si>
  <si>
    <t>-  PVC dotočna šoba Ø50/25 z mrežico</t>
  </si>
  <si>
    <t>-  PVC prelivna šoba Ø50/25 z mrežico</t>
  </si>
  <si>
    <t>-  PVC talni odtok Ø50 mm s pohodno mrežico</t>
  </si>
  <si>
    <t xml:space="preserve">-  PVC zaporna krogelna pipa s holender   </t>
  </si>
  <si>
    <t xml:space="preserve">   priključki (Ø32 in Ø63) in metuljno ročko:</t>
  </si>
  <si>
    <t xml:space="preserve">        -  DN20 na dotoku </t>
  </si>
  <si>
    <t xml:space="preserve">        -  DN50 za praznitev bazenčka</t>
  </si>
  <si>
    <t>SKUPNI ELEMENTI skupaj:</t>
  </si>
  <si>
    <t>CEVNA INŠTALACIJA:</t>
  </si>
  <si>
    <t>Cevni razvodi dotočnih tlačnih in prelivno odtočnih cevi, kanalizacijskih cevi, cevi za vzorčenje ter cevi za vodno sesanje in prehodne bazenčke:</t>
  </si>
  <si>
    <t>24.1</t>
  </si>
  <si>
    <t>Razvod iz PVC-U dotočnih in prelivno odtočnih cevi, za NP6 bar; cevi v strojnici položene ob in nad filtri ter pod bazensko školjko malih bazenov; zunanje cevi položene ob bazenskih školjkah velikega in malih bazenov prostozračno ali po montaži zasute z zemljo ter pod in v  temeljni plošči malih bazenov in po montaži zalite z betonom. Cevi so vključno s fazonskimi kosi, pri dolžinah cevi je upoštevan dodatek za odrez, ter lepilnim (lepilo, redčilo), tesnilnim, pritrdilnim in veznim materialom. Cevi dimenzij:</t>
  </si>
  <si>
    <t xml:space="preserve">                                                             Ø63</t>
  </si>
  <si>
    <t xml:space="preserve">                                                             Ø75</t>
  </si>
  <si>
    <t xml:space="preserve">                                                             Ø90</t>
  </si>
  <si>
    <t xml:space="preserve">                                                             Ø110</t>
  </si>
  <si>
    <t xml:space="preserve">                                                             Ø125</t>
  </si>
  <si>
    <t xml:space="preserve">                                                             Ø140</t>
  </si>
  <si>
    <t xml:space="preserve">                                                             Ø160</t>
  </si>
  <si>
    <t xml:space="preserve">                                                             Ø200</t>
  </si>
  <si>
    <t xml:space="preserve">                                                             Ø225</t>
  </si>
  <si>
    <t xml:space="preserve">                                                             Ø250</t>
  </si>
  <si>
    <t xml:space="preserve">                                                             Ø280</t>
  </si>
  <si>
    <t xml:space="preserve">                                                             Ø315</t>
  </si>
  <si>
    <t>24.12</t>
  </si>
  <si>
    <t>Konzolni, obešalni in pritrdilni material za obešanje in polaganje PVC-U cevnega razvoda - poz. 24.1,  iz nerjavnih materialov</t>
  </si>
  <si>
    <t>24.2</t>
  </si>
  <si>
    <t xml:space="preserve">Prehodni kosi skozi AB, iz PVC cevi NP10, s tesnilnim obročem in  zaščitnim materialom za cevi: </t>
  </si>
  <si>
    <t xml:space="preserve">                                                             DN50</t>
  </si>
  <si>
    <t xml:space="preserve">                                                           DN100</t>
  </si>
  <si>
    <t xml:space="preserve">                                                           DN125</t>
  </si>
  <si>
    <t xml:space="preserve">                                                           DN150</t>
  </si>
  <si>
    <t xml:space="preserve">                                                           DN200</t>
  </si>
  <si>
    <t xml:space="preserve">                                                           DN225</t>
  </si>
  <si>
    <t xml:space="preserve">                                                           DN250</t>
  </si>
  <si>
    <t xml:space="preserve">                                                           DN315</t>
  </si>
  <si>
    <t>24.3</t>
  </si>
  <si>
    <t>Razvodne PVC-U cevi za vzorčenje bazenske vode in odtočne cevi iz merilnih garnitur, vključno s fazonskimi kosi, lepilnim, tesnilnim, in veznim materialom.  Cevi dimenzij:                Ø20 NP16</t>
  </si>
  <si>
    <t xml:space="preserve">                                                            Ø32 NP6</t>
  </si>
  <si>
    <t xml:space="preserve">                                                            Ø40 NP6</t>
  </si>
  <si>
    <t>24.32</t>
  </si>
  <si>
    <t>24.4</t>
  </si>
  <si>
    <t xml:space="preserve">PVC kanalizacijske cevni položane v tlaku strojnice in praznotoki bazenov položeni pod temeljno plošćo bazenov, prostozračno v strojnici in dalje v zemlji do jaškov zunanje kanalizacije. Cevi za NP6 bar, vključno s fazonskimi kosi, pri dolžinah cevi je upoštevan dodatek za odrez, ter lepilnim (lepilo, redčilo), tesnilnim, pritrdilnim in veznim materialom; cevi dimenzij:                                       </t>
  </si>
  <si>
    <t>24.5</t>
  </si>
  <si>
    <t xml:space="preserve">Razvodne PVC-U cevi za vodno sesanje, cevi za NP6 bar, vključno s fazonskimi kosi, lepilnim, tesnilnim, in veznim materialom.                           Cevi dimenzij:                                     Ø50 </t>
  </si>
  <si>
    <t xml:space="preserve">                                                             Ø63 </t>
  </si>
  <si>
    <t xml:space="preserve">                                                             Ø90 </t>
  </si>
  <si>
    <t>24.6</t>
  </si>
  <si>
    <t xml:space="preserve">Razvodne PVC-U dovodne in prelivne cevi za prehodne bazenčke, vključno s fazonskimi kosi, lepilnim, tesnilnim, in veznim materialom.            Cevi dimenzij:                                   Ø25 NP10 </t>
  </si>
  <si>
    <t xml:space="preserve">                                                           Ø32 NP10 </t>
  </si>
  <si>
    <t xml:space="preserve">                                                           Ø40 NP6</t>
  </si>
  <si>
    <t xml:space="preserve">                                                           Ø50 NP6</t>
  </si>
  <si>
    <t xml:space="preserve">                                                           Ø63 NP6 </t>
  </si>
  <si>
    <t>24.7</t>
  </si>
  <si>
    <t xml:space="preserve">PVC-C cevi za by-pas prenosnikiv toplote, za tlak NP6 bar, vključno s fazonskimi kosi, lepilnim, tesnilnim, in veznim materialom.                            Cevi dimenzij:                                     Ø110 </t>
  </si>
  <si>
    <t>24.8</t>
  </si>
  <si>
    <t>Izvedba priključkov dotočnih šob in prelivnih odtočnih elementov na cevno inštalacijo (po izvedbi tlačnih in tesnostnih preizkusov in odstranitvi čepov ter pred zasutjem z zemljo ali zalitjem cevi z estrihom), vključno z lepilnim, pritrdilnim in veznim materialom:</t>
  </si>
  <si>
    <t xml:space="preserve">                                                           Ø50 mm </t>
  </si>
  <si>
    <t xml:space="preserve">                                                                 Ø160 mm </t>
  </si>
  <si>
    <t>CEVNA INŠTALACIJA skupaj:</t>
  </si>
  <si>
    <t>ZAKLJUČNA DELA IN STROŠKI</t>
  </si>
  <si>
    <t>Oprema za obratovanje in vzdrževanje sistema</t>
  </si>
  <si>
    <t>priprave bazenske vode:</t>
  </si>
  <si>
    <t>25.1</t>
  </si>
  <si>
    <t>Ročni elektronski aparat za merjenje:</t>
  </si>
  <si>
    <t>-  klor 0,05 - 6,0 mg/l Cl2</t>
  </si>
  <si>
    <t>-  pH 6,5 - 8,4</t>
  </si>
  <si>
    <t>-  cianurična kislina 0-80 mg/l</t>
  </si>
  <si>
    <t>vključno z reagentnimi tabletami</t>
  </si>
  <si>
    <t>25.2</t>
  </si>
  <si>
    <t>Ročni elektronski aparat za merjenje pH, s sondo za direktno merjenje in odčitavanje</t>
  </si>
  <si>
    <t>25.3</t>
  </si>
  <si>
    <t>Ročni elektronski aparat za merjenje Rx (redox), s sondo za direktno merjenje in odčitavanje</t>
  </si>
  <si>
    <t>Izdelava gradbenih podlog za izvedbo pomožnih gradbenih del vezanih na izvedbo instalacij bazenske tehnike</t>
  </si>
  <si>
    <t>Pripravljalna in zaključna dela, trasiranje, razpored opreme, izdelava montažnih načrtov, izpiranje in čiščenje vseh cevnih instalacij.</t>
  </si>
  <si>
    <t>Izvedba tlačnega preizkusa celotne inštalacije dovoda bazenske vode s hladnim vodnim tlakom 3 bar, z zaporo loput na črpalčnih dovodih iz kompenzacijskih bazenov in blindiranjem priključkov stenskih šob na Sistemu 1 in talnih šob</t>
  </si>
  <si>
    <t xml:space="preserve">na sistemu 2.  Za izvedbo se uporabi: </t>
  </si>
  <si>
    <t>-  23x lepilna slepa priroba Ø90 mm - Sistem 1</t>
  </si>
  <si>
    <t>-  23x navojni čep RØ50 mm - Sistem 2</t>
  </si>
  <si>
    <t>Izvedba tlačnega preizkusa inštalacije dovoda vode za prehodne bazenčke s preizkusnim tlakom 3 bar, z zaporo ventila na glavni dovodni cevi pred črpalko in ventilov v priključnih jaških posameznega bazenčka (kos 8).</t>
  </si>
  <si>
    <t xml:space="preserve">Izvedba tesnostnega preizkusa celotne prelivno oddtočne inštalacije bazenske vode z zaporo prostih prelivnih cevi v kompenzacijskih bazenih in napolnitvijo sistema z vodo do zgornjega roba oddtokov v prelivnih kanalih. </t>
  </si>
  <si>
    <t xml:space="preserve">Za izvedbo se uporabi: </t>
  </si>
  <si>
    <t xml:space="preserve">Sistem 1 -  lepilna slepa priroba: Ø250 in  2x Ø315   </t>
  </si>
  <si>
    <t xml:space="preserve">Sistem 2 -  lepilna slepa priroba: 2x Ø160 in Ø280  </t>
  </si>
  <si>
    <t>Polnjenje sistemov z vodo iz vodovoda:</t>
  </si>
  <si>
    <t>Vs1= 2450 m3, čas polnjenja cca. 60 ur</t>
  </si>
  <si>
    <t>Vs2= 145 m3, čas polnjenja cca. 12 ur</t>
  </si>
  <si>
    <t xml:space="preserve">Poizkusni zagon, meritve in nastavitve regulacijskih elementov,  kolavdacija posameznih sistemov </t>
  </si>
  <si>
    <t xml:space="preserve">Dezinfekcija obeh sistemov kopalne vode ter izpiranje, jemanje vzorcev, pregled ustreznosti vode in pridobitev izvida o ustreznosti. </t>
  </si>
  <si>
    <t>Napisne ploščice za označitev elementov bazenske tehnike in razvoda</t>
  </si>
  <si>
    <t>Funkcionalna shema z navodili celotnega sistema</t>
  </si>
  <si>
    <t>ZAKLJUČNA DELA IN STROŠKI skupaj:</t>
  </si>
  <si>
    <t>B -</t>
  </si>
  <si>
    <t>ELEKTRIČNE INŠTALACIJE IN OPREMA:</t>
  </si>
  <si>
    <t>OMARA EKO-1  BAZEN</t>
  </si>
  <si>
    <t>Omara 1200x400x2000 s podstavkom</t>
  </si>
  <si>
    <t>Omara 800x400x2000 s podstavkom</t>
  </si>
  <si>
    <t>Glavno stikalo 250A</t>
  </si>
  <si>
    <t>KZS stikalo 10/2/0.03A</t>
  </si>
  <si>
    <t>FID stikalo 40/4/0.03A</t>
  </si>
  <si>
    <t>FID stikala 25/4/0.03A 7x</t>
  </si>
  <si>
    <t>Kontrolnik prisotnosti faz</t>
  </si>
  <si>
    <t>Kasnilnik krmilne napetosti 3x3 sec</t>
  </si>
  <si>
    <t>Filtrska črpalka (6 kosov) 400V  9,2kW</t>
  </si>
  <si>
    <t>Filtrska črpalka (3 kosi) 400V 5,5 kW</t>
  </si>
  <si>
    <t>Puhalo za pranje filtra 400V; 11kW</t>
  </si>
  <si>
    <t>Dozirna črpalka on/off (7 kosov) - flokulant 230V; 100W</t>
  </si>
  <si>
    <t>Dozirna črpalka pH (2 kosa) 60 W</t>
  </si>
  <si>
    <t>Dozirna črpalka klor (2 kosa) 100W</t>
  </si>
  <si>
    <t>Regulator nivoja  NR-300 11x</t>
  </si>
  <si>
    <t>Grelec za omaro 2x 100W s termostatom</t>
  </si>
  <si>
    <t>Nivo elektrode AISI-316 25 kom</t>
  </si>
  <si>
    <t>EM ventil pnevmatske lopute (kos 7x 7) - filter 24AC</t>
  </si>
  <si>
    <t>EM ventil pnevmatske lopute - dovod sanitarne vode 2x 24AC</t>
  </si>
  <si>
    <t>EM ventili ostali 13 kom 24VAC</t>
  </si>
  <si>
    <t>Merilniki za klor, pH, Rx, T  2x</t>
  </si>
  <si>
    <t>Črpalka - vzorec vode (2kosa) 230V; 100W</t>
  </si>
  <si>
    <t>Transformator 230/24V 200 VA</t>
  </si>
  <si>
    <t>Stikala R-0-A za vse porabnike</t>
  </si>
  <si>
    <t>Pomožni krmilni releji za krmilnikove izhode</t>
  </si>
  <si>
    <t>Izvod za prečrpavanje 5 kW</t>
  </si>
  <si>
    <t>Izvod za elektrolizo 12 kW</t>
  </si>
  <si>
    <t>Napajnik 24 V DC 10A</t>
  </si>
  <si>
    <t>VODNI EFEKTI:</t>
  </si>
  <si>
    <t>Puhalo-sedežna masaža 1 400V; 2.2kW</t>
  </si>
  <si>
    <t>Puhalo-sedežna masaža 2 400V; 2,2kW</t>
  </si>
  <si>
    <t>Črpalka pelikan 400V; 1,5kW</t>
  </si>
  <si>
    <t>Črpalka ježek 400V; 1,5kW</t>
  </si>
  <si>
    <t>Črpalka za bazenčke za noge 0,25 kW</t>
  </si>
  <si>
    <t>presostat - kontaktni signal</t>
  </si>
  <si>
    <t>Kompresor 400V; 1,8 kW</t>
  </si>
  <si>
    <t>Ventilacija omare 2x 230V s termostatom</t>
  </si>
  <si>
    <t>Varovalke porabnikov komplet</t>
  </si>
  <si>
    <t>Dozirna črpalka dekloriranje 230V 100W</t>
  </si>
  <si>
    <t>KRMILNIK ZA UPRAVLJANJE BAZENSKE TEHNIKE</t>
  </si>
  <si>
    <t>Napajanje krmilnika 24 V DC 3A</t>
  </si>
  <si>
    <t>DI: 80</t>
  </si>
  <si>
    <t>DO: 96</t>
  </si>
  <si>
    <t>Gateway GWBR can open 2kom</t>
  </si>
  <si>
    <t>PLC: XV-102 EATON 5,7 " zaslon na dotik</t>
  </si>
  <si>
    <t>Izvedba del na aplikativni programski opremi za krmilno-regulacijski sistem.</t>
  </si>
  <si>
    <t>KABLIRANJE - DOBAVA IN MONTAŽA</t>
  </si>
  <si>
    <t>Kabel NYY položen delno v ceveh, delno na kabelskih policah in naslednjih prerezov:</t>
  </si>
  <si>
    <t>NYY  5x6mm2</t>
  </si>
  <si>
    <t>NYY  5x4mm2</t>
  </si>
  <si>
    <t>NYY  4x2,5mm2</t>
  </si>
  <si>
    <t>NYY  4x1,5mm2</t>
  </si>
  <si>
    <t>NYY  3x1,5mm2</t>
  </si>
  <si>
    <t>Kabel OLFLEX  položen delno v ceveh, delno na kabelskih policah, naslednjih prerezov:</t>
  </si>
  <si>
    <t>OLFLEX 4x10mm2</t>
  </si>
  <si>
    <t>OLFLEX 4x4mm2</t>
  </si>
  <si>
    <t>OLFLEX 7x0,75mm2</t>
  </si>
  <si>
    <t>OLFELX 3x0,75mm2</t>
  </si>
  <si>
    <t>OLFELX 10x0,75mm2</t>
  </si>
  <si>
    <t>LiYCY 5x0,75mm2</t>
  </si>
  <si>
    <t>Zaščitne gibljive cevi, naslednjih premerov:</t>
  </si>
  <si>
    <t>14  mm</t>
  </si>
  <si>
    <t>24  mm</t>
  </si>
  <si>
    <t>Instalacijske cevi PN, pritrjene na objemkah, naslednjih premerov:</t>
  </si>
  <si>
    <t>16  mm</t>
  </si>
  <si>
    <t>23  mm</t>
  </si>
  <si>
    <t>Vodnik za izenačevanje potencialov P/F-Y naslednjih prerezov:</t>
  </si>
  <si>
    <t>6 mm2</t>
  </si>
  <si>
    <t>Kabelske police PK, komplet s priborom za spajanje, pritrditev in pokrovom na steno, naslednjih velikosti:</t>
  </si>
  <si>
    <t>PK 50</t>
  </si>
  <si>
    <t>PK 100</t>
  </si>
  <si>
    <t>PK 200</t>
  </si>
  <si>
    <t>PK 300</t>
  </si>
  <si>
    <t xml:space="preserve">Pocinkan valjanec3x20mm  na konzolah </t>
  </si>
  <si>
    <t>Razvodna doza za filter s sponkami in uvodnicami</t>
  </si>
  <si>
    <t>Priklop naprav pri napravi in omari</t>
  </si>
  <si>
    <t>Direktni priklop enofaznih naprav moči do 2,5kW in naprav avtomatike</t>
  </si>
  <si>
    <t>Direktni priklop trifaznih naprav moči do 11kW</t>
  </si>
  <si>
    <t>Vtičnice 230v z zašitnim vodnikom za priklop dozirnih črpalk kemije</t>
  </si>
  <si>
    <t>Izdelava aplikativnega programa na nivoju PLC in prikazovalnika za vodenje sistema in komunikacije za analizatorje kemije</t>
  </si>
  <si>
    <t>Zagon sistema</t>
  </si>
  <si>
    <t>Dokumentacija (navodila za upravljanj)</t>
  </si>
  <si>
    <t>Šolanje</t>
  </si>
  <si>
    <t>B</t>
  </si>
  <si>
    <t>ELEKTRIČNE INŠTALACIJE IN OPREMA skupaj:</t>
  </si>
  <si>
    <t>- hidroantracit granulacije 0,8 ÷ 1,6 mm; H= 600 mm</t>
  </si>
  <si>
    <t>- steklene kroglice: Ø 0,4 ÷ 0,6 mm; H= 200 mm</t>
  </si>
  <si>
    <t xml:space="preserve">                               Ø 1,0 ÷ 1,3 mm; H= 200 mm </t>
  </si>
  <si>
    <t xml:space="preserve">                               Ø 3,4 ÷ 4,0 mm; H= 200 mm</t>
  </si>
  <si>
    <t xml:space="preserve">Diferenčno tlačni manometer Ø100 mm; p= 0-2,5 bar,  za klorirano bazensko vodo, vključno z odzrač. pipico, nastavkom za vgradnjo v PVC-U cev in vezno PUØ8/6 cevko - vgradnja na plpščo       </t>
  </si>
  <si>
    <t xml:space="preserve">s prigrajenim grobim filtrom Ø300 mm s </t>
  </si>
  <si>
    <t xml:space="preserve">komplet s prigrajenim grobim filtrom Ø300 mm s </t>
  </si>
  <si>
    <t xml:space="preserve">   z naletno prirobnico in kolenom 45⁰</t>
  </si>
  <si>
    <t>- steklene kroglice:    Ø 0,4 ÷ 0,6 mm; H= 200 mm</t>
  </si>
  <si>
    <t xml:space="preserve">Diferenčno tlačni manometer Ø100 mm; p= 0-2,5 bar,  za klorirano bazensko vodo, vključno z odzrač. pipico, nastavkom za vgradnjo v PVC-U cev in vezno PUØ8/6 cevko - vgradnja na ploščo       </t>
  </si>
  <si>
    <t>s pretočno celico z elektrodami, armaturami, pretočnim stikalom za kontrolo prisotnosti pretoka vzorčne vode in komunikacijo 4÷20 mA za prenos podatkov na CNS.</t>
  </si>
  <si>
    <t>s pretočno celico z elektrodo, armaturami, pretočnim stikalom, digitalnim displejem in komunikacijo 4÷20 mA za prenos podatkov na CNS, vklučno z vezno cevko Ø8/1 na vbodno</t>
  </si>
  <si>
    <t xml:space="preserve">-  talne in stenske priključne šobe: Ø32 mm </t>
  </si>
  <si>
    <t xml:space="preserve">- stenske šobe:    Ø90 mm </t>
  </si>
  <si>
    <t xml:space="preserve">- odtočni priključki v prelivnih kanalih:  Ø125 mm </t>
  </si>
  <si>
    <t>Štiripoložajna tlačna sonda vgrajena v vodokaz, z regulatorjem za merjenje višine vode v komp. bazenu z izhodom 4 ÷ 20 mA</t>
  </si>
  <si>
    <t>Tpoložajna tlačna sonda vgrajena v vodokaz, z regulatorjem za merjenje višine vode v nevtralizacijskem bazenu z izhodom 4 ÷ 20 mA</t>
  </si>
  <si>
    <t xml:space="preserve">Membranska dozirna črpalka s koračnim motorjem, za doziranje hipoklorida - raztopina klora 3,3%,   </t>
  </si>
  <si>
    <t>Konzolni, obešalni in pritrdilni material za obešanje in polaganje PVC-U cevnega razvoda - poz. 24.3, iz nerjavnih materialov: 12,00 %</t>
  </si>
  <si>
    <t>4.0</t>
  </si>
  <si>
    <t>SKUPAJ JAKI TOK</t>
  </si>
  <si>
    <t>SKUPAJ TELEKOMUNIKACIJE</t>
  </si>
  <si>
    <t>SPECIFIKACIJA MATERIALA
(dobava in montaža)</t>
  </si>
  <si>
    <t>SPECIFIKACIJA MATERIALA - JAKI TOK</t>
  </si>
  <si>
    <t>A</t>
  </si>
  <si>
    <t>POSTAVITEV IN ZAPRTJE GRADBIŠČA</t>
  </si>
  <si>
    <t>Enkratni stroški gradbišča</t>
  </si>
  <si>
    <t>Postavitev gradbišča upoštevajoč vse naprave, stroje, kontejnerje in podobnih priprav za gradbišče, upoštevajoč namestitve gradbiščne električne inštalacije z namestitvijo gradbene omarice</t>
  </si>
  <si>
    <t>komplet</t>
  </si>
  <si>
    <t>Zaprtje gradbišča
Pospravljanje gradbišča, vključno z podiranjem gradbiščnih naprav in njihovim odvozom.</t>
  </si>
  <si>
    <t>RAZDELILNIKI</t>
  </si>
  <si>
    <t>OPOMBA:
Pri izdelavi ponudbe je potrebno pri vsakem razdelilniku upoštevati poleg navedenega tudi:
Izdelavo napisnih ploščic za označevanje elementov
OPOMBA: (samolepilne nalepke ne veljajo kot označbe)
- izdelavo vseh kabelskih označb,
- kabelske uovdnice,
- zatesnjevanje kabelskih uvodnic,
- zbiralke,
- podporne izolatorje,
- zaščitne prekrivne plošče za preprečitev dotika,
- ves vezni material,
- POK korita za polaganje kablov,
- ves pritrdilni in drobni montažni material,
- vse označbe stikalnega bloka izvesti v skladu z veljavnimi predpisi, atesti,
- puščanje prostora za dodatno namestitev opreme,
- nameščanje enepolnih shem v stikalne bloke,
- namestitev ročk za izvlačenje varovalk,
- namestitev žepov za nemstitev shem,
- priklop in testiranje kablov,
- vse potrebne meritve in preiskuse, spuščanje v pogon,
- tipska ključavnica enaka za vse stikalne bloke
- izvajalec del mora prekontrolirati vse dimenzije na terenu in vgrajene opreme in jih uskladiti pri izvedbi razdelilca</t>
  </si>
  <si>
    <t>Luxmate komponente, ki so v razdelilnikih so specificirane posebej</t>
  </si>
  <si>
    <t>Kompenzacijska filterska naprava, 200 kVAr (4x50), 400V 50 Hz vključno z regulatorjem Varlogic.
Kompenzacija je samostoječa v omari, prašno barvana RAL9001.
Kot: tip Varset harmony, Schneider Electric</t>
  </si>
  <si>
    <t>- tokovnik 500/5A</t>
  </si>
  <si>
    <t>- kontrolnik Circutor CVM 96</t>
  </si>
  <si>
    <t>- inštalacijski odklopnik, z indikacijo stanja in delovanja zaščite, 20A, C, 3P, Ik=15kA.
Kot: tip iC60H, Schneider Electric (za katodni odvodnik)</t>
  </si>
  <si>
    <t>-katodni odvodnik, kot: tip PRD65r, 3p, 2kV Schneider Electric</t>
  </si>
  <si>
    <t>- inštalacijski odklopnik, z indikacijo stanja in delovanja zaščite, 6A, B, 1P, Ik=10kA.
Kot: tip iC60N, Schneider Electric</t>
  </si>
  <si>
    <t>- inštalacijski odklopnik, z indikacijo stanja in delovanja zaščite, 16A, C, 1P, Ik=10kA.
Kot: tip iC60N, Schneider Electric</t>
  </si>
  <si>
    <t>-katodni odvodnik, kot: tip PRD40r, 3p, 2kV Schneider Electric</t>
  </si>
  <si>
    <t>- inštalacijski odklopnik, z indikacijo stanja in delovanja zaščite, 10A, B, 1P, Ik=10kA.
Kot: tip iC60N, Schneider Electric</t>
  </si>
  <si>
    <t>- inštalacijski odklopnik, z indikacijo stanja in delovanja zaščite, 25A, C, 3P, Ik=10kA.
Kot: tip iC60N, Schneider Electric</t>
  </si>
  <si>
    <t>- zaščitno diferenčno stikalo z nadtokovno zaščito, 10A, B, 30mA, 2 polno.
Kot: tip DPN Vigi, Schneider Electric</t>
  </si>
  <si>
    <t>- zaščitno diferenčno stikalo z nadtokovno zaščito, 16A, C, 30mA, 2 polno.
Kot: tip DPN Vigi, Schneider Electric</t>
  </si>
  <si>
    <t>- inštalacijski kontaktor 25A, 3P, 230V AC.
Kot: tip iCT, Schneider Electric</t>
  </si>
  <si>
    <t>- inštalacijski odklopnik, z indikacijo stanja in delovanja zaščite, 40A, C, 3P, Ik=10kA.
Kot: tip iC60N, Schneider Electric</t>
  </si>
  <si>
    <t>- inštalacijski odklopnik, z indikacijo stanja in delovanja zaščite, 50A, C, 3P, Ik=10kA.
Kot: tip iC60N, Schneider Electric</t>
  </si>
  <si>
    <t>- glavno stikalo, montaža na letev, 100A 3P.
Kot: tip iSW, Schneider Electric</t>
  </si>
  <si>
    <t>- diferenčno zaščitno stikalo, z indikacijo stanja delovanja zaščite, karakteristika Asi, 80A, 30mA, 4 polno.
Kot: tip iID, Schneider Electric</t>
  </si>
  <si>
    <t>- inštalacijski odklopnik, z indikacijo stanja in delovanja zaščite, 16A, C, 3P, Ik=10kA.
Kot: tip iC60N, Schneider Electric</t>
  </si>
  <si>
    <t>- glavno stikalo, montaža na letev, 40A 3P.
Kot: tip iSW, Schneider Electric</t>
  </si>
  <si>
    <t>- diferenčno zaščitno stikalo, z indikacijo stanja delovanja zaščite, karakteristika Asi, 40A, 30mA, 4 polno.
Kot: tip iID, Schneider Electric</t>
  </si>
  <si>
    <t>- inštalacijski odklopnik, z indikacijo stanja in delovanja zaščite, 20A, C, 1P, Ik=10kA.
Kot: tip iC60N, Schneider Electric</t>
  </si>
  <si>
    <t>- inštalacijski odklopnik, z indikacijo stanja in delovanja zaščite, 20A, C, 3P, Ik=10kA.
Kot: tip iC60N, Schneider Electric</t>
  </si>
  <si>
    <t>- inštalacijski odklopnik, z indikacijo stanja in delovanja zaščite, 32A, C, 3P, Ik=10kA.
Kot: tip iC60N, Schneider Electric</t>
  </si>
  <si>
    <t>- glavno stikalo, montaža na letev, 25A 2P.
Kot: tip iSW, Schneider Electric</t>
  </si>
  <si>
    <t>- diferenčno zaščitno stikalo, z indikacijo stanja delovanja zaščite, karakteristika Asi, 25A, 30mA, 2 polno.
Kot: tip iID, Schneider Electric</t>
  </si>
  <si>
    <t>- inštalacijski odklopnik, z indikacijo stanja in delovanja zaščite, 20A, C, 1P, Ik=15kA.
Kot: tip iC60H, Schneider Electric (za katodni odvodnik)</t>
  </si>
  <si>
    <t>-katodni odvodnik, kot: tip PRD40r, 1p, 2kV Schneider Electric</t>
  </si>
  <si>
    <t>- inštalacijski odklopnik, z indikacijo stanja in delovanja zaščite, 4A, C, 1P, Ik=10kA.
Kot: tip iC60N, Schneider Electric</t>
  </si>
  <si>
    <t>- inštalacijski kontaktor 25A, 1P, 230V AC.
Kot: tip iCT, Schneider Electric</t>
  </si>
  <si>
    <t>- tipalo temperature za vtočnike</t>
  </si>
  <si>
    <t>- krmilnik vgrajen v R-GK za ogrevanje vtočnikov, kot Devireg 330</t>
  </si>
  <si>
    <t>VODOVNI MATERIAL</t>
  </si>
  <si>
    <t>Kabel položen delno na kabelske lestvice in police, uvlečen v inštalacijske cevi ustreznih presekov ter delno položen nadometno na distančne objemke, s potrebnimi kabelskimi čevlji, dozami, skobami in drobnim montažnim in veznim materialom:</t>
  </si>
  <si>
    <t>Opozorilni trak</t>
  </si>
  <si>
    <t>Kabel NYY-J 4x150 mm2, Cu</t>
  </si>
  <si>
    <t>Kabel NYY-J 3x240 mm2, Cu</t>
  </si>
  <si>
    <t>Kabel NYY-J 4x95 mm2, Cu</t>
  </si>
  <si>
    <t>Kabel NYY-J 4x70 mm2, Cu</t>
  </si>
  <si>
    <t>Kabel NYY-J 4x35 mm2, Cu</t>
  </si>
  <si>
    <t>Kabel NYY-J 4x25 mm2, Cu</t>
  </si>
  <si>
    <t>Kabel NYY-J 5x16 mm2, Cu</t>
  </si>
  <si>
    <t>Kabel NYY-J 5x10 mm2, Cu</t>
  </si>
  <si>
    <t>Kabel NYY-J 5x6 mm2, Cu</t>
  </si>
  <si>
    <t>Kabel NYY-J 10x4 mm2, Cu</t>
  </si>
  <si>
    <t>Kabel NYY-J 7x4 mm2, Cu</t>
  </si>
  <si>
    <t>Kabel NYY-J 5x4 mm2, Cu</t>
  </si>
  <si>
    <t>Kabel NYY-J 3x4 mm2, Cu</t>
  </si>
  <si>
    <t>Kabel NYY-J 10x2,5 mm2, Cu</t>
  </si>
  <si>
    <t>Kabel NYY-J 7x2,5 mm2, Cu</t>
  </si>
  <si>
    <t>Kabel NYY-J 5x2,5 mm2, Cu</t>
  </si>
  <si>
    <t>Kabel NYY-J 3x2,5 mm2, Cu</t>
  </si>
  <si>
    <t>Kabel NYY-J 2x2,5 mm2, Cu</t>
  </si>
  <si>
    <t>Kabel NYM-J 3x16 mm2</t>
  </si>
  <si>
    <t>Kabel NYM-J 5x10 mm2</t>
  </si>
  <si>
    <t>Kabel NYM-J 5x6 mm2</t>
  </si>
  <si>
    <t>Kabel NYM-J 5x4 mm2</t>
  </si>
  <si>
    <t>Kabel NYM-J 5x2,5 mm2</t>
  </si>
  <si>
    <t>Kabel NYM-J 2x2,5 mm2</t>
  </si>
  <si>
    <t>Kabel NYM-J 3x2,5 mm2</t>
  </si>
  <si>
    <t>Kabel NYM-J 5x1,5 mm2</t>
  </si>
  <si>
    <t>Kabel NYM-J 4x1,5 mm2</t>
  </si>
  <si>
    <t>Kabel NYM-J 3x1,5 mm2</t>
  </si>
  <si>
    <t>Kabel NYM-J 2x1,5 mm2</t>
  </si>
  <si>
    <t>Kabel IY(St)Y 1x2x0,8mm2</t>
  </si>
  <si>
    <t>Kabel IY(St)Y 2x2x0,8 mm2</t>
  </si>
  <si>
    <t>Kabel LyCy 2x0,75 mm2</t>
  </si>
  <si>
    <t>Kabel UTP Cat.6 AWG24</t>
  </si>
  <si>
    <t>Vodnik P/Fy 150 mm2</t>
  </si>
  <si>
    <t>Vodnik P/Fy 120 mm2</t>
  </si>
  <si>
    <t>Vodnik P/Fy 50 mm2</t>
  </si>
  <si>
    <t>Vodnik P/Fy 35 mm2</t>
  </si>
  <si>
    <t>Vodnik P/Fy 25 mm2</t>
  </si>
  <si>
    <t>Vodnik P/Fy 16 mm2</t>
  </si>
  <si>
    <t>Vodnik P/Fy 10 mm2</t>
  </si>
  <si>
    <t>Vodnik P/Fy 6 mm2</t>
  </si>
  <si>
    <t>Vodnik P/Fy 4 mm2</t>
  </si>
  <si>
    <t>Kabel NHXH FE180/E60 4x120 mm2</t>
  </si>
  <si>
    <t>Kabel NHXH FE180/E60 4x35 mm2</t>
  </si>
  <si>
    <t>Kabel NHXH FE180/E60 1x70 mm2</t>
  </si>
  <si>
    <t>Kabel NHXH FE180/E60 1x25 mm2</t>
  </si>
  <si>
    <t>Kabel NHXH FE180/E60 3x2,5 mm2</t>
  </si>
  <si>
    <t>Kabel NHXH FE180/E60 4x1,5 mm2</t>
  </si>
  <si>
    <t>Kabel NHXH FE180/E90 3x1,5 mm2</t>
  </si>
  <si>
    <t>INŠTALACIJSKI RAZVODNI MATERIAL</t>
  </si>
  <si>
    <t>Zaščitna, plastična, gibljiva, samougasna (RF), rebrasta cev, položena podometno, kompletno z dozami in pritrdilnim materialom:</t>
  </si>
  <si>
    <t>Inštalacijska cev FI 16 mm</t>
  </si>
  <si>
    <t>Inštalacijska cev FI 23 mm</t>
  </si>
  <si>
    <t>Inštalacijska cev FI 36 mm</t>
  </si>
  <si>
    <t>Inštalacijske plastična cev položena nadometno, kompletno z razvodnimi dozami in pritrdilnim materialom:</t>
  </si>
  <si>
    <t>Inštalacijska cev PN 16 mm</t>
  </si>
  <si>
    <t>Inštalacijska cev PN 23 mm</t>
  </si>
  <si>
    <t>Inštalacijska cev PN 36 mm</t>
  </si>
  <si>
    <t>Inštalacijske plastična cev, položena podometno, v liti beton, kompletno z razvodnimi dozami in pritrdilnim materialom:</t>
  </si>
  <si>
    <t>Inštalacijska cev RB 16 mm</t>
  </si>
  <si>
    <t>Inštalacijska cev RB 23 mm</t>
  </si>
  <si>
    <t>Inštalacijska cev RB 36 mm</t>
  </si>
  <si>
    <t>Inštalacijska cev PVC fi 40 mm</t>
  </si>
  <si>
    <t>Inštalacijska cev PVC fi 50</t>
  </si>
  <si>
    <t>Inštalacijska cev PVC fi 110 mm</t>
  </si>
  <si>
    <t>Kabelski kanali PVC za inštalacijski razvod</t>
  </si>
  <si>
    <t>Kanal PVC NIK 0 17x10</t>
  </si>
  <si>
    <t>Kanal PVC NIK 0 17x17</t>
  </si>
  <si>
    <t>Kanal PVC NIK 0 30x30</t>
  </si>
  <si>
    <t>Kabelske police izdelane iz vročecinkane pločevine, kompletno s potrebnim veznim, spojnim in nosilnim materialom po DIN50975/50976 z nanosom cinka 60-80um, kot naprimer STAGO</t>
  </si>
  <si>
    <t>PK300 komplet s pokrovom</t>
  </si>
  <si>
    <t>PK200 komplet s pokrovom</t>
  </si>
  <si>
    <t>PK100 komplet s pokrovom</t>
  </si>
  <si>
    <t>PK50 komplet s pokrovom</t>
  </si>
  <si>
    <t>Konstrukcijsko železo, raznih profilov in dimenzij, obarvano z osnovno in končno barvo</t>
  </si>
  <si>
    <t>Troprekatni parapetni kanal izdelan iz jeklene pločevine, kompletno s spodnjim in zgornjim delom, pokrovom, dvema pregradama, nastavljivimi konzolami, kabelskimi zaponkami, ozemljitvenimi povezavami ter ostalim potrebnim drobnim, veznim in montažnim materialom, dimenzije 130/70</t>
  </si>
  <si>
    <t>Doza izenačevanje potenciala, podometna kovinska omara iz nerjaveče pločevine, zaščite IP 44, opremljena z Cu zbiralko za priklop vodnikov za izenačevanje potenciala, komplet z kabelskimi uvodnicami, drobnim, veznim in montažnim materialom, različnih dimenzij.</t>
  </si>
  <si>
    <t>Izdelava spojev s kovinskimi masami</t>
  </si>
  <si>
    <t>Protipožarna masa</t>
  </si>
  <si>
    <t>Blazinice za protipožarno tesnenje dim. 100x150x30 mm, za ločevanje požarnih con.</t>
  </si>
  <si>
    <t>STIKALA, VTIČNICE in PRIKLJUČKI</t>
  </si>
  <si>
    <t>Inštalacijska stikala, komplet z ustreznimi prekrivnimi tipkami, dozami, nosilci za brezvijačno vgradnjo modulov ter dekorativnim okvirjem in ostalim drobnim, veznim in montažnim materialom, kot VIMAR PLANA</t>
  </si>
  <si>
    <t>- navadno stikalo (vgradnja v parapetni kanal)</t>
  </si>
  <si>
    <t>- izmenično stikalo, nadometno</t>
  </si>
  <si>
    <t>- tipka vezana na sistem Luxmate</t>
  </si>
  <si>
    <t>- tipka gor/dol vezana na sistem Luxmate</t>
  </si>
  <si>
    <t>Senzor prisotnosti, 360°, vezan na sistem Luxmate
Kot: Steinel Presence Control PRO HF 360 z AP BOX IP54</t>
  </si>
  <si>
    <t>Tipka za izklop celotnega objekta v sili, komplet s podometno dozo in pritrdilnim materialom</t>
  </si>
  <si>
    <t>Vtičnice z varnostnim kontaktom in vgrajeno zaščito pred dotikom kontaktov za vgradnjo v podomet, komplet z podometno dozo in okrasno masko, komplet z drobnim, veznim in montažnim materialom za modularno vgradnjo, P+N+Pe, kot VIMAR - bela</t>
  </si>
  <si>
    <t>- enojna, 16A, 250V</t>
  </si>
  <si>
    <t>- enojna, 16A, 250V, vodotesna, s pokrovčkom</t>
  </si>
  <si>
    <t>- enojna, 16A, 250V, nadometna</t>
  </si>
  <si>
    <t>- dvojna, 16A, 250V, vodotesna, s pokrovčkom</t>
  </si>
  <si>
    <t>- trojna, 16A, 250V</t>
  </si>
  <si>
    <t>- trojna, 16A, 250V, vodotesna, s pokrovčkom</t>
  </si>
  <si>
    <t>- enojna, trofazna, vodotesna, s pokrovčkom</t>
  </si>
  <si>
    <t>Vtičnice z varnostnim kontaktom in vgrajeno zaščito pred dotikom kontaktov za vgradnjo v parapetni kanal, opremljene z vgradno dozo, pritrdilnim in okrasnim pokrovom, drobnim veznim in montažnim materialom, (P+N+Pe):</t>
  </si>
  <si>
    <t>Fiksni priključek p/o 400V</t>
  </si>
  <si>
    <t>Priklop naprav</t>
  </si>
  <si>
    <t>- ventilatorski konvektorji</t>
  </si>
  <si>
    <t>- zračna zavesa</t>
  </si>
  <si>
    <t>- prostorska tipala</t>
  </si>
  <si>
    <t>- zunanje enote split sistema</t>
  </si>
  <si>
    <t>- klimati</t>
  </si>
  <si>
    <t>- krmilne omare dvigala</t>
  </si>
  <si>
    <t>- električni motorji brisolejev in žaluzij</t>
  </si>
  <si>
    <t>- telekomunikacijske naprave (komunikacijska omara, kamere, domofonske centrale, požarna centrala, kontrola pristopa …)</t>
  </si>
  <si>
    <t>- različni enofazni priključki</t>
  </si>
  <si>
    <t>- različni trofazni priključki</t>
  </si>
  <si>
    <t>Vodotesni betonski jašek fi30cm</t>
  </si>
  <si>
    <t>RAZSVETLJAVA IN KRMILJENJE SENČIL</t>
  </si>
  <si>
    <t>Pri izdelavi ponudbe je potrebno upoštevati:
- Dobava in montaža opreme na položeno, označeno in preizkušeno inštalacijo
- Spuščanje sistema v pogon
- Šolanje uporabnika
- Predaja originalne proizvajalčeve dokumentacije
- Prevozi in transportni stroški
- Drobni in vezni material
- Nepredvideni stroški po vpisu v gradbeni dnevnik, obračun po dejanskih stroških.</t>
  </si>
  <si>
    <t>Vgradne in nadgradne svetilke s fluorescentnimi, kompaktnimi in LED 'žarnicami' ter ostalimi svetlobnimi viri.</t>
  </si>
  <si>
    <t>Vgradne in nadgradne svetilke s pripadajočim številom fluorescentnih,  kompaktnih in LED 'žarnic', v povezavi s pripadajočo predvžigalno napravo na steni, stropu, obešena na primarni ali sekundarni strop, vključno z vsem pripadajočim drobnim montažnim materialom, žarnicami in predstikalnimi napravami ter kompletno s kablom za ustrezno ožičenje ter materialom za dodatno pritrditev ali vgradnjo v obešen strop, zunanjo montažo, ...</t>
  </si>
  <si>
    <t>Svetilke splošne in zunanje razsvetljave</t>
  </si>
  <si>
    <t>Svetilka S1
Nadgradna svetilka (enakovredna kot Zumtobel Perluce LED) 38W, DALI, IP50. LED življenska doba vsaj 50.000 ur preden se svetlobni tok zniža na 80 % začetne vrednosti. Kromatična toleranca (začetni MacAdam): 4. Visoka učinkovitost svetilke z 90 lm/W, barva svetlobe 4000K. Skupni svetlobni tok svetilke je 3430 lm. Ohišje iz pocinkane jeklene pločevine, bele barve, pokrov brizgan v enem kosu iz opalnega PMMA. Robovi zatesnjeni z visoko kvalitetnim vodo-odbojnim poliuretanskim tesnilom. Ožičenje brez halogenov. Dimenzije: 1520x120x91mm; teža: 4.34 kg. 5-letna garancija.
Kot: Zumtobel PERLUCE O 38W LED DALI</t>
  </si>
  <si>
    <t>Svetilka S2
LED vgradna svetilka (kot Zumtobel Micros-C D95) 6x2,3W, snop svetlobe 35st, Ra=80 Izrezna odprtina: Ø95mm, vgradna globina: 100 mm; teža: 0.32 kg. Ohišje iz litega aluminija, obroč svetilke v beli barvi. Življenjska doba: 50.000 ur pri 70 % svetlobnega toka. Barvna temperatura: 3000 K Svetlobni tok svetilke 744lm, učinkovitost svetilke 54 lm/W. Skupaj s pretvornikom DALI LED 230V. Komplet z montažnim priborom. Skladno s CE (direktivami EU). Eco+ certifikat. Svetilka ima 5-letno garancijo.
Kot: Zumtobel MICROS-C D95 LED 6x2,3W DALI</t>
  </si>
  <si>
    <t>Svetilka S3
Nadgradna svetilka 1x24W T16 (kot Zumtobel LINARIA) DALI. Dimenzije: 588x30x67mm. Linijska svetilka s prostim sevanjem, iz visoko kakovostnega aluminija, prašno lakirana, aluminijaste srebrne barve. Plastični deli iz PMMA. Električna priključitev z 2/3-polno vtično sponko. Svetilka z ožičenjem s kabli brez halogenov. Komplet s sijalko 3000K in montažnim priborom.  5-letna garancija.
Kot: Zumtobel LINARIA 1X24W T16 DALI</t>
  </si>
  <si>
    <t>Svetilka S4
Vgradna svetilka (enakovredno kot Zumtobel INFINITY) 1x32W LED, DALI  Vgradna globina: 100 mm. LED "stable white" s stabilizirano barvno temperaturo. Simetrična, širokosnopna porazdelitev svetlobe z najvišjim izkoristkom in optimalno svetlobno optiko. Vgradna globina: 100 mm. Visoka učinkovitost svetilke z 82 lm/W, barva svetlobe 3000K. Skupni svetlobni tok svetilke je 2616lm. Barvna reprodukcija: Ra&gt;90. Izredno učinkovita LED svetlobna komora, vgrajena v optimiziran, pasiven sistem upravljanja toplote iz stiskanega aluminijastega profila. Življenjska doba: 50.000 ur pri 70 % svetlobnega toka. 5-polna sponka z vtičnim priključkom. Izrezna odprtina: 200mm, vgradna globina: 100mm; teža: 1.3 kg. 5-letna garancija.
Kot: Zumtobel PANOS INFINITY 32W LED DALI</t>
  </si>
  <si>
    <t>Svetilka S5
Vgradna svetilka (enakovredno kot Zumtobel Ondaria 940) 4/24W T16 + 4/39W T16, DALI, premera 940 mm z enakomerno osvetljenim z opalnim pokrovom. Aluminijasto ohišje, bele barve. Konkavni, navznoter izbočeni opalni plastični pokrov iz PMMA. Majhen indirektni del za osvetlitev stropa. Svetilka z ožičenjem s kabli brez halogenov komplet z montažnim priborom vgradnim obročem in sijalkami. Dimenzija:Ø940x139 mm teža: 15 kg
Eco+ certifikat. 5-letna garancija.
Kot: Zumtobel ONDARIA 940</t>
  </si>
  <si>
    <t>Svetilka S6
Vgradna svetilka (enakovredno kot Zumtobel Ondaria 640) 4/24W T16 + 2/24W TCL, DALI, premera 640 mm z enakomerno osvetljenim z opalnim pokrovom. Aluminijasto ohišje, bele barve. Konkavni opalni plastični pokrov iz PMMA. Majhen indirektni del za osvetlitev stropa. Svetilka z ožičenjem s kabli brez halogenov komplet z montažnim priborom vgradnim obročem in sijalkami. Dimenzija:Ø640x139mm teža: 10 kg
Eco+ certifikat. 5-letna garancija.
Kot: Zumtobel ONDARIA 640</t>
  </si>
  <si>
    <t>Svetilka S7.1
Vgradna svetilka (enakovredno kot Zumtobel Ondaria 440) 3/24W TCL, DALI, premera 440 mm z enakomerno osvetljenim z opalnim pokrovom. Aluminijasto ohišje, bele barve. Konkavni, navznoter izbočeni opalni plastični pokrov iz PMMA. Majhen indirektni del za osvetlitev stropa. Svetilka z ožičenjem s kabli brez halogenov komplet z montažnim priborom vgradnim obročem in sijalkami. Dimenzija:Ø440x139mm teža:6 kg
Eco+ certifikat. 5-letna garancija.
Kot: Zumtobel ONDARIA 440</t>
  </si>
  <si>
    <t>Svetilka S7.2
Viseča svetilka (enakovredno kot Zumtobel Ondaria 440) 3/24W TCL, DALI, premera 440 mm z enakomerno osvetljenim z opalnim pokrovom. Aluminijasto ohišje, bele barve. Konkavni, navznoter izbočeni opalni plastični pokrov iz PMMA. Majhen indirektni del za osvetlitev stropa. Svetilka z ožičenjem s prozornim kablom in jeklenicami dolžine 2000mm. Komplet z montažnim priborom in sijalkami. Dimenzija:Ø440x139mm teža:6 kg
Eco+ certifikat. 5-letna garancija.
Kot: Zumtobel ONDARIA 440</t>
  </si>
  <si>
    <t>Svetilka S8
Vgradna svetilka (enakovredno kot Zumtobel INFINITY) 23W LED, DALI, IP54, fi-150mm, svetlobni tok svetilke: 1896 lm. Simetrična, širokosnopna porazdelitev svetlobe z najvišjim izkoristkom in optimalno svetlobno optiko. Vgradna globina: 100 mm. LED "stable white" s stabilizirano barvno temperaturo. Izredno učinkovita LED svetlobna komora, vgrajena v optimiziran, pasiven sistem upravljanja toplote iz stiskanega aluminijastega profila. Življenjska doba: 50.000 ur pri 70% svetlobnega toka. Barvna temperatura: 3000K. Učinkovitost svetilke: 82 lm/W. Barvna reprodukcija: Ra &gt;90. 5-polna sponka z vtičnim priključkom. Izrezna odprtina: 150mm, vgradna globina: 100mm; teža: 1.08 kg
5-letna garancija. 
Kot: Zumtobel PANOS INFINITY 23W LED DALI, IP54</t>
  </si>
  <si>
    <t>Svetilka S9.1
Nadgradna svetilka (enakovredna kot Zumtobel Scuba LED) 47W, DALI, IP65. Ustreza zahtevam IFS (International Food Standards). LED življenska doba vsaj 50.000 ur preden se svetlobni tok zniža na 70 % začetne vrednosti. Visoka učinkovitost svetilke z več kot 92 lm/W, barva svetlobe 4000K. Skupni svetlobni tok svetilke je 4320 lm. Kromatična toleranca (začetni MacAdam): 4.  Ohišje iz poliestra, ojačanega s steklenimi vlakni, brez halogenov (GRP = glass-fibre reinforced polyester). Pokrovi brizgani v enem kosu CHEMO z notranjo prizmatično strukturo. Reflektor iz pocinkane jeklene pločevine, bele barve. Montaža z vzmetnimi držali V2A na strop, steno ali nosilno tračnico. Dimenzija: 1594x112x112 mm; teža: 3.5 kg. 5-letna garancija.
Kot: Zumtobel SCUBA A CH 47W LED DALI</t>
  </si>
  <si>
    <t>Svetilka S9.2
Nadgradna svetilka (enakovredna kot Zumtobel Scuba LED) 47W, DALI, IP65. Ustreza zahtevam IFS (International Food Standards). LED življenska doba vsaj 50.000 ur preden se svetlobni tok zniža na 70 % začetne vrednosti. Visoka učinkovitost svetilke z 94 lm/W, barva svetlobe 4000K. Skupni svetlobni tok svetilke je 4430 lm. Kromatična toleranca (začetni MacAdam): 4.  Ohišje iz poliestra, ojačanega s steklenimi vlakni, brez halogenov (GRP = glass-fibre reinforced polyester). Pokrovi brizgani v enem kosu PMMA: UV obstojni PMMA z notranjo prizmatično strukturo Reflektor iz pocinkane jeklene pločevine, bele barve. Montaža z vzmetnimi držali V2A na strop, steno ali nosilno tračnico. Dimenzija: 1594x112x112 mm; teža: 3.5 kg. 5-letna garancija.
Kot: Zumtobel SCUBA A PC 47W LED DALI</t>
  </si>
  <si>
    <t>Svetilka S10
Viseča svetilka (kot Zumtobel Lincor D-DI) 2x56W LED, DALI. Distribucija svetlobe direkt/indirekt. Življenjska doba: 50.000 ur pri 80% svetlobnega toka. Barvna temperatura: 3000K. Učinkovitost svetilke: 83 lm/W. Skupni svetlobni tok svetilke je 9300lm. Kromatična toleranca (začetni MacAdam): 4. Direktna komponenta svetlobe se distribuira skozi visoko učinkovito LED komoro ki razprši svetlobo tako da niso vidne točke svetlobe v svetilki.Celični moduli so narejeni iz visoko kvalitetinh kompozitnih materialov, prevlečenih z najkakovostnejšim aluminijem enakomerno nanešenem v vakuumskem okolju ter zaščitenim z SiO2 zaključnim slojem. Ohišje narejeno iz extrudiranega aluminija, čista linija brez vijakov v srebrni barvi. Zaščita proti bleščanju po standardu EN 12464-1:2011 z L65&lt;1500 cd/m² pri 65° v vseh smereh in UGR &lt; 19 za "DSE" delovna mesta. Ožičenje brez halogenov,  komplet z obešali prosojnim kablom dolžine 1000mm in ostalim potrebnim montažnim priborom. Dimenzije: 2407x63x65mm. Teža: 5.4 kg.  5-letna garancija.
Kot: Zumtobel LINCOR D-DI 2X56W LED DALI</t>
  </si>
  <si>
    <t>Svetilka S11
Nadgradna ladijska svetilka v jašku dvigala, z zaščitno mrežo, ohišje iz polikarbonata. Komplet s sijalko 26W.</t>
  </si>
  <si>
    <t xml:space="preserve">Svetilka S12
Stropna vgradna svetilka grafitne barve (enakovredno kot Bega 6624) 30W LED, IP 65. Svetlobni tok svetilke: 2570lm. Barvna temperatura 3000K, svetilka z vgrajenim napajalnikom, priključna moč 34W. Izdelana iz aluminijevih zlitin in nerjavečega jekla, reflektor iz visokosijajnega čistega aluminija z zaščitnim steklom.Vgradna doza za v betonsko ploščo po potrebi BE443. Dimenzije svetilke: fi220mm,višina 235mm. Vgradna odprtina: 202mm. 
Kot: Bega BE 6624 </t>
  </si>
  <si>
    <t xml:space="preserve">Svetilka S13
Stenska vgradna svetilka grafitne barve (enakovredno kot Bega 3108) 2W LED, IP 65. Svetlobni tok svetilke: 210lm. Barvna temperatura 3000K, svetilka z vgrajenim napajalnikom, priključna moč 3,2W. Izdelana iz aluminijevih zlitin in nerjavečega jekla, reflektor iz visokosijajnega čistega aluminija in vgradno dozo BE454. Dimenzije: 50x220x78mm, Vgradna odprtina: 40x210mm.
Kot: Bega BE 3108 </t>
  </si>
  <si>
    <t>Svetilka S14
Stenska vgradna svetilka grafitne barve (enakovredno kot Bega 2249) 10,5W LED, IP 65. Svetlobni tok svetilke: 1120lm. Barvna temperatura 3000K, svetilka z vgrajenim napajalnikom, priključna moč 13,2W. Izdelana iz aluminijevih zlitin in nerjavečega jekla, reflektor iz visokosijajnega čistega aluminija in vgradno dozo BE489. Dimenzije: 190x190x95mm, Vgradna odprtina: 175x175x105mm
Kot: Bega BE 2249</t>
  </si>
  <si>
    <t>Svetilka S15
Svetilka stebriček (enakovredno kot Bega 7754) 17,4W LED. Distribucija svetlobe za osvetlitev poti. Zaščitni razred IP 65. Iz aluminijevih zlitin, aluminija in nerjavečega jekla. Reflektor iz čistega anodiziranega aluminija. S sidrno ploščo. 
Kot: Bega BE 7754</t>
  </si>
  <si>
    <t>Svetilka S17
Reflektorska svetilka grafitne barve (enakovredno kot Bega 8599) 2000 W HIT-DE, IP 65. Eksterna predstikalna naprava BE202, komplet z nadometno omarico za zunanjo namestitev na drog. Svetlobni tok svetilke: 200.000lm. Izdelana iz aluminijevih zlitin in nerjavečega jekla, reflektor iz visokosijajnega čistega aluminija in konzolo za na kandelaber BE391. Dimenzije: 520x550x230mm, Teža: 15,7kg.
Kot: Bega BE 8599</t>
  </si>
  <si>
    <t>Svetilka S18
Reflektorska svetilka grafitne barve (enakovredno kot Bega 7830) 250W HIT-DE, IP 67. Svetlobni tok svetilke: 22.000lm. Izdelana iz aluminijevih zlitin in nerjavečega jekla, reflektor iz visokosijajnega čistega aluminija in konzolo za na kandelaber BE391. Dimenzije: 300x390x200mm, Teža: 9,8kg.
Kot: Bega BE 7830</t>
  </si>
  <si>
    <t>Svetilka S19
Svetilka za montažo na kandelaber grafitne barve IP 66, 1x400W HIT (enakovredno kot Bega 9753). Distribucija svetlobe je asimetrična. Elementi so iz aluminija in nerjavečega jekla. Dimenzije: 560x315x135mm. Teža: 12,1kg
Kot: Bega BE 9753</t>
  </si>
  <si>
    <t>Drog 1 višine 9m, komplet s postavitvijo na ustrezen temelj. (Temelj je predmet gradbenih del.) Komplet s konzolami za namestitev razsvetljave, predstikalne naprave, opreme ozvočenja in videonadzora.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~72kg.
Kot: Terra Lux, tip C 16</t>
  </si>
  <si>
    <t>Drog 2 višine 4,5m, komplet s sidrno ploščo (250x250mm) in postavitvijo.  Komplet s konzolami za namestitev razsvetljave,  opreme ozvočenja in videonadzora.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~42kg.
Kot: Terra Lux, tip C 23/p</t>
  </si>
  <si>
    <t>Drog 3 višine 10m, komplet s postavitvijo na ustrezen temelj. (Temelj je predmet gradbenih del.) Komplet s konzolami za namestitev razsvetljave in  opreme ozvočenja.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~81kg.
Kot: Terra Lux, tip C 17</t>
  </si>
  <si>
    <t>Drog 4 višine 10m, komplet s sidrno ploščo (300x300mm) in postavitvijo.  Komplet s konzolami za namestitev razsvetljave in  opreme ozvočenja.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~112
Kot: Terra Lux, tip C 96/p</t>
  </si>
  <si>
    <t>Drog 5 višine 9m, komplet s postavitvijo na ustrezen temelj. (Temelj je predmet gradbenih del.) Komplet s konzolami za namestitev razsvetljave in  opreme ozvočenja.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~72kg.
Kot: Terra Lux, tip C 16</t>
  </si>
  <si>
    <t>Varnostna in zasilna razsvetljava</t>
  </si>
  <si>
    <t>Svetilka Z1
Varnostna svetilka, (enakovredno kot Zumtobel Resclite Spot NSI IP65) nadgradna, visoko zmogljiva 5W LED. Z optiko prilagojeno za osvtljevanhe hidrantov,...,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Dimenzija:200x130x57mm; teža: 0.95kg. 5-letna garancija.
Kot: Zumtobel RESCLITE C SPOT AD NSI</t>
  </si>
  <si>
    <t>Svetilka Z2
Varnostna svetilka, (enakovredno kot Zumtobel Resclite Spot NSI ED) vgradna, visoko zmogljiva 5W LED. Z optiko prilagojeno za osvtljevanhe hidrantov,..., centralna baterija 1h pripravni ali trajni spoj. Auto-test funkcija in prikaz statusa z dvobarvno LED. Napajanje: 220/240V AC. Zaščita: IP20. Svetilka testirana za EN 60598-1, EN 60598-2-22, EN 1838 in DIN 4844. ENEC test certifikat. Svetilka brez halogenov. Komplet z montažnim priborom. Dimenzija:Ø85 x 28 mm; teža: 0.26kg. 5-letna garancija.
Kot: Zumtobel RESCLITE C SPOT ED NSI</t>
  </si>
  <si>
    <t>Svetilka Z3
Varnostna svetilka, (enakovredno kot Zumtobel Resclite Anti-panic NSI IP65) nadgradna, visoko zmogljiva 5W LED. Z optiko prilagojeno za pokrivanje velikih površin,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Dimenzija:200x130x57mm; teža: 0.95kg 5-letna garancija.
Kot: Zumtobel RESCLITE C ANTI-PANIC AD NSI</t>
  </si>
  <si>
    <t>Svetilka Z4
Varnostna svetilka, (enakovredno kot Zumtobel Resclite Anti-panic NSI ED) vgradna, visoko zmogljiva 5W LED. Z optiko prilagojeno za pokrivanje velikih površin, centralna baterija 1h pripravni ali trajni spoj. Auto-test funkcija in prikaz statusa z dvobarvno LED. Napajanje: 220/240V AC. Zaščita: IP20. Svetilka testirana za EN 60598-1, EN 60598-2-22, EN 1838 in DIN 4844. ENEC test certifikat. Svetilka brez halogenov, komplet z montažnim priborom. Dimenzija:Ø85x28mm; teža: 0.26kg. 5-letna garancija.
Kot: Zumtobel RESCLITE C ANTI-PANIC ED NSI</t>
  </si>
  <si>
    <t>Svetilka Z5
Varnostna svetilka, (enakovredno kot Zumtobel Resclite Escape NSI IP65) nadgradna, visoko zmogljiva 5W LED. Z optiko prilagojeno za pokrivanje hodnikov,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Dimenzija:200x130x68mm; teža: 0.94kg. 5-letna garancija.
Kot: Zumtobel RESCLITE C ESCAPE AD NSI</t>
  </si>
  <si>
    <t>Svetilka Z6
Varnostna svetilka, (enakovredno kot Zumtobel Resclite Escape NSI ED) vgradna, visoko zmogljiva 5W LED. Z optiko prilagojeno za pokrivanje hodnikov,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Dimenzija:Ø85x46mm; teža: 0.26kg. 5-letna garancija.
Kot: Zumtobel RESCLITE C ESCAPE ED NSI</t>
  </si>
  <si>
    <t>Svetilka Z7
Varnostna svetilka nadgradna (kot Zumtobel CROSSIGN ERI NSI AB IP54) s piktogramom;smer izhoda po zahtevah požarnega elaborata; z dodatno, nastavljivo osvetlitvijo smeri izhoda , POWER LED 6W zagotavlja svetlost&gt;500 cd/m² in življenjsko dobo min 50,000h. Razpoznavnost piktograma do 32m. Dimenzija: 332x44x210mm. Prikaz statusa z dvobarvno LED, priklop na centralno baterijo 1h pripravni ali trajni spoj. Napajanje: 220/240V AC. Zaščita: IP54. Svetilka testirana za EN 60598-1, EN 60598-2-22, EN 1838 in DIN 4844. ENEC test certifikat. Svetilka brez halogenov. Komplet z montažnim priborom. 5-letna garancija
Kot: Zumtobel CROSSIGN 160 AB LED NSI ERI</t>
  </si>
  <si>
    <t>Svetilka Z8
Varnostna svetilka (kot Zumtobel Ecosign LED) s pikotgramom,  smer izhoda po zahtevah požarnega elaborata. POWER LED 6W, svetlost&gt;500 cd/m². Razpoznavnost piktograma do 32m. LED kontrolna naprava z "vzdrževalno funkcijo" zagotavlja stalen svetlobni tok skozi celotno življenjsko dobo svetilke. Belo polikarbonato ohišje.   Napajanje: 220/240 AC in 220V DC Certifikati: CE, C-tick, ENEC, EVG, F, IP65, SC1. Dimenzija svetilke, vključno z znakom: 335x55x77mm, teža: 0,44 kg. 5-letna garancija.
Kot: Zumtobel ECOSING LED</t>
  </si>
  <si>
    <t>Svetilka Z9
Vgradna varnostna svetilka s piktogramom (kot Zumtobel PURESIGN 150 ERI NSI); smer izhoda po zahtevah požarnega elaborata, POWER LED 5W zagotavlja svetlost&gt;500 cd/m² in življenjsko dobo min 50,000h. Razpoznavnost piktograma do 30m. Dimenzija: 346x90x78mm. Prikaz statusa z dvobarvno LED, priklop na centralno baterijo 1h pripravni ali trajni spoj. Napajanje: 220/240V AC. Zaščita: IP40/20. Zaščitni razred: SC2. Svetilka testirana za EN 60598-1, EN 60598-2-22, EN 1838 in DIN 4844. ENEC test certifikat. Svetilka brez halogenov. Komplet z montažnim priborom. 5-letna garancija
Kot: Zumtobel PURESIGN 150 ERI NSI</t>
  </si>
  <si>
    <t>KRMILJENJE RAZSVETLJAVE</t>
  </si>
  <si>
    <t>Centralna kontrolna enota (kot Zumtobel LITENET FLEXIS N3) za kontrolo do 2000 LUXMATE enot. Vključuje eno licenco za konfiguriranje in upravljanje vseh podatkov za lastnika stavbe. Avtomatizaciski krmilnik je nameščen v PC-ju iz 2 trdih diskov in RAID1 failsafe sistemom. Namenjena za vgradnjo v 19 "rack ali kot namizni računalnik. T 0-50 ° C, s 4 D-Sub9, 1 priključek VGA, 2 USB vrata, 3 TCP / IP Ethernet RJ45 in notranji ISDN modem za daljinsko vzdrževanje, vključno s pripadajočim daljinskim vzdrževanjem programske opreme PCAnywhere Host, tipkovnica, MS miška, napajalni kabel. Dimenzije 482 x 472 x 88mm. 5-letna garancija
Kot: Zumtobel LITENET FLEKSIS N3</t>
  </si>
  <si>
    <t>Licence Luxmate Litenet
Kot: Zumtobel CREDITS</t>
  </si>
  <si>
    <t>Digitalna enota za sočasno kontrolo do 3 x 64 DALI enot (enakovredno kot Zumtobel Netlink), s katerimi je mogoče upravljati do 99 skupin in 20 prizorov; zatemnitev območja 1-100%. Adresiranje vseh naprav na daljavo; sistem omogoča javljanje napak. Z inregriranimi napajalniki za 3  DALI linije in LM linija-bus; do 100 DALI / bus obremenitev. Input: Ethernet port (CAT 5 ali več); Output: 2-linijski izhod, omrežni priključek in bus priključek. Enota je lahko nameščena na 35 mm letev DIN EN50022, v omarah za nadzor in distribucijo, temperaturno območje 0-45 °, IP20, dimenzije: 210 x 105 x 59 mm. 5-letna garancija
Kot: Zumtobel LITENET NETLINK</t>
  </si>
  <si>
    <t>Digitalna enota za sočasno kontrolo do 3 x 64 DALI enot (enakovredno kot Zumtobel LM-3DALIS), s katerimi je mogoče upravljati do 99 skupin in 20 prizorov; zatemnitev območja 1-100%. Adresiranje vseh naprav na daljavo; sistem omogoča javljanje napak. Z integriranimi napajalniki za 3 DALI linije; do 100 DALI obremenitev na vsako linijo. Povezava na Luxmate BUS. Enota je lahko nameščena na 35 mm letev DIN EN50022, v omarah za nadzor in distribucijo, temperaturno območje 0-45 °, IP20, dimenzije: 140x90x59 mm. 5-letna garancija
Kot: Zumtobel LM-3DALIS</t>
  </si>
  <si>
    <t>Univerzalni modul z 4 vhodi (enakovredno kot Zumtobel LM-4UAS), za priklop stikal, tipk, detektorjev gibanja, časovnih stikal,..za nadzor razsvetljave v prostoru. 230V AC, 50/60Hz, nameščene na 35-mm DIN letev po EN 50022. 5-letna garancija
Kot: Zumtobel LM-4UAS</t>
  </si>
  <si>
    <t>Relejni modul z 4 izhodi, s 4-imi neodvisnimi adresami (enakovredno kot Zumtobel LM-4RUKS). Obremenitev: do 10A na izhod. Montaža na 35 mm letev v skladu z EN 50022, dovoljena temperatura okolice 0-50 ° C, IP20 vrsta zaščite, dimenzije: 105 x 90 x 59 mm. 5-letna garancija
Kot: Zumtobel LM-4RUKS</t>
  </si>
  <si>
    <t>Digitalna enota za sočasno kontrolo do 64 DALI svetilk (enakovredno kot Zumtobel LM-DALIS), s katerimi je mogoče upravljati do 99 skupin in 20 prizorov; zatemnitev območja 1-100%. Adresiranje vseh naprav na daljavo; sistem omogoča javljanje napak. Enota je lahko nameščena na 35 mm letev DIN EN50022, v omarah za nadzor in distribucijo, T območje 0-45 °, IP20 5-letna garancija
Kot: Zumtobel LM-DALIS</t>
  </si>
  <si>
    <t>Digitalna krmilna enota s priključkom vodila za natančno krmiljenje štirih medsebojno neodvisn žaluzij (enakovredno kot Zumtobel LM-4JAS). Možnost vključitve v sistem day-light, za nadzor žaluzij v odvisnosti od dnevne svetlobe. Zasnovan za priključitev 4 motorjev 230V AC. LM-4JAS izračunava zaprtje višine in kota lamel ločeno za vsak sklop žaluzij, kar omogoča natančno kontrolo. Montaža na 35 mm letev v skladu z EN 50022 . 5-letna garancija
Kot: Zumtobel LM-4JAS</t>
  </si>
  <si>
    <t>Kovinsko vgradno ohišje za LM-XPO  primereno za vgradnjo, namestitev v votlih prostorih in v betonskih stenah. Tip zaščite IP 30, za napetosti do 400 V; zunanje dimenzije 186 x 149.5mm, globina 72mm.
Kot: Zumtobel MKXP</t>
  </si>
  <si>
    <t>Upravljalna enota z barvnim 5,7'' TFT zaslonom občutljivim na dotik (enakovredno kot Luxmate Touch panel) omogoča programiranje in shranjevanje več kot 20 različnih svetlobnih scen ter centralni nadzor do 12 sob. Omogoča upravljanje, konfiguracijo in zagon sistema. Enota lahko poleg razsvetljave krmili tudi vse druge sisteme, ki so prisotni v prostoru, npr. žaluzije, okna ali platna. Scene in bus porabnike predstavljajo piktogrami in prosto nastavljiva opisna besedila. Napajanje in bus linija sta priključena preko "plug-in" sponke. Enota, omogoča vizualizacjo prostora s krmiljenimi elementi ter natančne nastavitve, npr. zatemnjevanje razsvetljave ali nastavitev položaja lamel na žaluzijah. Uporaba z vgradno dozo MKXP.  Dimenzije 200 x 156 x 40mm  5-letna garancija
Kot: Zumtobel LM-XPO</t>
  </si>
  <si>
    <t>Upravljalna enota bele barve (enakovredno kot Zumtobel Circle point) za priklic in programiranje 3 scen ter krmiljenje prvih dveh skupin svetilk. Nevtralno potiskano z "1", "2" in "3" za splošno uporabo Napajanje prek 24V napajlnika. Povezava na luxmate bus. Montaža v enojno Euro vtičnico, dimenzije po DIN 0606 (Ø 60 mm, globina 42 mm)  5-letna garancija
Kot: Zumtobel LUXMATE CIRCLE POINT WH</t>
  </si>
  <si>
    <t>Multisenzor (PIR ali sprejemnik) prisotnosti  (enakovredno Luxmate Zumtobel ED-SENS) nadgradni/vgradni. Napajanje preko DALI linije. Rdeča statusna LED označuje stanje delovanja, zelena statusna LED označuje kakovost sprejema.  5-letna garancija
Kot: Zumtobel LUXMATE AD/ED-SENS</t>
  </si>
  <si>
    <t>Povezovalnik dveh bus napajanj (enakovredno kot Zumtobel LM-BK) Pretvarja bus signal iz ene bus domene v drugo, komunikacija je obojestranska. Kartki stiki na bus liniji so prepoznani in eliminirani. Manipulacija s kontakti je z vijakom; ohišje je narejeno iz ognjeodpornega polikarbonata, brez halogena, primeren za vgradnjo na letev 35mm po EN 50022, dovoljene sobni temperaturi 0 do +50 ° C, IP20 vrsta zaščite, dimenzije:  140 x 90 x 59 mm. 5-letna garancija 
Kot: Zumtobel LM-BK</t>
  </si>
  <si>
    <t>Napajalnik bus linije (enakovredno kot Zumtobel LM-BV) 15VDC za do 100 bus uporabnikov, polarnost priklopa na bus linijo ni pomembna. Izpis napak na sistemu je možen; vključuje signalno LED ki indicira status naprave. Manipulacija s kontakti je z vijakom; ohišje je narejeno iz ognjeodpornega polikarbonata, brez halogena, primeren za vgradnjo na letev 35mm po EN 50022, dovoljena temperatura okolice od 0 do +50 ° C, IP20 vrsta zaščite, dimenzije:  105 x 90 x 59 mm. 5-letna garancija  
Kot: Zumtobel LM-BV</t>
  </si>
  <si>
    <t>Krmilnik (enakovredno kot Zumtobel LM-4WZS) za sočasno analizo štirih običajnih meteoroloških senzorjev: hitrost vetra, smer vetra, zunanje temperature in padavin. Priključitev na električno omrežje in bus, vhodna stran: štiri prednastavljeni senzor vložki. Izmerjene vrednosti se pretvorijo v skladu z določeno vrsto v ustreznih fizikalnih spremenljivk, kot so C ° ali km / h in so na voljo svetlobemu sistemu in sistemu za upravljanje prostora prek vodila. Povezava z vijakom terminalov; stikalna omarica primeru ognjeodpornih polikarbonata, brez halogena, primeren za vgradnjo na letev 35mm po EN 50022, dovoljene sobni temperaturi 0 do +50 ° C, IP20 vrsta zaščite, dimenzije: 105 x 90 x 59 mm. 5-letna garancija
Kot: Zumtobel LM-4WZS</t>
  </si>
  <si>
    <t>Naprava (enakovredno kot Zumtobel LM-SN) za odkrivanje začetka in konca padavin, kot tudi trajanje padavinskega obdobja. Izmerjena vrednost: status padavine (dež, sneg, toča itd), moč: padavine = rele OFF (tudi na UB = 0), brez padavin = rele ON, senzor območja: 25cm ², padec velikostni rang:&gt; = 0,2 mm, turn-o pogojih: nastavljiv 1-15 dogodkov v 50 sec, turn-off zamudo: nastavljiva 25 ... 375s stik obremenitev: največ 230 V AC, 4A, delovne napetosti:. 24V AC / DC ± 15%, delovni tok: pribl. 70mA, ogrevanje trenutno 1A največ, temperatura okolice: -25 ... +55 ° C, vrsta zaščite: IP 65 v skladu z DIN 40050, EMV: EN 61321-1 z EN 61000-4-3, incl. pribor za montažo na drog (Ø 30 ... 50 mm), sponke za kabel 4 x 0.25mm ² LiYCY.  5-letna garancija
Kot: Zumtobel LM-SN</t>
  </si>
  <si>
    <t>Naprava (enakovredno kot Zumtobel LM-ST) za merjenje temperature zraka in neagresivnih plinov. Merilni element: uporovnim termometrom Pt 100, merilno območje:-30C ... +70 ° C, odzivni čas: 20s, električna moč: 4 ... 20mA, temperatura okolice: -40 ... +80 ° C, nosilnost: največ 500 Ohm (za delovno napetostjo&gt; 20V DC), stopnja senzorje / elektronika: IP 30 / IP 65, obratovalna napetost: 12 ... 30V DC, trenutno povpraševanje: pribl. 5mA (10V) / 3mA (1V), dimenzije: Ø 20 x 138mm, teža: 0.35kg, incl. Vreme in zaščite pred sevanjem (s Ventilator in 5m priključni kabel), pribor za montažo na drog (Ø 30 ... 50 mm ali večji s priloženo objemko cevi) vključena, vklj. 5m kabel za priključitev na električno omarico v osnovni paket.  5-letna garancija
Kot: Zumtobel LM-ST</t>
  </si>
  <si>
    <t>Naprava (enakovredno kot Zumtobel LM-SW) za odkrivanje vodoravne hitrosti vetra. Merilno območje: od 0,5 do 50m / s, ločljivost: 0,1 m / s, odzivni čas: 0,5 m / s, natančnost: ± 0,5 m / s ali ± 3% izmerjene vrednosti, princip merjenja: opto-elektronske, električne energije, proizvedene : od 4 do 20mA, nosilnost: največ 500 Ohm (za delovno napetostjo&gt; 13V DC), delovna napetost: 9 do 30V DC ali 24V AC / DC, ogrevanje: 24V DC / AC, največ 20W, temperatura okolja: - 30 ° C do + 70 ° C, pribor za montažo vključen, 12m kabel (6 x 0.25mm ² LiYCY) za električni priključek. zaščita: IP 55.  5-letna garancija
Kot: Zumtobel LM-SW</t>
  </si>
  <si>
    <t>Priključna omarica (enakovredno kot Zumtobel LM-SB)  za priklop električne napeljave in prenapetostno zaščito meteoroloških senzorjev. Primarna napetost: 230V 50Hz AC, sekundarna napetost: 12V DC, 3 x 24V DC; 4 x 24V AC, prenapetostna zaščita: Varistor; varstvo vrsta: IP 65 v skladu z DIN 40050, vklj. prečno za vgradnjo do 2 meteoroloških senzorjev, vključuje pribor za montažo.  5-letna garancija
Kot: Zumtobel LM-SB</t>
  </si>
  <si>
    <t>24-portni switch</t>
  </si>
  <si>
    <t>CENTRALNA BATERIJA</t>
  </si>
  <si>
    <t>Centralna baterija (enakovredno kot Zumtobel e-BOX). Centralno napajanje varnostnih in zasilnih svetilk v trajanju 1ure. Omogoča individualni monitoring svetilk. Centrala nadzira 6 tokokrogov (120 svetilk). V primeru izpada električne energije so tokokrogi napajani preko 12Ah baterij z do 1215W moči za 1 uro avtonomije. Nastavitev in zagon se opravi preko "touch" LCD displeja. Možna nadgradnja z do 4. poddistribucijskimi enotami (30 tokokrogov - 600 svetilk). Rezultati opravljenih testov se hranijo za dobo 3. let. Bazira na web-browser vizualizaciji. Dva TCP-IP vmesnika. USB 2.0 vhod za "upload/download" podatkov. Do 100 e-BOX enot se lahko preko TCP-IP poveže v mrežo. Maksimalna dovoljena obremenitev sistema je 5kVA. Pripravljeno za ožišenje s spodnje ali zgornje strani. Dimenzije omare: 1200mm x 600mm x 250mm. Priklop: 230V 50Hz. 5-letna garancija
Kot: Zumtobel ONLITE central e-BOX MS1200 NSI</t>
  </si>
  <si>
    <t>Izhodni modul (enakovredno kot Zumtobel OCM-NSI) za nadzor posameznih svetilk na 2.tokokrogih. Izhodna napetost v AC delovanju 230V, v DC delovanju pa 216V. Pripravljen za montažo v e-Box omaro ali poddistribucijsko enoto. TUV certificiran za uporabo po standardu EN 50172. Dimenzije: 216mm x 69mm x 70mm. Priklop: 230V, 50Hz. 5-letna garancija
Kot: Zumtobel ONLITE central e-BOX OCM-NSI</t>
  </si>
  <si>
    <t>Baterijski set (enakovredno kot Zumtobel ACCU PB/12 24Ah) za v e-Box glavno omaro.10 let uporabe pri ambientalni temperaturi 20st Celzija. ABS ohišje in pokrov. Zelo nizka emisija plinov. Majhna možnost lastnega praznenja. Brez vzdrževanja preko celotne dobe uporabe baterije. Ustreza DIN EN 60896, zračenje po EN 50272-2.
Kot: Zumtobel ONLITE central e-BOX baterijski set</t>
  </si>
  <si>
    <t>Poddistribucijska omara (enakovredno kot Zumtobel e-Box SUB) e-Box glavne omare. IP20, stenska montaža. Pripravljeno za ožišenje s spodnje ali zgornje strani. Dimenzije omare: 300mm x 370mm x 164mm. 5-letna garancija
Kot: Zumtobel ONLITE central e-BOX SUB</t>
  </si>
  <si>
    <t>Stikalni modul (enakovredno kot Zumtobel e-Box SUB) za e-Box poddistribucijsko omaro. TUV certificiran za uporabo po standardu EN 50172. Dimenzije: 216mm x 34mm x 70mm. 5-letna garancija
Kot: Zumtobel ONLITE central e-BOX SCM</t>
  </si>
  <si>
    <t>3 Fazni detektor (kot Zumtobel Onlite Central e-Box BPD) z BUS komunikacijo, za namestitev na 35-mm DIN letev. 5-letna garancija
Kot: Zumtobel Onlite Central e-Box BPD</t>
  </si>
  <si>
    <t>Štiri smerni stikalni modul (kot Zumtobel Onlite Central e-Box BSIM) z BUS komunikacijo, za namestitev na 35-mm DIN letev. 5-letna garancija
Kot: Zumtobel Onlite Central e-Box BSIM</t>
  </si>
  <si>
    <t>AVTOMATIKA ČRPALIŠČ</t>
  </si>
  <si>
    <t>Omarica za ščitenje in vzporedno vodenje 2 črpalk preko plovnih stikal. Vgrajeno v v prostostoječi kovinski vodonepropustni omarici.
Kot: Grundfos LCD108.400.3.20.SD (GB/D/PL/NL) 96841954</t>
  </si>
  <si>
    <t>Števec obratovalnih ur
Kot: Grundfos 96002515</t>
  </si>
  <si>
    <t>Alarmna hupa 230V, montaža pri recepciji
Kot: Grundfos 62500021</t>
  </si>
  <si>
    <t>Alarmna luč 230V, rumena, montaža pri recepciji
Kot: Grundfos 91075516</t>
  </si>
  <si>
    <t>Plovna stikala z nosilcem, komplet
Kot: Grundfos 62500015</t>
  </si>
  <si>
    <t>ČRPALIŠČE 3</t>
  </si>
  <si>
    <t>Omarica za ščitenje in vzporedno vodenje 2 črpalk preko plovnih stikal.
Kot: Grundfos LCD108.400.3.20.SD (GB/D/PL/NL) 96841954</t>
  </si>
  <si>
    <t>ČRPALIŠČE 4</t>
  </si>
  <si>
    <t>Krmilna enotavgrajena v v prostostoječi kovinski vodonepropustni omarici.
Kot: Grundfos CU300</t>
  </si>
  <si>
    <t>Tlačni senzor</t>
  </si>
  <si>
    <t>Pretočno stikalo</t>
  </si>
  <si>
    <t>ČRPALIŠČE 5</t>
  </si>
  <si>
    <t>Montaža opreme na položeno, označeno in preizkušeno inštalacijo, spuščanje sistemov v pogon, šolanje uporabnika, predaja originalne proizvajalčeve dokumentacije, potni stroški</t>
  </si>
  <si>
    <t>STRELOVOD IN OZEMLJITVE</t>
  </si>
  <si>
    <t>OPOMBA:
Predvidena je strelovodna napeljava:
- lovilni vodi: Rf fi 8mm
- odvodni vodi: Rf fi 8mm
- ozemljilo in temeljno ozemljilo: FeZn 25x4mm
Odvodni vodi so položeni v betonske stebre in stene pred betoniranjem ter na vsakih 2,00m ustrezno privarjeni na armaturo stebrov. Ozemljilo je predvideno v zemlji 2,0m od objekta položen na globino 0,8m in v temeljih objekta položen v podložni beton privarjen na armatoro vsakih 2,00m.
Merilni stiki so v povoznih omaricah na tleh v tlaku garažnega dela.
Lovilni vod na strehi se polaga na nerjaveče strešne nosilce kot "HERMI-Celje" prilagojene kritini oz. na strešne podpore z betonsko kocko oz. podporo za ravno streho.
Vsa spojna mesta morajo imeti dober galvanski in mehanski spoj in morajo biti očiščena in protikorozijsko zaščitena.
Na strelovodno napeljavo je potrebno povezati vse večje kovinske mase kot so vodila dvigal, ograje, kovinski nosilci, večji okviri vrat in oken, cisterne, drogovi za zastave, kovinske konstrukcij, kovinske rešetke, drogovi zunanje razsvetljave, itd ...
Strelovodna inštalacija se glede na možnost lahko poveže na strelovodno inštalacijo sosednjih objektov.</t>
  </si>
  <si>
    <t>Žica Rf fi 8 mm, komplet za odvodne vode pretežno podometno, ter položen na strešnih in zidnih nosilcih</t>
  </si>
  <si>
    <t xml:space="preserve">Izdelava spojev žice Rf fi 8mm na razne obrobe z varjenjem oz vijačenjem </t>
  </si>
  <si>
    <t xml:space="preserve">Dobava in montaža pocinkanega valjanca FeZn 25x4 mm, položen po armaturi temeljev in vsaka 2m zavarjen na armaturo ter v zemljo (temeljno ozemljilo, ozemljitev)       </t>
  </si>
  <si>
    <t>Merilni spoji v povozni dozi</t>
  </si>
  <si>
    <t>Opornica, T-konzola, podpore razne, ...</t>
  </si>
  <si>
    <t>Tesnilna masa sika</t>
  </si>
  <si>
    <t>Korocink</t>
  </si>
  <si>
    <t>Ibitol</t>
  </si>
  <si>
    <t>Žica Cu 16mm2</t>
  </si>
  <si>
    <t>Vijačni spoji s kovinsko maso</t>
  </si>
  <si>
    <t>Meritev prebojnih trdnosti vodnikov, meritev ponikalne upornosti strelovodne naprave, meritev upornosti zank za vse tokokroge in napajalne vode, tabelarični prikaz časov samodejnega odklopa po zankah, meritev upornosti ozemljilnih in zaščitnih vodnikov in predhodnih upornosti spojev (vse skupaj)</t>
  </si>
  <si>
    <t>DIESEL ELEKTRIČNI AGREGAT - DEA</t>
  </si>
  <si>
    <t>DIESEL ELEKTRIČNI AGREGAT
Mora zagotavljati napajanje z rezervno električno energijo v slučaju izpada primarnega mrežnega vira z avtomatskim prevzemom nujnih porabnikov objekta.
Dizel električni agregat mora biti za notranjo montažo z dizel motorjem in sinhronim generatorjem ter vso ostalo in pomožno opremo, ki omogoča varno in zanesljivo delovanje DEA v sistemu rezervnega napajanja z električno energijo.
V podnožju agregata mora biti nameščen rezervar goriva kapacitete min. 320l, opremljen z lovilno posodo in javljalcem izlitja. Maksimalne dimenzije agregata 2450x1010x1554mm.</t>
  </si>
  <si>
    <t>Podatki DEA enote; ali podobno FG Wilson:</t>
  </si>
  <si>
    <t>- moč: 149,9 kVA, 119,9kW, 3x400/231V, 50 Hz</t>
  </si>
  <si>
    <t>. dovoljena trajna preobremenitev za 1 uro v 12 urni periodi: 10%</t>
  </si>
  <si>
    <t>. nadzor nad številom obratov skladno z ISO 8528, Class 2</t>
  </si>
  <si>
    <t>. prevzem 100% bremena v času&lt;= 10 s</t>
  </si>
  <si>
    <t>. možnost parametriranja in spreminjanja delovanja motorja na PC</t>
  </si>
  <si>
    <t>. maksimalno odstopanje števila obratov pri konstantnem bremenu: 0,3%</t>
  </si>
  <si>
    <t>. mehki zagon motorja</t>
  </si>
  <si>
    <t>. nazivni obrati: 1500 min -1</t>
  </si>
  <si>
    <t>. nastavitveno področje obratov + - 5%</t>
  </si>
  <si>
    <t>. prehodna sprememba obratov za nenadno 50% spremembo aktivnega bremena v plus ali minus: &lt;= 10%</t>
  </si>
  <si>
    <t>. čas, ko dosežemo nazivno število obratov po nenadni spremembi bremena: &lt;= 5s</t>
  </si>
  <si>
    <t>. prevzem 100% bremena: &lt;=10s</t>
  </si>
  <si>
    <t>. emisije izpušnih plinov skladno s tehniškimi predpisi, EU  in slovensko zakonodajo ter EU Stage II</t>
  </si>
  <si>
    <t>. Mod ostalim mora biti motor opremljen s sistemom predgrevanja za takojšen prevzem 100% bremena, hladilnim medijem za temperature do -36C; ročno črpalko olja ter startnimi baterijami.</t>
  </si>
  <si>
    <t>. nazivna moč 150kVA</t>
  </si>
  <si>
    <t>. nazivni cos phi = 0,8, napetost 400/231V, frekvenca 50 Hz, odstopanje od frekvence + - 0,15%</t>
  </si>
  <si>
    <t>. dovoljena preobremenitev za 1 uro v 12 urni periodi: 10%</t>
  </si>
  <si>
    <t>. tranzientno odstopanje napetosti po nenadni spremebi bremena za 70% nazivne vrednosti, v pozitivno ali negativno smer: &lt;= 10%</t>
  </si>
  <si>
    <t>. čas po katerem napetost po nenadni spremembi bremena za 70% doseže nazivno vrednost: &lt;= 5s</t>
  </si>
  <si>
    <t>. natančnost statične regulacije napetosti: + - 0,5 %</t>
  </si>
  <si>
    <t>. izolacijski razred statorskih navitij: H</t>
  </si>
  <si>
    <t>. prirastek temperature ob trajni nazivni obremenitvi kot za razred izolacije: F</t>
  </si>
  <si>
    <t>. stopnja radijske interference v skladu z EN50081 in EN50082</t>
  </si>
  <si>
    <t>- dokumentacija diesel električnega agregata, CE certifikat</t>
  </si>
  <si>
    <t>- tovarniški preizkus pred dobavo opreme na objekt, vključno z obremenilnim preizkusom pri 110% nazivne moči. Preizkusne protokole pripravi ponudnik ter odobri naročnik. Vse troške v zvezi s prevzemom krije ponudnik.</t>
  </si>
  <si>
    <t>KOMANDNA OMARA ZA DEA</t>
  </si>
  <si>
    <t>. digitalna enota s ProfiBus komunikacijo</t>
  </si>
  <si>
    <t>. možnost beleženja kronologije izrednih dogodkov</t>
  </si>
  <si>
    <t>. inteligentni avtomatski polnilec / tester startne baterije</t>
  </si>
  <si>
    <t>. sistem krmiljenja in nadzora prečrpavanja goriv in krmiljenja prezračevalnega sistema - žaluzije in ventilator</t>
  </si>
  <si>
    <t>. meritve: AC napetost (medfazna in fazna), temperature hladilne tekočine, napetost startne baterije, napetost alternatorja, obratovalne ure in minute, števec zagonov, pritisk mazalnega olja, AC tok, frekvenca, kW, kvar, pf, kWAh, obratometer</t>
  </si>
  <si>
    <t>. dvostopenjske zaščite z dvojnim pragom (predalarm in izklop)</t>
  </si>
  <si>
    <t>- Osnovni krmilnik agregata mora omogočati sledeče funkcije, zaščite in kriterije:</t>
  </si>
  <si>
    <t>ZAŠČITE MOTOR:</t>
  </si>
  <si>
    <t>. nastavljiva zaščita obratov motorja z zgornjo in spodnjo mejo</t>
  </si>
  <si>
    <t>. nastavljiva zaščita pritiska olja motorja</t>
  </si>
  <si>
    <t>. nastavljiva zaščita temeprature motorja</t>
  </si>
  <si>
    <t>. nastavljiva zaščita napetosti pomožnega baterijskega vira z zgornjo in spodnjo mejo ( samo predalarm )</t>
  </si>
  <si>
    <t>. nastavljiva zaščita polnjenja baterijskega vira preko alternatorja med delovanjem</t>
  </si>
  <si>
    <t>. nastavljiva zaščita servisnih intervalov</t>
  </si>
  <si>
    <t>ZAŠČITE GENERATOR:</t>
  </si>
  <si>
    <t>. nastavljiva zaščita frekvence z zgornjo in spodnjo mejo</t>
  </si>
  <si>
    <t>. nastavljiva zaščita napetosti z zgornjo in spodnjo mejo</t>
  </si>
  <si>
    <t>. nastavljiva zaščita preobremenitve in kratkega stika</t>
  </si>
  <si>
    <t>. nastavljiva zaščita motorskega teka</t>
  </si>
  <si>
    <t>. nastavljiva zaščita zemeljskega stika generatorja</t>
  </si>
  <si>
    <t>ZAŠČITE MREŽA:</t>
  </si>
  <si>
    <t>. nastavljiva smerna zaščita proti mrežnemu viru</t>
  </si>
  <si>
    <t>DALJINSKI NADZOR - MERITVE:</t>
  </si>
  <si>
    <t>. AC napetost ( medfazna in fazna )</t>
  </si>
  <si>
    <t>. temperatura hladilne tekočine</t>
  </si>
  <si>
    <t>. napetost startne baterije</t>
  </si>
  <si>
    <t>. napetost alternatorja</t>
  </si>
  <si>
    <t>. obratovalne ure</t>
  </si>
  <si>
    <t>. števec zagonov</t>
  </si>
  <si>
    <t>. pritisk mazalnega olja</t>
  </si>
  <si>
    <t>. AC tok</t>
  </si>
  <si>
    <t>. frekvenca</t>
  </si>
  <si>
    <t>. kW, kvarh, kVA, pf, kWh</t>
  </si>
  <si>
    <t>. obratomer</t>
  </si>
  <si>
    <t>DALJINSKI NADZOR - ALARMIRANJE:</t>
  </si>
  <si>
    <t>. približevanje visoki temperaturi hladilne tekočine</t>
  </si>
  <si>
    <t>. približevanje nizkemu pritisku mazalnega olja</t>
  </si>
  <si>
    <t>. obrati motorja nizki/visoki</t>
  </si>
  <si>
    <t>. napaka alternatorja</t>
  </si>
  <si>
    <t>. napetost generatorja visoka/nizka</t>
  </si>
  <si>
    <t>. frekvenca generatorja visoka/nizka</t>
  </si>
  <si>
    <t>. obremenitev visoka</t>
  </si>
  <si>
    <t>. nizka napetost startne baterije</t>
  </si>
  <si>
    <t>. napaka polnilca akumulatorske baterije</t>
  </si>
  <si>
    <t>. preklopnik ni v režimu avtomatsko</t>
  </si>
  <si>
    <t>DALJINSKI NADZOR - KONTROLA, UPRAVLJANJE IN NASTAVITVE:</t>
  </si>
  <si>
    <t>. preklopnik delovanje/izklop/avtomatsko</t>
  </si>
  <si>
    <t>. sinhronizacija Vključena/izključena</t>
  </si>
  <si>
    <t>- dokumentacija komande omare, atesti, CE izjava, ..</t>
  </si>
  <si>
    <t>Postavitev, priključitev in zagon
Postavitev opreme, preizkusi, meritve, zagon sistema, šolanje osebja naročnika, dokumentacija. Dobava, montaža in priklop kablov na DEA, opremo, komandno omaro in NN mrežni radelilnik po projektu PZI. V tem sklopu upoštevati tudi izvedbo daljinske signalizacije.</t>
  </si>
  <si>
    <t>SPECIFIKACIJA MATERIALA - TELEKOMUNIKACIJE</t>
  </si>
  <si>
    <t>UNIVERZALNO OŽIČENJE</t>
  </si>
  <si>
    <t>OPOMBA:
Bakreni kabelski sistem mora izpolnjevati sledeče zahteve:
- vsi elementi so v celoti ščiteni in oklopljeni (zunanji ščit in individualno oklopljene parice) ter morajo izpolnevati zahteve standarda Cat. 6
- vsi uporabljeni inštalacijski elementi morajo podpirati naslednje standarde: IEEE 802.3: 10Base-T; 100Base-T; 1000Base-T; 10GBase-T; IEEE 802.5 16 MB; ISDN; TPDDI; ATM
- uporabljeni kabli morajo izpolnjevati glede gorljivosti zahteve iz standardov: IEC 60332-1; IEC 60754-2; IEC 61034
- vsi komunikacijski priključki morajo biti izmerjeni s certificiranim in kalibriranim instrumentom po standardu ISO 11801 za permanetni link
- za inštaliran kabelski sistem mora izvajalec investitorju predati sistemsko garancijo za vsaj 10 let</t>
  </si>
  <si>
    <t>Optične povezave bodo izvedene z monomodnimi (9/125µm) in multimodnimi (50/125µm) optičnimi vlakni. Kabli za povezavo komunikacijskih vozlišč morajo biti LSOH izvedbe z dodatno oplaščitvijo in zaščito proti glodalcem.</t>
  </si>
  <si>
    <t>Zunanja Telekom omarica je obdelana v načrtu TK priključka</t>
  </si>
  <si>
    <t>Dovodni kabli za povezavo zunanje Telekom omarice na fasadi do komunikacijske omare KV-PR, ter povezava med KV-GL in KV-KL</t>
  </si>
  <si>
    <t>- optični kabel 12x 50/125 MM OM3</t>
  </si>
  <si>
    <t>- UTP Cat.6 AWG24</t>
  </si>
  <si>
    <t>Meritve prebojne trdnosti tel. vodov in meritve ostalih parametrov</t>
  </si>
  <si>
    <t xml:space="preserve">Kabel za povezavo komunikacijskih vtičnic v mrežo z vozlišči položen na kabelske police, v parapetne kanale, inštalacijske cevi ter delno položen nadometno na distančnih objemkah, kompletno s potrebnim drobnim pritrdilnim in veznim materialom:  </t>
  </si>
  <si>
    <t>Inštalacijske cevi položene podometno in v estrihu, kompletno z montažnim priborom, kot so spojke, uvodnice, razvodne in priljučne doze:</t>
  </si>
  <si>
    <t>- fi 16, rebrasta</t>
  </si>
  <si>
    <t>Dobava in montaža glavne komunikacijske omare KV-PR za 19'' sistem iz pocinkane jeklene pločevine, nastavljiv po globini, sprednja steklena vrata v perforiranem kovinskem okvirju, zadaj perforirana kovinska vrata, dovod kablov možen z vseh strani spodaj in z zadnje strani zgoraj, hito snemljivi stranici in dno omare, dimenzije (Š)700x(G)1000x(V)2230mm, 46 HE, kot MONEL SR70100 46HE, komplet z opcijsko opremo, katero potrdi investitor oz. opremo določi sam glede na potrebe:</t>
  </si>
  <si>
    <t>- hladilna enota z dvema ventilatorjema za vgradnjo na pokrov</t>
  </si>
  <si>
    <t>- izvlečna polica do 28kg</t>
  </si>
  <si>
    <t>- konzolna perforirana polica 2HE</t>
  </si>
  <si>
    <t>- razdelilnik 19'', 9 vtičnic 230V, 1HE</t>
  </si>
  <si>
    <t>- urejevalec kablov 1HE z vodniki za horizontalno vodenje kablov</t>
  </si>
  <si>
    <t>- priključni panel za 24 Snap-In konektorjev UTP Cat.6, izvlečne izvedbe, protiprašna zaščita skupaj s  Snap-In konektorji  UTP Cat.6</t>
  </si>
  <si>
    <t>- optični delilnik 24x 50/125 MM  s konektorji in adapterji ST-ST</t>
  </si>
  <si>
    <t>- 24 portni switch</t>
  </si>
  <si>
    <t>- 24 portni switch, funkcija PoE , 19" izvedba</t>
  </si>
  <si>
    <t>- ozemljitvene sponke in priklop na izenačevanje potencialov</t>
  </si>
  <si>
    <t>- drobni vezni material</t>
  </si>
  <si>
    <t>Dobava in montaža stenske komunikacijske omare KV-KL za 19'' sistem iz pocinkane jeklene pločevine, sprednja steklena vrata v perforiranem kovinskem okvirju, dimenzije (ŠxGxV): 560x600x722mm, 15 HE, kot MONEL ZD 5660 15HE, komplet z opcijsko opremo, katero potrdi investitor oz. opremo določi sam glede na potrebe:</t>
  </si>
  <si>
    <t>- priključni panel za 24 Snap-In konektorjev UTP Cat.6, izvlečne izvedbe, protiprašna zaščita skupaj z  Snap-In konektorji  UTP Cat.6</t>
  </si>
  <si>
    <t>- optični delilnik 12x 50/125 MM  s konektorji in adapterji ST-ST</t>
  </si>
  <si>
    <t>Priključni in  zaključni kabli za komunikacijske omare</t>
  </si>
  <si>
    <t>- zaključni kabel 50/125/900 z ST konektorjem, 2,0m</t>
  </si>
  <si>
    <t>- povezovalni kabel UTP Cat.6, 1m</t>
  </si>
  <si>
    <t>- povezovalni kabel UTP Cat.6, 3m</t>
  </si>
  <si>
    <t>Komunikacijska vtičnica za podometno montažo, komplet z podometno dozo, okvirjem, pokrovom, snap-in konektorjem :</t>
  </si>
  <si>
    <t>- dvojna</t>
  </si>
  <si>
    <t>Komunikacijska vtičnica za montažo v parapetni kanal, komplet z dozo za par. kanal, okvirjem, pokrovom, snap-in konektorjem:</t>
  </si>
  <si>
    <t>Montaža opreme na položeno, označeno in preizkušeno inštalacijo, konektiranje kablov, povezava sistema v funkcionalno celoto ter meritve UTP kabla</t>
  </si>
  <si>
    <t>SPLOŠNO OZVOČENJE</t>
  </si>
  <si>
    <t>Centralna naprava ozvočenja, v sestavi:</t>
  </si>
  <si>
    <t>SMC0468  Matrični avdio mikser, vhodi/izhodi za 6 programov, prednostni vhod za nujna obvestila, programski izhodi.</t>
  </si>
  <si>
    <t>- SNN2010  močnostni avdio ojačevalnik 2x120W/100V</t>
  </si>
  <si>
    <t>- SNN2020  močnostni avdio ojačevalnik 2x250W/100V</t>
  </si>
  <si>
    <t>- SNN1120  močnostni avdio ojačevalnik 2x25W/100V</t>
  </si>
  <si>
    <t>- SNN1150  močnostni avdio ojačevalnik 120W/100V</t>
  </si>
  <si>
    <t>- YA-TS500  AM/FM RDS - EON radijski sprejemnik, vgradni</t>
  </si>
  <si>
    <t>- UCD100   CD/mp3 predvajalnik</t>
  </si>
  <si>
    <t>- PN-2010  MOD System - internetni predvajalnik za Partynet</t>
  </si>
  <si>
    <t>- SPS1080/C  zvočniško priklopno polje - 9 delno</t>
  </si>
  <si>
    <t>- SVA1200  enota za predposneta požarna obvestila, vklop ročno s ključem ali avtomatsko iz požarne centrale</t>
  </si>
  <si>
    <t>- SPU1200/K  mrežno napajalno polje 230V z enoto za mehki zagon</t>
  </si>
  <si>
    <t>- SPM1200  kontrolna enota z monitorskim zvočnikom</t>
  </si>
  <si>
    <t>- 15HE/19"  vgradno ohišje dim. ŠxVxG 550x720x410mm, črne barve, komplet ožičeno (vgrajeno pod recepcijski pult)</t>
  </si>
  <si>
    <t>Mikrofoni:</t>
  </si>
  <si>
    <t>SNO1330/A8  conska mikrofonska konzola z mikrofonom z gibljivim vratom, možnost izbire 6-ih con, 5m kabla z RJ-45 konektorjem</t>
  </si>
  <si>
    <t>WMS470 /D5 set  brezžični ročni UHF mikrofon, nastavljive frekvence, indikacija delovanja, iztrošenosti baterije v ročnem oddajniku, komplet z antenami na BNC konektorju.</t>
  </si>
  <si>
    <t>PG-48 mikrofon, 15m kabla in XLR konektor</t>
  </si>
  <si>
    <t>Zvočni viri:</t>
  </si>
  <si>
    <t>SNZ2070/15  nadometni kovinski zvočni steber  z vrtljivo konzolo, 15W/100V, 100Hz-18kHz, bele barve, max SPL 106 dB, montaža na steno - terasa zunaj (SEA) .</t>
  </si>
  <si>
    <t>SNZ2105  vgradni stropni zvočnik za spuščene stropove  5W/100V, 80Hz-18kHz, max. SPL 104 dB, bele barve-SEA.</t>
  </si>
  <si>
    <t>SNZ1070  nadometna plastična omarica 5W/100V, bela, max SPL 104 dB, 100Hz-18kHz, ohišje ABS.</t>
  </si>
  <si>
    <t>DMH- 301  dvosistemski kompresijski zvočnik za glasbo in govor, 30/50W/100V,  max. 120dB, IP65, 200Hz-11kHz, komplet s konzolo in Inox objemko za pritrditev na kandelaber fi 120mm, sive barve.</t>
  </si>
  <si>
    <t>SNA1040T  lokalni regulator glasnosti 0-35W/100V za dozo fi 60mm ali po naročilu, beli</t>
  </si>
  <si>
    <t>SLR-100  lokalni regulator glasnosti 0-100W/100V za globoko dozo fi 60mm</t>
  </si>
  <si>
    <t>Priklop opreme:</t>
  </si>
  <si>
    <t>Priklop opreme na postavljeno in označeno inštalacijo, montirane zvočnike, regulatorje, drobni inštalacijski materiali, zagon opreme, nastavitve, dokumentacija, navodila za uporabo, poučitev uporabnika</t>
  </si>
  <si>
    <t>Inštalacije in inštalacijski materiali:</t>
  </si>
  <si>
    <t>NPI 2 x 2,5mm2 kabel za  zvočnike</t>
  </si>
  <si>
    <t>NPI 2 x 1,5mm2 kabel za  zvočnike</t>
  </si>
  <si>
    <t xml:space="preserve">UTP CAT6 kabel                                     </t>
  </si>
  <si>
    <t>PPL 3x1,5mm2 kabel za zvočnike</t>
  </si>
  <si>
    <t>PPL 2x1,5mm2 kabel za zvočnike</t>
  </si>
  <si>
    <t>Kabel Tasker C128</t>
  </si>
  <si>
    <t>Inox priključna omarica cca. 20x30cm, z elementi za pritrditev na kandelaber z zvočniki, vgrajena vodotesna vtičnica 230V</t>
  </si>
  <si>
    <t>Vtičnica RJ-45 (za parapetni kanal ali izbrani tip stikal)</t>
  </si>
  <si>
    <t>Doza fi 60mm - globoka</t>
  </si>
  <si>
    <t>Montaža zvočnikov</t>
  </si>
  <si>
    <t>Montaža regulatorjev</t>
  </si>
  <si>
    <t>Nepredvidena dela, drobni pritrdilni in elektro material</t>
  </si>
  <si>
    <t>Manipulativni stroški, dokumentacija</t>
  </si>
  <si>
    <t>VIDEO DOMOFON</t>
  </si>
  <si>
    <t>Centralna naprava za napajanje in kontrolo BUS sistema, za sisteme do 20 govornih mest, nastavljiv čas aktiviranja el. ključavnice in kontakta za razs., AC izhod 8-12V za odpiranje vrat, za vgradnjo v razvodne omare, dimenzije: 90×70×70mm (4 TE).
Kot TCS BVS20-SG</t>
  </si>
  <si>
    <t>Aparat za dodatno napajanje večjih sistemov. 28V/3A odporen na kratek stik. Za vgradnjo v razvodne omare. Dimenzije: 93x140x66mm (8 TE)
Kot TCS NGV1011-0400 oz. NVG03-SG</t>
  </si>
  <si>
    <t>TCS:BUS rele za povezavo na vstopno kontrolo (zapornice) in el. prijemnike oz. evakuacijske terminale. Mogoče programiranje na druge BUS relacije. Programiranje s TCSK-01 servisnim aparatom. Dimenzije: 29x29x14mm
Kot TCS TOER2-EB</t>
  </si>
  <si>
    <t>Video:Bus-Komutator. Štrije vhodi, en izhod. Napaja se preko TCS:BUS Dimenzije: 90x105x70mm
Kot TCS VSW04</t>
  </si>
  <si>
    <t>Pozivna video enota - Economic z 1 tipko
Za povezovanje na 5 žilni TCS:BUS video sistem. Kompletna z mikrofonom, zvočnikom in elektroniko. Osvetlitev enote s svetlečima diodama. Za montažo na fasado. Integrirana kamera (barvna) v enoti debline 20 mm. Objektiv F 2,0; goriščna razdalja 3,6mm. Ohišje iz 3mm aluminija. Barva: naravno eloksirani aluminij. Možne so posebne barve po RAL 9010. Dimenzije: VxŠxG (mm) 204x135x20mm
Kot TCS AVD140010-EN</t>
  </si>
  <si>
    <t>Pozivni vgradni modul za univerzalno vgradnjo. Z mikrofonom, zvočnikom in elektroniko. Možnost podaljševanja mikrofona od ohišja. Možnost uranavanja glasnosti govora in poslušanja. Možnost priključka 16 tipk. Z modulom TCKE-02 mogoče priključiti več tipk. Na vsako tipko je mogoče vpisati 2 številki. Dimenzije: 79x112x34mm
Kot TCS ASI11000-0000</t>
  </si>
  <si>
    <t>Vgradni modul - kamera za univerzalno vgradnjo. Barvna, komplet z montažnim okvirjem. Dimenzije: 80x109x35. Dimenzije montažnega okvirja : 82x78x5
Kot FVK2200-0300</t>
  </si>
  <si>
    <t>Videomonitor IUK
Video monitor, komplet s podstavkom za postavitev na mizo, iz umetne mase brez slušalke, z barvnim ekranom diagonale 3,5". Različne melodije za etažni poziv in poziv izpred vrat, trinajst različnih melodij za poziv. Tipke za odpiranje vrat, izklop zvonjenja in aktiviranje kamere. Tri dodatne tipke za posebne funkcije. Možnost izklopa zvonjenja z optično identifikacijo. Možnost regulacije jakosti zvonjenja z tremi stopnjami. Možnost reguliranja osvetljenosti. Zaščita pred prisluškovanjem. Dimenzije: 186x101x20mm
Kot TCS IVX9001-0140</t>
  </si>
  <si>
    <t>Kabel JY(St)Y 4x2x0,8mm, s polaganjem</t>
  </si>
  <si>
    <t>Inštalacijska PN cev/NIK kanal/rebrasta cev, komplet s pritrdilnim materialom, s polaganjem</t>
  </si>
  <si>
    <t>Montaža opreme na položeno, označeno in preizkušeno inštalacijo, spuščanje sistema v pogon, šolanje uporabnika, predaja originalne proizvajalčeve dokumentacije, potni stroški</t>
  </si>
  <si>
    <t>PROTIVLOMNI SISTEM</t>
  </si>
  <si>
    <t>Protivlomna centrala, 16 sektorjev, 32 con (8 na centrali), 64 uporabniških kod, 32 programabilnih izhodov (8 na centrali), arhiv za 899 dogodkov, urniki, možnost brezžičnih senzorjev (24 con), vgrajen tel. komunikator, v plastičnem ohišju, EN 50131, GRADE 2
Kot: SATEL, tip INTEGRA 32</t>
  </si>
  <si>
    <t>Transformator 16,5V, 3,6A</t>
  </si>
  <si>
    <t>Akumulatorska baterija 12V/ 17 Ah</t>
  </si>
  <si>
    <t>LCD tipkovnica za INTEGRA centrale, zelena osvetlitev tipk in prikazovalnika
Kot: SATEL, INT-KLCD-GR</t>
  </si>
  <si>
    <t>Enosektorska tipkovnica za centrale INTEGRA, LED prikaz stanja particije, zelena osvetlitev tipk
Kot: SATEL, tip INT-SK-GR</t>
  </si>
  <si>
    <t>Univerzalni TCP/IP (ethernet) in GPRS modul, za prenos vlom/požar ( EN54-21, ATS 5)
Kot: INOVA, tip TAU</t>
  </si>
  <si>
    <t>Razširitveni modul za 8 con, za centrale VERSA in INTEGRA
Kot: SATEL, tip CA-64E</t>
  </si>
  <si>
    <t>Plastično ohišje za centrale VERSA, razširitvene module in GSM module, brez transformatorja, sabotažna zaščita (odpiranje), dimenzij 266x286x100 mm
Kot: SATEL, tip OPU-4</t>
  </si>
  <si>
    <t>Kombinirani IR+MW senzor gibanja, polje pokritja 18x18m, opcijsko 2x20m, nezaznavanje hišnih živali do 25 kg, po standardu SIST EN 50131, GRADE 2 (montaža na strop pri kupoli)
Kot: VIDICON, tip IX</t>
  </si>
  <si>
    <t>Nosilec stenski za montaži senzorjev gibanja</t>
  </si>
  <si>
    <t>Inštalacije s polaganjem</t>
  </si>
  <si>
    <t>Kabel LiCY 2x0,5 + 4x0,22 mm2, s polaganjem</t>
  </si>
  <si>
    <t>Kabel IY(St)Y 5x2x0,8 mm, s polaganjem</t>
  </si>
  <si>
    <t>Kabel UTP cat6 (4x2x24AWG mm2), s polaganjem</t>
  </si>
  <si>
    <t>Storitve</t>
  </si>
  <si>
    <t>Montaža opreme protivlomnega sistema na pripravljene inštalacije, nastavitev parametrov, testiranje, spuščanje v pogon, primopredaja in poučitev pristojnega osebja o delovanju sistema</t>
  </si>
  <si>
    <t>Projekt izvedenih del (PID), ob pridobljenih tlorisih objekta v rač. programu AutoCAD, v dveh izvodih za naročnika</t>
  </si>
  <si>
    <t>Transportni, manipulativni in nepredvideni stroški</t>
  </si>
  <si>
    <t>VIDEONADZOR</t>
  </si>
  <si>
    <t>Oprema v rack omari v vozlišču KV-PR (pritličje)</t>
  </si>
  <si>
    <t>32-kanalna digitalna snemalna naprava, izvedbe stand alone, 80M vhodne pasovne širine (do 5Mpixel pri resoluciji snemanja), vgrajen 1 TB trdi disk (možnost do 8 SATA diskov), do 16 kanalov za predogled in sinhrono predvajanje, 2 x USB 2.0, RS485, RS232, detekcija gibanja, 16 alarmnih vhodov in 4 izhode, za montažo v 19" rack omaro višine 2HU
Kot: HIKVISION, tip DS-9632NI-ST</t>
  </si>
  <si>
    <t>Trdi disk 3.0 TB, P-SATA</t>
  </si>
  <si>
    <t>22" LCD monitor in računalniška miška</t>
  </si>
  <si>
    <t>Pretvornik UTP-FO, 10/100, multimodni, komplet z napajalnikom (2xRJ45 in SC duplex konektorji)</t>
  </si>
  <si>
    <t>Povezovalni optični kabel duplex 2xST/2xSC</t>
  </si>
  <si>
    <t>Povezovalni UTP cat. 6 kabel, RJ-45/RJ-45, dolžine 1 m</t>
  </si>
  <si>
    <t>Povezovalni UTP cat. 6 kabel, RJ-45/RJ-45, dolžine 2 m</t>
  </si>
  <si>
    <t>24-portni switch, funkcija PoE, 2x 1Gport , 19" izvedba</t>
  </si>
  <si>
    <t>Oprema v rack omari v vozlišču KV-KL (klet)</t>
  </si>
  <si>
    <t>Dodatno nadzorno mesto na recepciji</t>
  </si>
  <si>
    <t xml:space="preserve">Delovna postaja v sestavi: PC računalnik, procesor i7, 8GRAM, operacijski sistem Windows 7, 500 GB trdi disk, CD R/W, G-LAN, 22" LCD monitor, tipkovnica in miška </t>
  </si>
  <si>
    <t>Ostala periferna oprema (kamere)</t>
  </si>
  <si>
    <t>Zunanja IP 2 megapiksel dnevno/nočna kamera z lastno IR osvetlitvijo (BULLET), domet IR osvetlitve 30m, IR CUT filter z avtomatkim preklopom, 1/3" progresivni CMOS, 0.5Lux/F1.2 AGC on, 0.1Lux/F1.2 AGC on- sens up x5, 0 lux pri IR, objektiv 2.7-9mm,detekcija gibanja, H.264/MPEG4/MJPEG, max. resolucija 1600x1200, 12.5fps- 1600x1200; 12.5fps, 1600x912: 25fps- 1280x960: 25fps-1280x720, napajanje12Vdc/PoE, izvedba v zaščiti IP66
Kot: HIKVISION, tip DS-8253F-EI</t>
  </si>
  <si>
    <t>Objemka za montažo nosilca na drog</t>
  </si>
  <si>
    <t>IP 2 megapiksel dnevno-nočna antivandalska kamera v kupoli, mini izvedbe, 1/3" CMOS, 0.5Lux/F1.2, 0.1Lux/F1.2 x5, z objektivom 4mm/F1.2 (opcijsko 2.8, 6, 8 ali 12 mm), ePTZ, detekcija gibanja, dvojni stream, H.264 ali MPEG-4, 1600x1200: 15fps, 1280x720: 30fps, IP66 (brez grelca !), 12Vdc/PoE
Kot: HIKVISION, tip DS-2CD7153-E</t>
  </si>
  <si>
    <t>PVC, vodotesna razvodna omarica (RO1 in RO2; nameščeni na drogu razsvetljave) na ključ v zaščiti vsaj IP54, dimenzij vsaj 300x380x210 (ŠxVxG) v sestavi:
- 1 kos montažna plošča
- 2 kos DIN letev
- 1 kpl priključne sponke za 230Vac
 -1 kos glavno stikalo (enofazno 25A)
- 3 kos vtičnica 3p,16A
- 1 kos avt. inštalacijski odklopnik 10A
- 1 kos termostat (0-20 st.)
- 1 kos grelec (45W)
- 1 kpl prenapetostna zaščita, razred C za enofazno 230Vac
- 1 kos polica/nosilec za namestitev FO/UTP pretvornikov
- 1 kos nosilec/objemka za montažo na drog razsvetljave
Opomba: Drobni, vezni material, plastični kanal za razvod kablov po omarici, oznake kablov, tesnilne uvodnice PGF različnih dimenzij (se bodo nameščale na objektu glede na dejanske potrebe)</t>
  </si>
  <si>
    <t>Napajalnik, IEE 802.3af, za PoE napajanje kamer na drogovih (povezava po optiki) (za montažo v RO omarico)</t>
  </si>
  <si>
    <t>Pretvornik UTP-FO, 10/100, multimodni, komplet z napajalnikom (2xRJ45 in SC duplex konektorji) (za montažo v RO omarico)</t>
  </si>
  <si>
    <t>Konektor RJ45</t>
  </si>
  <si>
    <t>Optični kabel- MM multimodni, 4 vlakna,  50/125 mikronski, s zaščitnim plaščem za zunanje polaganje (po zemeljski kabelski kanalizacije in jaških), s polaganjem</t>
  </si>
  <si>
    <t>Zaključevanje optične inštalacije komplet z materialom in delom:
- 16 kos zaključni kabel 1xST 
- 16 kos optični zvar
- 8 kos optične meritve s protokoli (dvostanske)
- 1 kpl drobni pritrdilni in vezni material</t>
  </si>
  <si>
    <t>Zaključevanje UTP kabla (pri kameri konektor RJ45; v rack omari zaključitev na patch panel), izvedba meritev in izdaja merilnih protokolov</t>
  </si>
  <si>
    <t xml:space="preserve">Montaža opreme video nadzornega sistema na pripravljene inštalacije, nastavitev parametrov, testiranje, spuščanje v pogon, primopredaja in poučitev pristojnega osebja o delovanju sistema </t>
  </si>
  <si>
    <t>OPOMBA:
Rack omari v obeh vozliščih KV-PR in KV-KL, patch paneli za zaključitev UTP kablov, FO paneli in optična povezava med obema vozliščema so zajeti v popisih strukturiranega ožičenja.</t>
  </si>
  <si>
    <t>SOS SIGNALIZACIJA</t>
  </si>
  <si>
    <t>Enota napajanja namenjena za napajanje sistema s potrebno 24V enosmerno napetostjo. Pritrditev z vijaki na steno v tehničnem kanalu ali v podometno ali nadometno dozo.
Dimenzija: 100x90x40mm. Priključna napetost: 230V; 50Hz; 6A Izhodna napetost: 24V; 1A.
Kot PROMON EN-24/1</t>
  </si>
  <si>
    <t>Tablo receptorja namenjen za svetlobno in zvočno signalizacijo
pozivov iz 2 sob. Potreben prostor za vgradnjo 2M.
Kot PROMON TR-02</t>
  </si>
  <si>
    <t>Enota klica (potezno tipkalo) namenjeno za vključitev poziva v mokrih prostorih (WC, kopalnica) s pomočjo ročke na 1,5m dolgi vrvici. Vgradnja v dozo 60mm. Pritrditev z krempeljci. Dimenzija: 85x90mm.
Kot PROMON EK-10</t>
  </si>
  <si>
    <t>Enota razrešitve namenjena za zadrževanje in razrešitev poziva
(zelena tipka). Vgradnja v dozo 60mm. Pritrditev z krempeljci
Dimenzija: 85x90mm.
Kot PROMON ER-03</t>
  </si>
  <si>
    <t>Svetilka za signaliziranje poziva SOS - rdeča svetilka. Montaža na zid nad vrati sobe. Pritrditev z vijaki. Priključna napetost: =24V, priključna moč: 3W, dimenzije: 90 x 60mm
Kot PROMON SS-01</t>
  </si>
  <si>
    <t>Kabel NYM-J 3x1,5mm², s polaganjem</t>
  </si>
  <si>
    <t>Montaža, zagon, usposabljanje in primopredaja sistema ter tehnične dokumentacije</t>
  </si>
  <si>
    <t>EVAKUACIJSKA VRATA in ODVOD DIMA IN TOPLOTE</t>
  </si>
  <si>
    <t>Dobava in montaža centrale za odpiranje vrat, namenjenih ODT, ki so opremljena z elektromotorno pogonsko ročico kot npr. GEZE K 600T, z nosilcem pogona.
Kot npr. GEZE THZ Comfort</t>
  </si>
  <si>
    <t>Dobava in montaža centrale za odpiranje 4 kom dimoodvodnih kupol
Kot npr. GEZE E260 N32/2</t>
  </si>
  <si>
    <t>Dobava in montaža sistema za panik izhode (evakuacijski terminal) - celoten komplet + izvedbe priključitve.
Kot npr. GEZE SECULOGIC TZ 300 AP Emergency Exit (podometna izvedba)</t>
  </si>
  <si>
    <t>Dobava in montaža elektro prijemnika. 
Kot npr. GEZE TYP 331, v skladu z evakuacijskimi vrati</t>
  </si>
  <si>
    <t>Transformator 230/24V za napajanje elektro prijemnika</t>
  </si>
  <si>
    <t>Dobava in montaža zunanjega stikala na ključ kot npr. GEZE SCT 221</t>
  </si>
  <si>
    <t xml:space="preserve">Dobava in montaža notrnajega prekinitvenega stikala na višini 1,80m. Kot npr. GEZE </t>
  </si>
  <si>
    <t>Dobava in montaža UPS-a, za zasilno napajanje evakuacijskih terminalov.
Kot npr. NPW600, 600VA/360W 230V/230V AVR (avtomatska regulacija izhodne napetosti) avtonomija pri 80W</t>
  </si>
  <si>
    <t>Dobava in montaža samostojnega pristopnega kontrolerja za kontrolo pristopa. Čitalec kartic zaposlenih.
Kot npr. Jantar REX O-1</t>
  </si>
  <si>
    <t>Dobava in montaža komunikacijskega pretvornika z napajalnikom, za napajanje kontrolerjev namenjenih kontroli pristopa.
Kot npr. Spider W5-USB/NET 12V DC, 10W z vgrajenim RS-485/USB ali RS-485/TCP/IP komunikacijskim pretvornikom</t>
  </si>
  <si>
    <t>Dobava in montaža samostojnega pristopnega kontrolerja, za kontrolo pristopa. Čitalec kartic parkirnega sistema.
Kot npr. Skidata parking managment</t>
  </si>
  <si>
    <t>Kabel J-Y(ST)Y 2x2x0,6mm², s polaganjem</t>
  </si>
  <si>
    <t>Kabel J-Y(ST)Y 4x2x0,6mm², s polaganjem</t>
  </si>
  <si>
    <t>Kabel NHXH FE180/E30 3x2,5mm², s polaganjem</t>
  </si>
  <si>
    <t>PARKIRNI SISTEM</t>
  </si>
  <si>
    <t xml:space="preserve">Ultrazvočni detektor za detektiranje zasedenosti parkirnih mest in možnostjo nastavljanja dometa, maksimalen domet 6m, nadzorovan zvočni snop, možnost dodatnih aplikacij; vključno s kabelskim setom za povezavo sensor-2-sensor z možnostjo nadgradnje z novim režimom bliskanja oz. svetenja led diod. Možnost kasnejše razširitve ali nadgradnje sistema. Sistem se uprablja za štetlje prometa in se poveže s sistemom za plačevanje, hkrati pa preko displejev informira uporabnike o stanju v parkirni hiši po nadstropjih in o prostosti/zasedenosti parkirne hiše.
Kot: Versor vPARK ULT (integrirana detekcijsko-indikacijka enota) </t>
  </si>
  <si>
    <t>Indikacijski del za indikacijo zasedenosti parkirnih mest, vidni kot indikacijske enote 360°, regulacija svetilnosti led diod, 12 led diod v indikacijski enoti - svetilnost posamezne LED diode 12000mcd, indikacijska enota oddaja svetlobne signale o  stanjih prosto (zeleno), zasedeno (rdeče), prosto za invalide (modro); vključno s kabelskim setom za povezavo detector-to-indicator z možnostjo nadgradnje z novim režimom bliskanja oz. svetenja led diod. Možnost kasnejše razširitve ali nadgradnje sistema.
Kot: Versor vPARK ULT IND (indikacijka enota)</t>
  </si>
  <si>
    <t>Znak (prosto/zasedeno), zunanji, notranja osvetlitev celotne površine, pritrditev na steno ali strop, na znaku nameščeni tudi drugi znaki, ki so potrebni pri vhodu v parkirno hišo (kontrola višine, dvosmerni promet, omejitev hitrosti), velikost poljubna (po dogovoru z arhitektom). Povezan s sistemom vPark in Skidata.
Kot: Versor vPARK LED prikazovalnik prosto/zasedeno</t>
  </si>
  <si>
    <t>Koncentrator podatkov za prenos podatkov iz  detektorskih enot vPark ULT na strežnik. Priključitev do 2x128 priključnih enot (senzorjev in dinamičnih znakov vPark LED) in za napajanje priključnih enot. Koncentrator podatkov o stanju v garaži obvešča tudi zunanje displeje.
Kot: Versor vPARK Sumator (datakoncentrator)</t>
  </si>
  <si>
    <t xml:space="preserve">Uporabniški in administracijski vmesnik za upravljanje in nadzor s prometnimi tokovi, ki omogoča numeričen in 3D grafičen pregled parkirnih mest po nadstropjih, samodejno izdelavo statistik in primerjalnih statistik. Programski paket nudi možnost manualnega spreminjanja indikacijskih enot in displejev ter možnost prijavljanja in dostopanja različnim uporabnikom v uporabniški vmesnik.
Kot: Versor Programski paket  vPark software </t>
  </si>
  <si>
    <t>Strežniška enota HP ProLiant ML110 z Dual-Core Intel Pentium E2160 1,8 GHz procesorjem, 1 GB DDR2
Kot: Versor vPark Strežnik in mrežno stikalo</t>
  </si>
  <si>
    <t>Vstopna kontrola. Izdaja parkrine listke s črtno kodo in detektira brezkontaktne kartice (RFID). Intercom omogoča komunikacijo s centralo (domofon).
Kot: Versor Vstopna kontrola SKIDATA Column.Gate z intercom (domofonom)</t>
  </si>
  <si>
    <t>Blagajna. Možnost plačevanja z kovanci in bankovci (0.1, 0.2, 0.5, 1, 2, 5, 10, 20 €) ter  vračati denar v obliki kovancev.
Kot: Versor Blagajna SKIDATA Easy Cash</t>
  </si>
  <si>
    <t>Postaja za administracijo z delovno postajo, ki nudi možnost programiranja brezkontaktnih kartic s tipkovnico Eliote USB PS2, 22" LCD monitor, tiskalnik HP Laserjet P2055D USB, namizno kodirno enoto in programsko opremo.
Kot: Versor Blagajna s kodirnikom SKIDATA</t>
  </si>
  <si>
    <t xml:space="preserve">Rack omara, dimenzij 1000x800x250 s 15 konektorji, 5 releji, 8-portnim switch-em, intercom centralo, PC-jem, požarnim zidom Zyxel Zywall USG 100 in displejem. </t>
  </si>
  <si>
    <t>Kabel NYM-J 3x2,5mm², s polaganjem</t>
  </si>
  <si>
    <t>Inženiring (vključuje vso programiranje, pripravo dokumentacije za vPark in Skidata)</t>
  </si>
  <si>
    <t>Montaža sistema zapornic in dostopa Skidata (vključuje postavitev in priklopitev vseh ključnih in perifernih komponent</t>
  </si>
  <si>
    <t>Izobraževanje osebja z rokovanjem s sistemom Skidata in Versor vPark</t>
  </si>
  <si>
    <t>REGISTRACIJA DELOVNEGA ČASA</t>
  </si>
  <si>
    <t>Registrator delovnega časa na brezkontaklne kartice - Zone Button SA, napajan preko etherneta (PoE)</t>
  </si>
  <si>
    <t>RFID kartice</t>
  </si>
  <si>
    <t>Programska oprema za evidenco delovnega časa in kontrolo pristopa za 25/50/100/200/500 uporabnikov (TAAC)</t>
  </si>
  <si>
    <t>Kabel UTP CAT-6, 4x2x0,6mm, s polaganjem</t>
  </si>
  <si>
    <t xml:space="preserve">Administrator/operater T&amp;S sistema </t>
  </si>
  <si>
    <t xml:space="preserve">Montaža naprav, nastavitev parametrov, testiranje, spuščanje v pogon, primopredaja in poučitev pristojnega osebja o delovanju sistema </t>
  </si>
  <si>
    <t>JAVLJANJE POŽARA IN DETEKCIJA CO</t>
  </si>
  <si>
    <t>Opomba: Prenos alarma in napake na VNC je predviden preko TAU modula (IP + GPRS prenos), ki je zajet v popisu protivlomnega sistema</t>
  </si>
  <si>
    <t>Adresibilna 5-zančna protipožarna centrala, maks. 990 adres (495 javljalnikov in 495 modulov), brez vgrajenih zančnih kartic, vgrajena prikazovalnik in tipkovnica za rokovanje s sistemom na čelni plošči, popolnoma programabilna, pomnilnik za zadnjih 400 dogodkov, avtomatski test vseh javljalnikov v sistemu, ročna nastavitev občutljivosti javljalnikov, signalizacija prašnosti javljalnikov, možnost povezave več central v mrežo, 2 izhodna releja (alarm, napaka), 4 izhodi za sirene, slovenski teksti, po standardu EN 54-2
Kot MORLEY, tip ZX5Se</t>
  </si>
  <si>
    <t>Adresibilna zančna kartica MORLEY, za priključitev 99 javljalnikov in 99 modulov
Kot MORLEY, tip 795-072</t>
  </si>
  <si>
    <t>Akumulatorska baterija 12V/28 Ah (za namestitev v centralo)</t>
  </si>
  <si>
    <t>Oddaljeni prikazovalnik, aktivni, iste funkcije kot centrala
Kot MORLEY, tip ZXr-A</t>
  </si>
  <si>
    <t>Komunikacijska kartica RS-485, vgradnja v centralo
Kot MORLEY, tip 795-004-001</t>
  </si>
  <si>
    <t>Dodatni napajalnik 27,6Vdc, 5A, 140W, AKU baterije max. 2x12V/ 17Ah, kovinsko ohišje dim. 450x260x205 mm, EN 54-4
COOPER, tip 82450 BG</t>
  </si>
  <si>
    <t>Akumulatorska baterija 12V/17Ah (za namestitev v dodatni napajalnik)</t>
  </si>
  <si>
    <t>Adresibilni optični dimni javljalnik požara, komplet s podnožjem
Kot MORLEY, tip MI-PSE-S2 + B501</t>
  </si>
  <si>
    <t>Adresibilni termodiferencialni javljalnik (10°C/min), Tmax= 58°C, komplet s podnožjem
Kot MORLEY, tip MI-RHSE-S2 + 501</t>
  </si>
  <si>
    <t>Vzorčna komora, komplet z  javljalnikom požara
Kot tip VK03-60 + MI-PSE-S2 + B501</t>
  </si>
  <si>
    <t>Adresibilni ročni javljalnik požara, komplet z označevalno nalepko s simbolom ročnega javljalnika požara, po SIST 1013
Kot MORLEY, tip MI-MCP</t>
  </si>
  <si>
    <t>Adresibilna stenska sirena, 90dB, rdeča, komplet z označevalno nalepko s simbolom sirene, po SIST 1013
Kot MORLEY, tip MI-WSD-R</t>
  </si>
  <si>
    <t>Adresibilni enokanalni izhodni modul, 24V, komplet z ohišjem
Kot MORLEY, tip MI-DCMO + M200E-SMB</t>
  </si>
  <si>
    <t>Adresibilni enokanalni vhodni modul, komplet z ohišjem
Kot MORLEY, tip MI-DMMI + M200E-SMB</t>
  </si>
  <si>
    <t>Detektor CO, elektrokemični, 0-300ppm, 1. nivo: 60ppm, 2. nivo: 120ppm, z relejsko kartico, kpl. z adresibilnim dvokanalnim vhodnim modulom MI-DMM2I v ohišju M200E-SMB
Kot SENSITRON, tip S1450CO</t>
  </si>
  <si>
    <t>Testni plin in set za kalibracijo detektorjev plina</t>
  </si>
  <si>
    <t>Dvostranski opozorilni tablo, z nosilcem za montažo na strop, s svetlobnim napisom in sireno, 65mA/24Vdc, dim. 356x180x50mm
Kot COOPER, tip 5053-2</t>
  </si>
  <si>
    <t>Enostranski opozorilni tablo, z nosilcem za montažo na strop, s svetlobnim napisom in sireno, 65mA/24Vdc, dim. 356x180x50mm
Kot COOPER, tip 5053</t>
  </si>
  <si>
    <t>Označevalna nalepka</t>
  </si>
  <si>
    <t>Ognjevarni kabel JE-H(St)H FE180/ E60 1x2x0,8mm, komplet z ognjevarnim pritrdilnim materialom, s polaganjem</t>
  </si>
  <si>
    <t>Ognjevarni kabel JE-H(St)H FE180/ E60 2x2x0,8mm, komplet z ognjevarnim pritrdilnim materialom, s polaganjem</t>
  </si>
  <si>
    <t>Ognjevarni kabel NHXH FE180/ E60 3x1,5mm2, komplet z ognjevarnim pritrdilnim materialom, s polaganjem</t>
  </si>
  <si>
    <t>Inštalacijske cevi, komplet s spojnim in pritrdilnim materialom
PN 16mm</t>
  </si>
  <si>
    <t xml:space="preserve">Montaža vseh elementov na pripravljene inštalacije, nastavitev parametrov, testiranje, spuščanje v pogon, primopredaja sistema in dokumentacije ter poučitev pristojnega osebja o delovanju sistema  </t>
  </si>
  <si>
    <t>Kalibracija CO detektorjev in predaja kalibrirnih listov</t>
  </si>
  <si>
    <t xml:space="preserve">Projekt izvedenih del (PID) </t>
  </si>
  <si>
    <t>Organiziranje pregleda in pridobitev potrdila o brezhibnem delovanju sistema za javljanje požara od pooblaščene inštitucije</t>
  </si>
  <si>
    <t>Sodelovanje izvajalca pri pregledu sistema za javljanje požara</t>
  </si>
  <si>
    <t>Organiziranje pregleda in pridobitev potrdila o brezhibnem delovanju sistema za detekcijo CO plina od pooblaščene inštitucije</t>
  </si>
  <si>
    <t>Sodelovanje izvajalca pri pregledu sistema za detekcijo CO plina</t>
  </si>
  <si>
    <t>E.  ELEKTRO INŠTALACIJE, NAPRAVE IN OPREMA:</t>
  </si>
  <si>
    <t>že zajeto v preddelih</t>
  </si>
  <si>
    <t>a.) Postavitev , premeščanje in odstranitev  odrov.</t>
  </si>
  <si>
    <t>b.) Pri  cenah za enoto je upoštevati specifičnost  lokacije  (utesnjenost) glede na skladiščenje materiala – sprotni dovoz le tega .</t>
  </si>
  <si>
    <t xml:space="preserve">c.) V kolikor v poziciji ni navedeno drugače , veljajo kot kriteriji enakovrednosti kot za primer navedenim izvedbam vse tehnične  specifikacije za posamezne elemente ali pa za sistem , ki je opisan  - naveden v tehničnih podlogah proizvajalca , katerega sistem je naveden kot primer načina izvedbe in doseganja kvalitete. </t>
  </si>
  <si>
    <t xml:space="preserve">d.) Prekinitve del , ki so potrebna za druga vezana dela , je vkalkulirati v ceno za enoto mere. </t>
  </si>
  <si>
    <t xml:space="preserve">e.) Pred pričetkom del je izvajalec dolžan preveriti vse količine in dejanske mere na objektu.  Z izvajalcem gradbenih del  se je pravočasno dogovoriti in uskladiti  vgradnjo raznih podlog , ki služijo za kasnejšo montažo elementov. </t>
  </si>
  <si>
    <t xml:space="preserve">1.) Zunanja ureditev je obdelana samo na podlagi situacije 1:500. </t>
  </si>
  <si>
    <t>SKUPAJ OBJEKT (netto vrednost): od A do F:</t>
  </si>
  <si>
    <t>SKUPAJ OBJEKT: od A do F:</t>
  </si>
  <si>
    <t>OGREVANJE:</t>
  </si>
  <si>
    <t>KLIMA:</t>
  </si>
  <si>
    <t>XXXI.</t>
  </si>
  <si>
    <t>SANITARNA VODA</t>
  </si>
  <si>
    <t>SANITARNI ODTOKI:</t>
  </si>
  <si>
    <t xml:space="preserve">Dobava in montaža garniture kombiniranega vodomera za sanitarno hladno vodo, prirobični priključek, sestoječ iz: 
- odštevalni vodomer DN20/DN80 brez dajalnika za daljinsko odčitavanje, količine porabljene vode, za vršni pretok 14,96l/s, temp. do 30˚C 
</t>
  </si>
  <si>
    <t>- prehodni kos ductil/jeklo DN100, tlačne stopnje PN 16</t>
  </si>
  <si>
    <t>- zasun DN100, tlačne stopnje PN 16</t>
  </si>
  <si>
    <t>- zasun DN100 z izpustom, tlačne stopnje PN 16</t>
  </si>
  <si>
    <t>- reducirni kos DN100/800, tlačne stopnje PN 16</t>
  </si>
  <si>
    <t>- ravni prirobični kos Lmin=500mm, DN80, tlačne stopnje PN 16</t>
  </si>
  <si>
    <t>- čistilni kos DN100, za hladno vodo do 40°C, tlačne stopnje PN 16</t>
  </si>
  <si>
    <t>- nepovratna loputa DN100, za hladno vodo do 40°C, tlačne stopnje PN 16</t>
  </si>
  <si>
    <t>- nosilec vodomerne garniture</t>
  </si>
  <si>
    <t>- komplet s prirobnicami, z tesnilnim, vijačnim in podpornim materialom.</t>
  </si>
  <si>
    <t>- pred vgradnjo vodomera in pripadajoče opreme je potrebno pridobiti soglasje za proizvod od upravljalca vodovodnega omrežja.</t>
  </si>
  <si>
    <t>Priklop hladne in tople sanitarne vode na sanitarne elemente oz. porabnike, vključno s pritrdilnim in tesnilnim materialom</t>
  </si>
  <si>
    <t>Dobava in montaža krogelnega navojnega ventila PN10 s teflonskim tesnilom z izpustom,  komplet s tesnilnim materialom ter prehodnimi kosi (alumplast)</t>
  </si>
  <si>
    <t xml:space="preserve">DN 20 </t>
  </si>
  <si>
    <t>DN 25</t>
  </si>
  <si>
    <t>DN 32</t>
  </si>
  <si>
    <t>Dobava in montaža krogelnega navojnega ventila PN10 s teflonskim tesnilom,  komplet s tesnilnim materialom ter prehodnimi kosi (alumplast).</t>
  </si>
  <si>
    <t xml:space="preserve">DN 15 </t>
  </si>
  <si>
    <t>DN 20</t>
  </si>
  <si>
    <t>Dobava in montaža krogelnega navojnega ventila PN10 z nastavkom za praznenje, proizvod KOVINA, KV 102 komplet s pritrdilnim in tesnilnim materialom</t>
  </si>
  <si>
    <t>DN 15 izpust v vodomerni postaji</t>
  </si>
  <si>
    <t>Zasun z gumiranim klinom, kratka izvedba (po DIN 3202F4), material ohišja GGG400, živilska neoporečnost, skupaj z ročnim kolesom, protiprirobnicama (nerjavno jeklo W.Nr. 1.4301) varilnim in tesnilnim materialom.</t>
  </si>
  <si>
    <t>DN 80</t>
  </si>
  <si>
    <t>Dobava in montaža zapornega ventila za vodo za porabnike kuhinje, ohišje iz medenine (kromirano), vključno z rozeto, proizvod KOVINA, KV 554, KV 553, KV552 ali KV551 ali odgovarjajoč, komplet s tesnilnim materialom</t>
  </si>
  <si>
    <t>DN 15</t>
  </si>
  <si>
    <t xml:space="preserve">Dobava in montaža krogelnege navojne vrtne pipe s teflonskim tesnilom ter kovanim ohišjem iz medenine, z dolgo siluminsko ročko, z rebrastim nastavkom za gumijasto cev, proizvod KOVINA KP 503  </t>
  </si>
  <si>
    <t xml:space="preserve">Dobava in montaža cevnega ločevalnika za preprečevanje povratnega toka, proizvod CALEFFI tip 575, vključno s zapornima loputama s protiprirobnicama ter pritrdilnim in tesnilnim materialom. 
OPOMBA! Po montaži je potrebno sneti ročke zapornih loput zaradi nepooblaščenega zapiranja glavnega razvoda hladne vode. </t>
  </si>
  <si>
    <t xml:space="preserve">Dobava in montaža dvojnega kompletnega umivalnika za roke s senzorsko mešalno armaturo, sestoječ iz:
- 2x vgradni umivalnik za vgradnjo v pult iz kerrocka dimenzije 450 x 300    - pult iz kerrocka dimenzije 1370 x 500 s podkonstrukcijo (za 2-umivalnika) - pult po detajlu arhitekta
- enoročna armatura za umivalnik na senzor HANSGROHE tip Metris S 
  št. izdelka: 31103000 (krom) ali odgovarjajoče
- s sifonom za umivalnik,
- vključno s protivandalistično zaščito sifona
- z dvema kotnima ventiloma DN15 in veznima cevkama,
- vključno s pritrdilnim in tesnilnim materialom                                                  </t>
  </si>
  <si>
    <t xml:space="preserve">OPOMBA: Model je določil odgovorni vodja projekta g. Robert Potokar na sestanku dne 5.9.2013, in so v strojnem popisu. </t>
  </si>
  <si>
    <t xml:space="preserve">Dobava in montaža dvojnega kompletnega umivalnika za roke z senzorsko mešalno armaturo, sestoječ iz:
- 2x vgradni umivalnik za vgradnjo v pult iz kerrocka dimenzije 450 x 300    - pult iz kerrocka dimenzije 1770 x 440  s podkonstrukcijo (za 2-umivalnika) -  - pult po detajlu arhitekta
- senzorska armatura za umivalnik na senzor HANSGROHE tip Metris S 
  št. izdelka: 31103000 (krom) ali odgovarjajoče
- s sifonom za umivalnik,
- vključno s protivandalistično zaščito sifona
- z dvema kotnima ventiloma DN15 in veznima cevkama,
- vključno s pritrdilnim in tesnilnim materialom                                                  </t>
  </si>
  <si>
    <t xml:space="preserve">Dobava in montaža kompletnega umivalnika za roke z enoročno mešalno armaturo, sestoječ iz:
- umivalnik iz sanitarnega porcelana DOLOMITE 
  NOVELLA 600 x 450  ali odgovarjajoče
- enoročna armatura za umivalnik HANSGROHE tip 
  METRIS št. artikla: 31080000 (krom) ali odgovarjajoče
- s sifonom za umivalnik,
- vključno s protivandalistično zaščito sifona
- z dvema kotnima ventiloma DN15 in veznima cevkama,
- vključno s pritrdilnim in tesnilnim materialom                                                  </t>
  </si>
  <si>
    <t xml:space="preserve">Dobava in montaža kompletnega umivalnika za roke s senzorsko mešalno armaturo, sestoječ iz:
- umivalnik iz sanitarnega porcelana 460 x 350  ali odgovarjajoče
- enoročna armatura za umivalnik HANSGROHE tip 
  Metris S št. izdelka: 31103000 (krom) ali odgovarjajoče
- s sifonom za umivalnik,
- vključno s protivandalistično zaščito sifona
- z dvema kotnima ventiloma DN15 in veznima cevkama,
- vključno s pritrdilnim in tesnilnim materialom                                                  </t>
  </si>
  <si>
    <t>(izbor potrdi arhitekt ali investitor)</t>
  </si>
  <si>
    <t xml:space="preserve">Dobava in montaža kompletnega umivalnika za roke s senzorsko mešalno armaturo, sestoječ iz:
- umivalnik iz sanitarnega porcelana 420 x 320  ali odgovarjajoče
- senzorska armatura za umivalnik HANSGROHE tip 
  Metris S št. izdelka: 31103000 (krom) ali odgovarjajoče
- s sifonom za umivalnik,
- vključno s protivandalistično zaščito sifona
- z dvema kotnima ventiloma DN15 in veznima cevkama,
- vključno s pritrdilnim in tesnilnim materialom                                                  </t>
  </si>
  <si>
    <t xml:space="preserve">Dobava in montaža kompletnega umivalnika za roke z enoročno mešalno armaturo, sestoječ iz:
- umivalnik iz sanitarnega porcelana 420 x 320  ali odgovarjajoče
- enoročna armatura za umivalnik HANSGROHE tip 
  METRIS št. artikla: 31080000 (krom) ali odgovarjajoče
- s sifonom za umivalnik,
- vključno s protivandalistično zaščito sifona
- z dvema kotnima ventiloma DN15 in veznima cevkama,
- vključno s pritrdilnim in tesnilnim materialom                                                  </t>
  </si>
  <si>
    <t xml:space="preserve">Dobava in montaža kompletnega korita za roke z enoročno mešalno armaturo, sestoječ iz:
- vgradnega korita iz kerrocka za vgradnjo v pult dimenzije 600 x 350, pult iz kerrocka dimenzije 2950 x 600 s podkonstrukcijo - pult po detajlu arhitekta
- enoročna armatura za umivalnik HANSGROHE tip METRIS 
  št. artikla: 31080000 (krom) ali odgovarjajoče
- s sifonom za umivalnik,
- vključno s protivandalistično zaščito sifona
- z dvema kotnima ventiloma DN15 in veznima cevkama,
- vključno s pritrdilnim in tesnilnim materialom                                                  </t>
  </si>
  <si>
    <t xml:space="preserve">Dobava in montaža kompletnega korita za roke z enoročno mešalno armaturo, sestoječ iz:
- vgradnega korita za vgradnjo v pult iz kerrocka dimenzija 600 x 350
  pult iz kerrocka dimenzije 1750 x 600 s podkonstrukcijo - pult po detajlu arhitekta
- enoročna armatura za umivalnik z dodatno izvlečno prho HANSGROHE tip Metris S št. artikla 31285000 (krom) ali odgovarjajoče
- s sifonom za umivalnik,
- vključno s protivandalistično zaščito sifona
- z dvema kotnima ventiloma DN15 in veznima cevkama,
- vključno s pritrdilnim in tesnilnim materialom                                                  </t>
  </si>
  <si>
    <t xml:space="preserve">Dobava in montaža kompletnega umivalnika, za roke z enoročno mešalno armaturo, primeren za invalidne osebe, sestoječ iz:
- umivalnik iz sanitarnega porcelana DOLOMITE tip 
  ATLANTIS 770 x 590  ali odgovarjajoče
- enoročna armatura za umivalnik HANSGROHE tip 
  Talis št. artikla: 32035000 (krom) ali odgovarjajoče,
- premične konzole za  umivalnik, proizvod Dolomite,
- nagibnega ogledala dim 650×650 mm, proizvod Dolomite,
- zidnega držala tip S2, proizvod Dolomite,(montirano na zid poleg umivalnika)
- s sifonom za umivalnik,
- vključno s protivandalistično zaščito sifona
- z dvema kotnima ventiloma DN15 in veznima cevkama,
- stekleno etažero
- vključno s pritrdilnim in tesnilnim materialom         
 OPOMBA:
Umivalnik je montiran na višino 80 cm, odtok je na višini 30 cm in vodovodni priključki so na višini 55 cm od tal!
                                         </t>
  </si>
  <si>
    <t xml:space="preserve">Dobava in montaža kompletnega umivalnika, za roke z enoročno mešalno armaturo, primeren za invalidne osebe, sestoječ iz:
- umivalnik iz sanitarnega porcelana DOLOMITE tip 
  ATLANTIS 770 x 590  ali odgovarjajoče
- enoročna armatura za umivalnik HANSGROHE tip 
  Metris št. artikla: 31285000 (krom) ali odgovarjajoče                                      - dodatna invalidska ročica za baterijo Metris št. art. 95817000 (krom)                                                        
- premične konzole za  umivalnik, proizvod Dolomite,
- nagibnega ogledala dim 650×650 mm, proizvod Dolomite,
- zidnega držala tip S2, proizvod Dolomite,(montirano na zid poleg umivalnika)
- s sifonom za umivalnik,
- vključno s protivandalistično zaščito sifona
- z dvema kotnima ventiloma DN15 in veznima cevkama,
- stekleno etažero
- vključno s pritrdilnim in tesnilnim materialom         
 OPOMBA:
Umivalnik je montiran na višino 80 cm, odtok je na višini 30 cm in vodovodni priključki so na višini 55 cm od tal!
                                         </t>
  </si>
  <si>
    <t>Dobava in montaža kompletnega enojnega korita za čajno kuhinjo iz nerjavnega jekla, sestoječega iz:
- enojnega korita z odcejevalnikom, dimenzija korita 300 x470, celotna dimenzija 850 x 600
- enoročne armatura za korito z visokim izlivom 
  HANSGROHE tip Talis S št. artikla: 14870000 (krom)  ali odgovarjajoče
- s kotnima ventiloma DN15 in veznima cevkama,
- odtočni sifon za korito,
- vključno s pritrdilnim in tesnilnim materialom</t>
  </si>
  <si>
    <t xml:space="preserve">Dobava in montaža kompletnega PVC korita z enoročno armaturo za strojnice, sestoječ iz:
- PVC korita
- krogelnege navojne vrtne pipe DN 20 s teflonskim tesnilom ter kovanim ohišjem iz medenine, z dolgo siluminsko ročko, z rebrastim nastavkom za gumijasto cev, proizvod KOVINA KP 503  
- s sifonom za umivalnik,
- vključno s pritrdilnim in tesnilnim materialom                                                  </t>
  </si>
  <si>
    <t>Dobava in montaža kompletnega konzolnega stranišča  z aktiviranjem spredaj, primernega za invalidne osebe, sestoječ iz:
- školjke iz sanitarnega porcelana  DOLOMITE tip ATLANTIS komplet z anatomsko sedežno desko in pokrovom v beli barvi ali odgovarjajoče
- podometni splakovalnik s dvokoličinsko splakovalno tehniko,
- priključek za odzračevanje,
- kotnega zapornega ventila DN15 in gibke povezovalne cevi DN10,
- povezovalna cev kotliček-školjka, 
- stoječega držala tip S1, proizvod Dolomite, (montirano poleg WC školjke),
- zidnega držala tip 2070, proizvod Dolomite,(montirano na zid poleg WC školjke)
- podometni montažni okvir za konzolno stranišče (proizvod GEBERIT tip DUOFIX ali ekvivalentno),   
- vključno s pritrdilnim in tesnilnim materialom</t>
  </si>
  <si>
    <t xml:space="preserve">Dobava in montaža kompletne prhe skupaj s keramično tuš kadjo, sestoječe iz:
- keramična tuš kad, dimenzij 890 x 750
- podometna enoročna armatura za tuš kad DN15, z fiksnim nadglavnim izlivom in pršno glavo: HANSGROHE tip: Metris 
  št. artikla: 31685000 (krom)  ali odgovarjajoče, pršna glava z izlivom: HANSGROHE tip: Radiance št. artikla: 27492000
- talnega odtočnega sifona za pršno kad,
- vključno s pritrdilnim in tesnilnim materialom;
</t>
  </si>
  <si>
    <t xml:space="preserve">Dobava in montaža kompletne prhe sestoječe iz:
- podometne mešalne armature s termostatom na potisk (tempomat) za tuš DN15, z zaščito proti vandalizmu in z nastavljivo temperaturo vode TREMOLADA tip: 467 TMS ali odgovarjajoče ter z izlivom z fiksno pršno glavo HANSGROHE tip: Raindance št. art.:27492000 ali odgovarjajoče 
- vključno s pritrdilnim in tesnilnim materialom;
</t>
  </si>
  <si>
    <t xml:space="preserve">Dobava in montaža kompletne prhe sestoječe iz:
- podometne mešalne armature s termostatom na potisk (tempomat) za tuš DN15, z zaščito proti vandalizmu in z nastavljivo temperaturo vode TREMOLADA tip: 467 TMS ali odgovarjajoče ter z izlivom HANSGROHE tip: Axor Carlton št. art.:27411000 ali odgovarjajoče in fiksno pršno glavo HANSGROHE tip: Croma 100 št.art.: 27441000 ali odgovarjajoče
- vključno s pritrdilnim in tesnilnim materialom;
</t>
  </si>
  <si>
    <t>Dobava in montaža dodatnih kompletov za tuširanje invalidnih oseb sestoječih iz:
- stenskega tuš priključka HANSGROHE tip: Fixfit E št. artikla: 27505000 (krom) ali odgovarjajoče 
- gibke 2m tuš cevi HANSGROHE tip: Isiflex št. artikla: 28274000 (krom) ali odgovarjajoče
- ročne prhe z zidnim držalom tip: HANSGROHE tip: Croma (krom) ali odgovarjajoče
- vključno s pritrdilnim in tesnilnim materialom;</t>
  </si>
  <si>
    <t>OPOMBA: za montažo pri umivalniku v prostoru 
ter v prostorih P_16 inn P_17 (prhe m. in prhe ž.)</t>
  </si>
  <si>
    <t>Dobava in montaža kompletnega trokadera za splakovanje krp, sestoječ iz:
- viseč trokadero iz sanitarnega porcelana s kromano rešetko 
  DOLOMITE tip BRENTA tip: J2908 460 x 535  ali odgovarjajoče
- stenska enoročna armatura za pomivalno korito 
  ARMAL tip ORIA 58-940-100 (krom)  ali odgovarjajoče
- dveh zapornih podometnih krogelnih ventilov DN15,
- vključno s pritrdilnim in tesnilnim materialom</t>
  </si>
  <si>
    <t>Dobava in montaža kompletnega pisoarja s senzorsko armaturo, sestoječ iz:
- pisoarja iz sanitar. porcelana DOLOMITE tip VOLGA  ali odgovarjajoče
- podometna senzorska armatura za pisoar ARMAL tip 
  ARMALTRONIC 58-803-140 (krom) komplet s 
  transformatorjem 220V / 12V -10VA  ali odgovarjajoče
- zaporni podometni krogelni ventil DN15,
- odtočni sifon za pisoar,
- podometni montažni okvir za pisoar skupaj s sifonom (proizvod GEBERIT tip DUOFIX ali ekvivalentno), 
- vključno s pritrdilnim in tesnilnim materialom</t>
  </si>
  <si>
    <t>Dobava in montaža kompletne armature za polnjenje ohlajevalnega bazena v savnah, sestoječe iz:
- podometnega ventila HANSGROHE tip: Basic set 80l/min for shut-off valve št. artikla: 15973180 ali odgovarjajoče
- ročice za podometni ventil HANSGROHE tip: Metris št. artikla: 31677000 (krom) ali odgovarjajoče
- Izlivom za kad HANSGROHE tip: Metris št. artikla: 31494000
- vključno s pritrdilnim in tesnilnim materialom</t>
  </si>
  <si>
    <t xml:space="preserve">Dobava in montaža ogledala iz brušenega stekla za pritrditev na steno nad umivalnikom, skupaj z pritrdilnim materialom; </t>
  </si>
  <si>
    <t>dimenzije1370x1500mm</t>
  </si>
  <si>
    <t>dimenzije:2950x1500mm</t>
  </si>
  <si>
    <t>dimenzije:1770x1500mm</t>
  </si>
  <si>
    <t>dimenzije:600x1500mm</t>
  </si>
  <si>
    <t>dimenzije:460x1500mm</t>
  </si>
  <si>
    <t>dimenzije:420x1500mm</t>
  </si>
  <si>
    <t xml:space="preserve">Dobava in montaža pomožne sanitarne opreme iz brušenega nerjavečega jekla:
</t>
  </si>
  <si>
    <t>posodica za tekoče milo</t>
  </si>
  <si>
    <t>straniščna metlica s škatlo</t>
  </si>
  <si>
    <t>podajalnik papirnatih brisačk</t>
  </si>
  <si>
    <t>podajalnik WC papirja</t>
  </si>
  <si>
    <t>koši za odpadke za wc</t>
  </si>
  <si>
    <t>kljukica za obešanje oblek</t>
  </si>
  <si>
    <t>Dobava in montaža navojnega modularnega termostatskega obtočnega ventila za programsko vodeno termično dezinfekcijo PN10, proizvod DANFOSS, tip MTCV Model C s termičnim pogonom TWA in temperaturnim tipalom Pt1000, vključno z navojnimi holandci,  pritrdilnim in tesnilnim materialom</t>
  </si>
  <si>
    <t>Dobava in montaža termostatskega regulacijskega modula za optimiziranje in kontrolo termične dezinfekcije, proizvod DANFOSS, tip CCR2 , el. podatki: 24V AC, vključno z naležnim temperaturnim tipalom Pt 1000 (montaža na akumulator toplote), vključno s pritrdilnim in tesnilnim materialom</t>
  </si>
  <si>
    <t>Dobava in montaža podometne revizijske omarice-INOX vratca in podkonstrukcija, vključno s pritrdilnim in tesnilnim materialom dimenzij:</t>
  </si>
  <si>
    <t>300x300mm</t>
  </si>
  <si>
    <t>250x250mm</t>
  </si>
  <si>
    <t>Dobava in montaža podometne revizijske omarice z ključavnico z zaščitenimi vratci-INOX vratica in podkonstrukcija, vključno s pritrdilnim in tesnilnim materialom dimenzij:</t>
  </si>
  <si>
    <t>Opomba: za zunanje sanitarije.</t>
  </si>
  <si>
    <t xml:space="preserve">Dobava in montaža stoječega pitnika hladne sanitarne vode, iz inox pločevine, MESEC SISTEMI tip: Aqua bar ali odgovarjajoče
</t>
  </si>
  <si>
    <t>Priklop zidnega požarnega hidranta (DN50) na notranji razvod hidrantne vode za potrebe objekta, vključno s pritrdilnim in montažnim materialom</t>
  </si>
  <si>
    <t>Dobava in montaža zidnega požarnega hidranta po SIST EN 671-1 proizvod POHORJE MIRNA tip HO-Z-K-GC z opremo:
- pločevinasta omarica vel. 740x840x250 mm, izdelane iz črne  pločevine, s pločevinastimi vratci in jezično zaporo, rdeča RAL 3000, z oznako po SIST 1013 (»polž«) in s privarjenimi nastavki za  vgradnjo,
- gibljiv priključek 2",
- priključni ventil 2",
- C ročnik na zasun Ø 12,5 mm,
- gumijasta poltoga cev premera Ø 25 mm dolžine 30 m</t>
  </si>
  <si>
    <t xml:space="preserve">Dobava in montaža prenosnega ročnega gasilnega aparata s prahom ABC, polnjenje 6kg, proizvod PASTOR:
</t>
  </si>
  <si>
    <t xml:space="preserve">Dobava in montaža prenosnega ročnega gasilnega aparata na CO2, polnjenje 5kg, proizvod PASTOR:
</t>
  </si>
  <si>
    <t>CEVNI RAZVODI (HIDRANTNI DEL-GLAVNI VODI):</t>
  </si>
  <si>
    <t>Dobava in montaža pocinkane navojne jeklene cevi, izdelane po DIN2440, iz materiala St35, vključno s fitingi, spojnim in tesnilnim materialom, obešanjem cevovodov s predfabriciranimi obešali Sikla, Mupro ali podobnimi</t>
  </si>
  <si>
    <t>DN 50, fi 60,3 x 3,65</t>
  </si>
  <si>
    <t>DN 65, fi 76,1 x 3,65</t>
  </si>
  <si>
    <t>DN 80, fi 88,9 x 4,05</t>
  </si>
  <si>
    <t>Dobava in montaža toplotne izolacije cevi in cevnih lokov hladne sanitarne vode iz samougasljivega sintetičnega kavčuka v obliki cevakov ali plošč s koeficientom prevodnosti λ≤0,035 W/m2°K pri 0°C in z upornostjo proti difuziji pare η&gt;7000, ter oplaščeno z Alu pločevino 0,6mm.</t>
  </si>
  <si>
    <t>debelina izolacije 19mm</t>
  </si>
  <si>
    <t xml:space="preserve">Pleskanje nezaščitenih kovinskih delov sistema z osnovno (2×) in zaključno barvo (2×) po predhodnem čiščenju in razmaščevanju, skupne površine. </t>
  </si>
  <si>
    <t>Dobava in montaža tesnilne mase za tesnjenje prebojev razvoda instalacij čez stene požanih sektorjev s certifikatom, proizvod HILTI ali ustrezen</t>
  </si>
  <si>
    <t>Izvedba pregleda pravilnosti izvedbe prebojev in tesnjenja prebojev energetskih cevnih instalacij čez stene in plošče požanih sektorjev z izdajo pozitivnega poročila s strani ustreznega preglednika</t>
  </si>
  <si>
    <t>CEVNI RAZVODI (OSTALO):</t>
  </si>
  <si>
    <t xml:space="preserve">Kompozitne plast. predizolirane vodovodne cevi po DIN 16892/93, (PE-X/Al/PE-X), skupaj s fitingi za stiskanje, prehodnimi kosi ter vsem potrebnim montažnim in pritrdilnim materialom, razvodi v stenskih utorih ali tlaku so toplotno izolirani s toplotno izolacijo iz penastega polietilenskega materiala z zaprto celično strukturo v obliki cevakov debelino stene 13mm z zaščitnim ovojem iz polipropilena (ustreza proizvod Tubolit SR-Plus), razvodi tople vode pod stropom in v instalacijskih jaški so toplotno izolirani s dvostransko parozaporno izolacijo iz sintetičnega kavčuka z zaprto celično strukturo debeline 19mm za toplo vodo in cirkulacijo (koeficient prevodnosti λ≤0,035 W/m2°K pri 0°C in z upornost proti difuziji pare η&gt;7000). </t>
  </si>
  <si>
    <t>DN15 (Ø 20x2,25)</t>
  </si>
  <si>
    <t>DN20 (Ø 25x2,5)</t>
  </si>
  <si>
    <t>DN25 (Ø 32x3)</t>
  </si>
  <si>
    <t>DN32 (Ø 40x4)</t>
  </si>
  <si>
    <t>DN40 (Ø 50x4,5)</t>
  </si>
  <si>
    <t>DN50 (Ø 63x6)</t>
  </si>
  <si>
    <t>OPOMBA! Fitinge je po tlačnem preizkusu potrebno toplotno izolirati. Za cevi tople sanitarne vode in cirkulacije.</t>
  </si>
  <si>
    <t xml:space="preserve">Kompozitne plast. predizolirane vodovodne cevi po DIN 16892/93, (PE-X/Al/PE-X), skupaj s fitingi za stiskanje, prehodnimi kosi ter vsem potrebnim montažnim in pritrdilnim materialom, razvodi v stenskih utorih ali tlaku so toplotno izolirani s toplotno izolacijo iz penastega polietilenskega materiala z zaprto celično strukturo v obliki cevakov debelino stene 9mm z zaščitnim ovojem iz polipropilena (ustreza proizvod Tubolit SR-Plus), razvodi hladne vode pod stropom in v instalacijskih jaški so toplotno izolirani s dvostransko parozaporno izolacijo iz sintetičnega kavčuka z zaprto celično strukturo debeline 19mm za hladno vodo (koeficient prevodnosti λ≤0,035 W/m2°K pri 0°C in z upornost proti difuziji pare η&gt;7000). </t>
  </si>
  <si>
    <t>OPOMBA! Fitinge je po tlačnem preizkusu potrebno toplotno izolirati. Za cevi hladne sanitarne vode.</t>
  </si>
  <si>
    <t>Električni grelni kabli z dodatno opremo za zaščito vodov VPH, VPS in VPSC napeljanih pod stropom garaže v 2.kleti proti zmrzovanju: 
- ogrevanje 25W/m cevi, 
- elektronski termostat s kabelskim temperaturnim tipalom za območje od 0 do +50°C, 
- (nastavljena tempertura vklopa t=3°C, vgradnja tipala na cev pod izolacijo), 
- vključno z elektro kabelskimi povezavami med termostatom in grelnim kablom ter tipalom.</t>
  </si>
  <si>
    <t>Izpiranje cevovodov s hladno sanitarno vodo v celotnem sistemu novoinstaliranih razvodov;</t>
  </si>
  <si>
    <t>Tlačni preizkus trdnosti in tesnenja cevovoda s hladno vodo, preizkusni tlak 1,5 x delovni tlak, vključno s potrebnim materialom (čepi), ter izdelavo pisnega poročila o uspešno opravljenem tlačnem preizkusu;</t>
  </si>
  <si>
    <t xml:space="preserve">Izpiranje, hiperkloniranje, dezinfekcija cevovodov sanitarne vode, regulacija armatur in preizkusno obratovanje; </t>
  </si>
  <si>
    <t>Regulacija celotnega sistema, meritve parametrov in preizkusni zagon z izdelavo poročila  (regulacija, preizkusi, meritve);</t>
  </si>
  <si>
    <t>Meritev tlakov in pretokov na hidrantih s strani pooblaščene inštitucije;</t>
  </si>
  <si>
    <t>Dobava in montaža napisnih ploščic iz nerjavne pločevine z vgravirano oznako po shemi za opremo in armature, kompletno z jekleno pritrdilno žico;</t>
  </si>
  <si>
    <t>Dobava in pritrditev samolepilnih puščic za označitev smeri pretoka ter z napisom vrste medija;</t>
  </si>
  <si>
    <t>Izvedba kvalifikacije montaže po zahtevah investitorja IQ-pregledi;</t>
  </si>
  <si>
    <t>Izvedba meritev po zahtevah investitorja OQ-kvalifikacija;</t>
  </si>
  <si>
    <t>Posnetki (vrisovanje in vpisovanje) izvedenega stanja v PZI projektno dokumentacijo;</t>
  </si>
  <si>
    <t>Izdelava projektne dokumentacije izvedenega stanja PID in navodil za obratovanje.</t>
  </si>
  <si>
    <t>Skupaj EUR brez DDV:</t>
  </si>
  <si>
    <t>OPOMBA:V popisu ni zajeto:</t>
  </si>
  <si>
    <t>- nikakršna gradbena dela (izdelava in zapiranje prebojev, izdelava montažnih odprtin, .....),
- oprema kuhinje in priključitev opreme ni predmet tega projekta
- elektroinstalacijska dela,
- steklarska dela ter krovskokleparska dela,</t>
  </si>
  <si>
    <t>4.) V popisu niso zajeta potrebna gradbena dela za izvedbo strojnih instalacij (izkopi v terenu, izdelava betonskih temeljev za naprave, morebitne ojačitve gradbene konstrukcije za potrebe naprav, izdelava prebojev in vrtin skozi stene, izdelava in zapiranje prebojev, izdelava montažnih odprtin, krovskokleparska dela-tesnilne obrobe pri prehodu strojnih instalacij skozi streho, itd.)</t>
  </si>
  <si>
    <t>5.) Morebitne nejasnosti, reševati v sklopu projektantskega nadzora.</t>
  </si>
  <si>
    <t>2.) Pri izvajanju gradbenih del strojnih instalacij se vsa izkopna dela in transporti izkopanih in zasipnih materialov obračunavajo po prostorninah v raščenem stanju. Vsa nasipna in zasipna dela pa se obračunavajo po prostornini zemljine v vgrajenem stanju s potrebno zbitostjo. Pri zasipavanju kanala na zmontirani cevovod ali strojno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</si>
  <si>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t>2.) Pri izvajanju gradbenih del elektro instalacij se vsa izkopna dela in transporti izkopanih in zasipnih materialov obračunavajo po prostorninah v raščenem stanju. Vsa nasipna in zasipna dela pa se obračunavajo po prostornini zemljine v vgrajenem stanju s potrebno zbitostjo. Pri zasipavanju kanala na zmontirani cevovod ali instalacijo elektrike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</si>
  <si>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t>PROMETNA UREDITEV:</t>
  </si>
  <si>
    <t xml:space="preserve"> v temeljni plošči garaže</t>
  </si>
  <si>
    <t>pred uvozom v garažo</t>
  </si>
  <si>
    <t>Cev DN200 - Ø 200 mm, peščeni obsip: cev za povezavo lovilnih revizijskih jaškov v času izvajanja izkopa gradbene jame in črpanja zalednih in talnih vod.</t>
  </si>
  <si>
    <t>5.4.1.   Sanitarna voda (VST, VSC, VSH)</t>
  </si>
  <si>
    <t>GRADB. OBRTN. DELA V ZUNANJI UREDITVI:</t>
  </si>
  <si>
    <t>XXXII.</t>
  </si>
  <si>
    <t>XXXIII.</t>
  </si>
  <si>
    <t>XXXIV.</t>
  </si>
  <si>
    <t>XXXV.</t>
  </si>
  <si>
    <t>5.4.2. Sanitarni odtoki in odtoki klimatizacije</t>
  </si>
  <si>
    <t xml:space="preserve">Priklop sanitarnih odtokov na sanitarne elemente ter odtokov naprav klimatizacije </t>
  </si>
  <si>
    <t>Dobava in montaža črpališča za prečrpavanje kondenzata in umivalniškega odtoka iz kleti objekta, največja velikost delcev 10mm, kompaktne izvedbe, za vršni pretok kondenzata 3.250 l/h ter tlačno višino 6m, vključno s tesnilnim, montažnim in pritrdilnim materialom
Ustreza potopna črpalka proizvod PEDROLLO ali primerljiv, tip SAR 40-RXm/1 (el podatki: nominalna moč =0,25kW, nominalna napetost 230V) ali odgovarjajoča (zastopa VIP-tehnika d.o.o.)</t>
  </si>
  <si>
    <t>Dobava in montaža odzračevalne kanalizacijske kape z odkapno strešno obrobo, iz trdega polivinil-klorida (PVC), vključno s pritrdilnim materialom</t>
  </si>
  <si>
    <t>Ø75</t>
  </si>
  <si>
    <t>Ø110</t>
  </si>
  <si>
    <t>Dobava in montaža čistilnega kosa za odtočne kanalizacijske cevi iz NL na obojke, zatesnjene z gumijastimi tesnili, vključno z  pritrdilnim in tesnilnim materialom</t>
  </si>
  <si>
    <t>Ø50</t>
  </si>
  <si>
    <t>Ø125</t>
  </si>
  <si>
    <t>Ø150</t>
  </si>
  <si>
    <t>Ø200</t>
  </si>
  <si>
    <t>Dobava in montaža nepovratne kanalizacijske lopute na obojke, material NL, vključno z pritrdilnimi spojkami oziroma U - obojčnim kosom in tesnilnim materialom.</t>
  </si>
  <si>
    <t>Dobava in montaža pretočnega talnega odtoka sestavljenega iz nerjavne rešetke W.Nr. 1.403 (AISI 304), dimenzije rešetke 123x123, telo odtoka iz PVC s tesnilno prirobnico, smradno zaporo, varovalom povratnega toka, s horizontalnim dotokom Ø40/Ø50 in iztokom Ø50 :
(proizvod HL, tip HL300 ali odgovarjajoč)</t>
  </si>
  <si>
    <t>Ø40/Ø50 - Ø50</t>
  </si>
  <si>
    <t>Dobava in montaža talnega odtoka za kuhinjo, sestavljen iz nerjavne rešetke W.Nr. 1.403 (AISI 304), dimenzije rešetke 300x300, telo odtoka je sestavlejno iz dveh delov (čiščenje), iz nerjavnega jekla s tesnilno prirobnico, smradno zaporo (tesnjenje brez zalivanja vode), z horizontalnim popolnim iztokom Ø70/Ø75 (po SIST EN 1672):
(proizvod ACO, tip št. art 408025 ali odgovarjajoč)</t>
  </si>
  <si>
    <t>Ø70/Ø75</t>
  </si>
  <si>
    <t>* Opomba: Tip in dimenzija sifona je zahtevana s strani načrta kuhinjske tehnologije.</t>
  </si>
  <si>
    <t>Dobava in montaža talnega odtoka, sestavljen iz nerjavne rešetke W.Nr. 1.403 (AISI 304), dimenzije rešetke 145x145, telo odtoka iz PVC s tesnilno prirobnico, smradno zaporo (tesnjenje brez zalivanja vode), z horizontalnim dotokom Ø50/Ø75in iztokom Ø75:
(proizvod HL ali odgovarjajoč)</t>
  </si>
  <si>
    <t>Ø75/Ø75</t>
  </si>
  <si>
    <t>Dobava in montaža talnega odtoka sestavljenega iz nerjavne rešetke W.Nr. 1.403 (AISI 304), dimenzije rešetke 123x123, telo odtoka iz PVC s tesnilno prirobnico, smradno zaporo, varovalom povratnega toka, s horizontalnim iztokom Ø50 :
(proizvod HL, tip HL80.1 ali odgovarjajoč)</t>
  </si>
  <si>
    <t>Ø40/Ø50</t>
  </si>
  <si>
    <t>Dobava in montaža talne brušene nerjavne rešetke iz programa ACO ShowerDrain, dimenzij rešetk navedenih nižje, s smradno zaporo in horizontalnim iztokom:</t>
  </si>
  <si>
    <t>850x84x79</t>
  </si>
  <si>
    <t>1800x84x79</t>
  </si>
  <si>
    <t>2000x84x79</t>
  </si>
  <si>
    <t>4300x84x79</t>
  </si>
  <si>
    <t>3750x84x79</t>
  </si>
  <si>
    <t>OPOMBA: Tipe in vzorec rešetk je določil odgovorni vodja projekta g. Robert Potokar na sestanku dne 5.9.2013 in so v strojnem popisu.</t>
  </si>
  <si>
    <t>CEVNI RAZVODI:</t>
  </si>
  <si>
    <t>Dobava in montaža odtočne nizkošumne kanalizacijske cevi tesnjene izvedbe, material PP, vključno z oblikovnimi kosi (kolena, redukcije, odcepi,čepi …) ter obešanjem cevovodov s predfabriciranimi obešali Sikla, Mupro ali podobnimi, pritrdilnim in tesnilnim materialom</t>
  </si>
  <si>
    <t>Dobava in montaža litoželezne odtočne kanalizacijske cevi, vključno z oblikovnimi kosi (kolena, redukcije, odcepi, …) in vijačnimi objemkami - spojkami iz nerjavne pločevine z gumijastimi tesnili ter obešanjem cevovodov s predfabriciranimi obešali Sikla, Mupro ali podobnimi, pritrdilnim in tesnilnim materialom</t>
  </si>
  <si>
    <t>Toplotna izolacija namenjena za izolacijo litoželeznih odtočnih kanaizacijskih cevi v kleti objekta, obojestransko parozaporna iz samougasljivega sintetičnega kavčuka v obliki cevakov ali plošč s koeficientom prevodnosti λ≤0,035 W/m2°K pri 0°C in z upornostjo proti difuziji pare η&gt;7000.</t>
  </si>
  <si>
    <t>debelina izolacije 9 mm, za cev debeline:</t>
  </si>
  <si>
    <t>Skupne pozicije</t>
  </si>
  <si>
    <t>Preizkus tesnenja kanalizacijskega cevovoda s hladno vodo, preizkusni tlak je hidrostatični tlak od 0,3 do 0,5 bar, vključno s potrebnim materialom (čepi in drsne objemke), ter izdelavo pisnega poročila o uspešno opravljenem tlačnem preizkusu;</t>
  </si>
  <si>
    <t>- nikakršna gradbena dela (izdelava in zapiranje prebojev, izdelava montažnih odprtin, .....),
- priključitev opreme kuhinje ni predmet tega projekta
- elektroinstalacijska dela,
- steklarska dela ter krovskokleparska dela,</t>
  </si>
  <si>
    <t>XXXVI.</t>
  </si>
  <si>
    <t>steklo, kaljeno, varnostno v vmesno varnostno PVB folijo; 10+10</t>
  </si>
  <si>
    <t>5.4.3. Prezračevanje in klimatizacija</t>
  </si>
  <si>
    <t>Specifikacija klima sistemi</t>
  </si>
  <si>
    <t>Sistem S-01 Avla, bar, recepcija</t>
  </si>
  <si>
    <t>KLIMATSKI SISTEM Avla, bar, recepcija</t>
  </si>
  <si>
    <t>Izvedba:
Notranja, dvoetažna, nestandardna kotna postavitev</t>
  </si>
  <si>
    <t>Vdo= 14.350 m3/h</t>
  </si>
  <si>
    <t>Vod= 10.600 m3/h</t>
  </si>
  <si>
    <t>Opomba:</t>
  </si>
  <si>
    <t>Klimat se dobavlja v kompletu z elektrokomandno omarico predvideno za montažo na steno ali klimatsko napravo, kos 1.</t>
  </si>
  <si>
    <t>Vsa merilno regulacijska oprema je predvidena v sklopu dobave klimata, število točk MRO: 42.</t>
  </si>
  <si>
    <t>Dobavitelj mora klimatske naprave optimirati glede na stroške obratovanja in vzdrževanja skladno s standardi VDI 2067-1 in DIN 18599-3. Pred dobavo mora predati izračune stroškov investicije obratovanja in vzdrževanja opreme za obdobje 10 let skladno z navedenimi standardi.</t>
  </si>
  <si>
    <t>Ogrodje in pokrovi naprave ustrezajo standardu DIN EN 1886 in VDI 6022.</t>
  </si>
  <si>
    <t>Konstrukcijsko ogrodje je iz  38 mm pocinkanih kvadratnih profilov z debelino stene 1,5 mm. Ogrodje je spojeno z vogalniki.</t>
  </si>
  <si>
    <t>Enota nima zvarov in jo je mogoče popolnoma demontirati.</t>
  </si>
  <si>
    <t>Mehanska togost ustreza standardu DIN EN 1886.</t>
  </si>
  <si>
    <t xml:space="preserve">Ločljivi dvostenski pokrovi so debeline 48 mm. </t>
  </si>
  <si>
    <t xml:space="preserve">Notranjost pokrovov je zapolnjena z negorljivo mineralno volno za akustično in toplotno izolacijo. </t>
  </si>
  <si>
    <t>Izolacija je po standardu DIN 4102 (materiali v gradbeništvu) uvrščena v požarni razred A1, gostota izolacije je 55 kg/m3.</t>
  </si>
  <si>
    <t>Tehnične značilnosti ohišja:</t>
  </si>
  <si>
    <t xml:space="preserve"> - Mehanska togost:   razred D1</t>
  </si>
  <si>
    <t xml:space="preserve"> - Tesnost ohišja:    razred L1</t>
  </si>
  <si>
    <t xml:space="preserve"> - Faktor toplotne prevodnosti:  razred T3</t>
  </si>
  <si>
    <t xml:space="preserve"> - Poprečna zvočna izolacija:  34 dB</t>
  </si>
  <si>
    <t>Vrednosti zmanjšanja jakosti zvoka v skladu s standardom DIN EN 1886:</t>
  </si>
  <si>
    <t>Srednja frekvenca oktave  (Hz) 125       250     500     1000     2000     4000      8000
Zmanjšanje jakosti zvoka  (dB)  16        23        25         29       35          36          36</t>
  </si>
  <si>
    <t>Navedene karakteristike naprave morajo biti potrjene s strani EUROVENT.</t>
  </si>
  <si>
    <t>Notranje površine so popolnoma gladke brez ostrih robov in varov.</t>
  </si>
  <si>
    <t>Pokrovi notranjih in zunanjih sten so narejeni iz pocinkane pločevine debeline 1.0 m. Po izdelavi so v celoti epoksi praškasto obarvani, 60 um (RAL 7001).</t>
  </si>
  <si>
    <t>Nosilni podstavek je visok 110 mm, med dovodno in odvodno enoto je vgrajen nosilni podstavek. Nosilni podstavek je pocinkan in praškasto barvan, izdelan z odprtinami, ki služijo za transport.</t>
  </si>
  <si>
    <t>Oprema:</t>
  </si>
  <si>
    <t xml:space="preserve"> - Zapirala z vzvodom</t>
  </si>
  <si>
    <t xml:space="preserve"> - Žaluzije na zajemu in izpuhu</t>
  </si>
  <si>
    <t xml:space="preserve"> - Elastični priključki</t>
  </si>
  <si>
    <t>PROSTO TEKOČI VENTILATOR – GEBHARDT RLM EVO</t>
  </si>
  <si>
    <t>Enostransko sesajoči, prosto tekoči radialni ventilator z nazaj zakrivljenimi profiliranimi lopaticami.</t>
  </si>
  <si>
    <t>Epoksi praškasto barvan radialni rotor je nameščen neposredno na gred elektromotorja, kar zagotavlja prenos moči brez izgub in brez vzdrževanja.</t>
  </si>
  <si>
    <t>Kompleten ventilator je vstavljen v enoto na vzmetnih amortizerjih in je izvlačljiv iz naprave s strani.</t>
  </si>
  <si>
    <t>Ventilator ima vgrajen merilni obroč na sesalni šobi, na podtlačni in nadtlačni strani. Priključki za tlačno tipalo so izvedeni na robu ohišja.</t>
  </si>
  <si>
    <t xml:space="preserve"> - Frekvenčni regulator</t>
  </si>
  <si>
    <t xml:space="preserve"> - Merilnik pretoka</t>
  </si>
  <si>
    <t xml:space="preserve"> - Posebno barvanje</t>
  </si>
  <si>
    <t>Dovodni ventilator</t>
  </si>
  <si>
    <t>Pretok zraka: 14.350 m3/h</t>
  </si>
  <si>
    <t>Eksterni dp: 500  Pa</t>
  </si>
  <si>
    <t>Moč na Gredi/Nominalnamoč EM:  7,0 kW/ 11 kW, 1460 min-1</t>
  </si>
  <si>
    <t>Tip ventilatorja: RLM EVO 630</t>
  </si>
  <si>
    <t>Odvodni ventilator</t>
  </si>
  <si>
    <t>Pretok zraka: 10.600 m3/h</t>
  </si>
  <si>
    <t>Eksterni dp: 500 Pa</t>
  </si>
  <si>
    <t>Moč na Gredi/Nominalnamoč EM:  5,5 kW/ 7,5 kW, 1460 min-1</t>
  </si>
  <si>
    <t>Tip ventilatorja: RLM EVO 560</t>
  </si>
  <si>
    <t>ZRAČNI FILTER</t>
  </si>
  <si>
    <t>Filtrirni medij do stopnje filtracije na dovodu M5, na odvodu M5 je tkanina iz sintetičnih vlaken (pletena vlakna).</t>
  </si>
  <si>
    <t>Filtrirni medij je primeren za vlažne prostore (izvedba PF5 96 BAD). Površina filtrirnega medija je minimalno 41 m2.</t>
  </si>
  <si>
    <t>Na filtrirnem mediju ni obrabe.</t>
  </si>
  <si>
    <t>Medij je odporen na trganje do padca tlaka 600 Pa (na filtru).</t>
  </si>
  <si>
    <t>Indikator zamašenosti filtra</t>
  </si>
  <si>
    <t>VODNI GRELNIK Cu/Al</t>
  </si>
  <si>
    <t>Izdelan iz brezšivnih bakrenih cevi mehanično ekspandiranih na aluminijaste lamele vgrajen v okvir iz nerjavne epoksi praškasto barvane pločevine.</t>
  </si>
  <si>
    <t>Medlamelna razdalja: 2,1/2,5 mm.</t>
  </si>
  <si>
    <t>Toplotni izmenjevalec je izvlačljiv iz naprave s strani.</t>
  </si>
  <si>
    <t>Toplotni izmenjevalec je izdelan za obratovalni tlak do največ 16 barov in do temperature do 120 °C na vstopu v izmenjevalec.</t>
  </si>
  <si>
    <t xml:space="preserve">Razdelilna in zbiralna cev sta neprepustno zatesnjeni z gumijastim tesnilom na mestih, kjer prehajata skozi ohišje naprave. </t>
  </si>
  <si>
    <t>Oprema:  Protizmrzovalni termostat na okvirju iz nerjavnega jekla.</t>
  </si>
  <si>
    <t>Temp. zraka: 2/24  °C</t>
  </si>
  <si>
    <t>Temp. medija: 55/40  °C</t>
  </si>
  <si>
    <t>Toplotna moč: 106,7 kW</t>
  </si>
  <si>
    <t>TOPLOTNA ČRPALKA</t>
  </si>
  <si>
    <t>Toplotna izmenjevalca (uparjalnik/kondenzator) sta izdelana iz brezšivnih bakrenih cevi mehanično ekspandiranih na aluminijaste lamele vgrajen v okvir iz nerjavne epoksi praškasto barvane pločevine.</t>
  </si>
  <si>
    <t>Toplotna izmenjevalca sta izvlačljiva iz naprave s strani.</t>
  </si>
  <si>
    <t>Bakrena razdelilna in zbiralna cev sta neprepustno zatesnjeni z gumijastim tesnilom na mestih, kjer prehajata skozi ohišje naprave.</t>
  </si>
  <si>
    <t xml:space="preserve">Izven naprave so priključki toplotno izolirani z Armaflexom. </t>
  </si>
  <si>
    <t>Hladilna enota je opremljena z zbiralno kadjo iz nerjavečega jekla, sifonom in eliminatorjem vodnih kapljic.</t>
  </si>
  <si>
    <t>Kompresorski sklop je inegriran v klimatski napravi, asimetričen iz dveh hermetičnih kompresorjev, ki omogočajo tristopenjsko regulacijo.</t>
  </si>
  <si>
    <t>Toplotna črpalka je izdelana z vsemi hladilnimi elementi, armaturami in hladilniškimi in električnimi povezavami. Dobavitelj na objektu izvede tlačni preizkus z dušikom, na 25bar, v obdobju 48 ur, ter polnjenje s hladivom R407C.</t>
  </si>
  <si>
    <t>V prehodnem obdobju omogoča toplotna črpalka ogrevanje zraka.</t>
  </si>
  <si>
    <t>Temp. zraka na uparjalniku: 29°C/18,5 °C</t>
  </si>
  <si>
    <t>Tip hladiva: R407C</t>
  </si>
  <si>
    <t>Hladilna moč: 68,5  kW</t>
  </si>
  <si>
    <t>Električna moč: 19,5 kW (400 V)</t>
  </si>
  <si>
    <t>VISOKO UČINKOVITI LAMELNI REKUPERATOR</t>
  </si>
  <si>
    <t>Toplotna izmenjava med dovodnim in odvodnim tokom zraka preko medija glikol/voda, v razmerju 25%/75%.</t>
  </si>
  <si>
    <t>Toplotna izmenjevalca (grelnik/hladilnik) sta izdelana iz brezšivnih bakrenih cevi mehanično ekspandiranih na aluminijaste lamele vgrajen v okvir iz nerjavne epoksi praškasto barvane pločevine.</t>
  </si>
  <si>
    <t>Rekuperator ima vgrajeno zbiralno kad za kondenzat in eliminator vodnih kapljic na odvodni strani.</t>
  </si>
  <si>
    <t>Rekuperator se dobavi s cevnimi povezavami dovodnega in odvodnega dela, vključejoč frekvenčno regulirano črpalko, raztezno posodo in ostale armature. Dobavitelj na objektu izvedetlačni preizkus povezav in sistem napolni z ustrezno mešanico gliklola in vode ter poda poročilo.</t>
  </si>
  <si>
    <t>Temp. izkorist.: 49,3 % (pri projektiranih pretokih)</t>
  </si>
  <si>
    <t>Toplotna moč: 76,3 kW</t>
  </si>
  <si>
    <t>DUŠILNIK ZVOKA</t>
  </si>
  <si>
    <t>Dušilnik zvoka z navpično nameščenimi kulisami je vgrajen proti prostorom in proti okolici. Naprava ima vgrajene 4 dušilnike zvoka.</t>
  </si>
  <si>
    <t>Vrednosti zmanjšanja jakosti zvoka na dušilnikih zvoka proti prostoru po oktavah:</t>
  </si>
  <si>
    <t>Vrednosti zmanjšanja jakosti zvoka na dušilnikih zvoka proti okolici po oktavah:</t>
  </si>
  <si>
    <t>srednja frekvenca oktave (Hz)    63  125   250   500   1000   2000   4000   8000
zmanjšanje jakosti zvoka (dB)    2      5      13     14       16       12        10         8</t>
  </si>
  <si>
    <t>REGULACIJSKA OPREMA</t>
  </si>
  <si>
    <t xml:space="preserve">Prostoprogramobilni krmilnik z razširitvenimi moduli in komunikacijo s CNS (kompatibilno s protokolom na objektu).  </t>
  </si>
  <si>
    <t>Elektro-krmilna omara z vsemi močnostnimi, varovalnimi in signalizacijskimi elementi predvidena za vgradnjo na napravo ali na steno. Krmilnik je povezljiv s CNS objekta in podpira nadgradnjo za povezavo na mrežo. 
Merilno regulacijska oprema skladna s shemo v projektu omogoča optimalno in samodejno delovanje naprave v vseh režimih v vsem letnem obdobju.</t>
  </si>
  <si>
    <t>Klimatska naprava in krmiljenje je dobavljeno, sprogramirano in testirano za takojšnjo uporabo, brez dodatnih stroškov ali posegov drugega izvajalca.</t>
  </si>
  <si>
    <t>Dobavitelj v sklopu dobave na objektu izvrši še sledeče storitve:</t>
  </si>
  <si>
    <t>Ožičenje vseh elemntov merilno regulacijske opreme naprave, elektro-krmilne omare in meritvev električnih upornosti.</t>
  </si>
  <si>
    <t>Zagon naprave, nastavitev projektnih parametrov.</t>
  </si>
  <si>
    <t>Parametriranje frekvenčnih pretvornikov</t>
  </si>
  <si>
    <t>Nastavitev pravilnih SP in parametrov PID regulatorjev po končanih zagonih.</t>
  </si>
  <si>
    <t>Priučitev uporabnika za rokovanje z napravo.</t>
  </si>
  <si>
    <t>Izvedba močnostnega napajanja do elektro omare klimata, kabel za požarni izklop ter kabel za CNS ni v sklopu dobave klimatske naprave.</t>
  </si>
  <si>
    <t>Ustreza naprava:</t>
  </si>
  <si>
    <t>AL-KO THERM AT 4 16x16, ali drug enakovreden (EUROCLIMA, KOLING….)</t>
  </si>
  <si>
    <t>Skupna električna priključna moč naprave 32 kW</t>
  </si>
  <si>
    <t>OPOMBA:</t>
  </si>
  <si>
    <t>Krmilnik je preko zahtevanih odprtih (EN14908) protokolov možno povezati na SCADA. Pri tem mora dobavitelj krmilnika izdelovalcu SCADA predati tabelo spremenljivk z naslovi in vrednostmi oz. območji. Dobavitelj opreme mora izdelovalcu SCADA preda še shemo opreme.</t>
  </si>
  <si>
    <t>Pri ponudi za izvedbo morata ponudnika izdelave CNS in izvedbe strojnih instalacij medsebojno uskladiti vse elemente (dobavo in montažo, ki se eventuelno pojavljata v obeh načrtih). V primeru, da so elementi zajeti v ponudbi CNS, izvajalec strojnih instalacij vrednoti le montažo elelmentov.</t>
  </si>
  <si>
    <t>Kanalski odvodni ventilator S-01/2</t>
  </si>
  <si>
    <t>Kanalski odvodni ventilator z zvočno izoliranim ohišjem sestoječ iz korozijsko zaščitenega štirioglatega ohišja z okroglimi priključki in elektromotorja hlajenega z zrakom ter vsem potrebnim montažnim in tesnilnim materialom, za podatke:</t>
  </si>
  <si>
    <t xml:space="preserve"> - volumski pretok zraka: 400 m3/h</t>
  </si>
  <si>
    <t xml:space="preserve"> - eksterni padec tlaka: 300 Pa</t>
  </si>
  <si>
    <t xml:space="preserve"> - električna moč: 153 W / 230 V</t>
  </si>
  <si>
    <t>Ustreza proizvod SYSTEMAIR tip KVKE 200 ali drugi enakovreden</t>
  </si>
  <si>
    <t>Dodatna oprema:</t>
  </si>
  <si>
    <t>- petstopenjsko ročno stikalo RE 1,5</t>
  </si>
  <si>
    <t>- nadtlačna žaluzija VK 20</t>
  </si>
  <si>
    <t>Kanalski odvodni ventilator S-01/3</t>
  </si>
  <si>
    <t xml:space="preserve"> - volumski pretok zraka: 1410 m3/h</t>
  </si>
  <si>
    <t xml:space="preserve"> - električna moč: 497 W / 230 V</t>
  </si>
  <si>
    <t>Ustreza proizvod SYSTEMAIR tip KVKE 315 L ali drugi enakovreden</t>
  </si>
  <si>
    <t>- petstopenjsko ročno stikalo RE 3</t>
  </si>
  <si>
    <t>Strešni ventilator S-01/1</t>
  </si>
  <si>
    <t>Strešni ventilator z zvočno zaščitenim vertikalnim izpuhom sestoječ iz korozijsko zaščitenega štirioglatega  ohišja in elektromotorja hlajenega z zunanjim zrakom ter vsem potrebnim montažnim in tesnilnim materialom, za podatke:</t>
  </si>
  <si>
    <t xml:space="preserve"> - volumski pretok zraka: 1600 m3/h</t>
  </si>
  <si>
    <t xml:space="preserve"> - eksterni padec tlaka: 400 Pa</t>
  </si>
  <si>
    <t xml:space="preserve"> - električna moč: 370 W / 400 V</t>
  </si>
  <si>
    <t>Ustreza proizvod SYSTEMAIR tip DVNI 400 DV ali drugi enakovreden</t>
  </si>
  <si>
    <t>- fleksibilni priključek ASS 400</t>
  </si>
  <si>
    <t>- motorna loputa VKM 400</t>
  </si>
  <si>
    <t>- dušilni nastavek SSD 400</t>
  </si>
  <si>
    <t>- petstopenjsko ročno stikalo RTRD 2</t>
  </si>
  <si>
    <t>Strešno nosilno ogrodje</t>
  </si>
  <si>
    <t>Za montažo strešnega ventilatorja sestoječe iz vroče cinkanih jeklenih profilov, Al pločevine, tesnilnih strešnih obrob, antivibracijske podlage in vsem potrebnim montažnim materialom. Velikost določiti po prispetju ventilatorja.</t>
  </si>
  <si>
    <t>Skupna teža, ocenjeno: 25kg</t>
  </si>
  <si>
    <t>Stropni zračni difuzor s priključno komoro</t>
  </si>
  <si>
    <t>za dovod zraka, izdelan iz jeklene pločevine, vidni del obarvan po izbiri arhitekta, sestoječ iz:</t>
  </si>
  <si>
    <t>- priključna komora iz pocinkane pločevine s horizontalnim okroglim priključkom in regulacijsko loputo, z vgrajeno perforirano pločevino, za vgradnjo v spuščen strop, skupaj z montažnim materialom za pritrditev pod strop</t>
  </si>
  <si>
    <t>- okrogli difuzor z vrtinčastim vpihom zraka in nastavljivo smerjo zračnega curka, dimenzije ∅600 mm</t>
  </si>
  <si>
    <t>Ustreza:</t>
  </si>
  <si>
    <t>Proizvod: TROX ali drugi enakovreden</t>
  </si>
  <si>
    <t>Tip:</t>
  </si>
  <si>
    <t>XARTO R1 ∅600, priključek ø250</t>
  </si>
  <si>
    <t>Opomba: tip anemostata je strogo izbran s strani arhitekta in za obliko maske ni alternativnega produkta.</t>
  </si>
  <si>
    <t>za dovod zraka v kuhinjo, izdelan iz jeklene pločevine, vidni del obarvan po izbiri arhitekta, sestoječ iz:</t>
  </si>
  <si>
    <t>- pravokotni difuzor s perforirano ploščo in nastavljivo smerjo vpiha zraka, dimenzije 600×600 mm</t>
  </si>
  <si>
    <t>DLQL-P-Z-H-M-L/600, priključek ø315</t>
  </si>
  <si>
    <t>Odvodna rešetka</t>
  </si>
  <si>
    <t>Rešetka za odvod zraka, izdelana iz jeklene prefabricirane pločevine, sestavljena iz nosilnega okvirja in nastavljivih kapljičasto oblikovanih lamel, z nastavkom za regulacijo količine zraka iz pločevinastih širokih protismernih lamel, pobarvana z barvo po izboru, skupaj z montažnim materialom.</t>
  </si>
  <si>
    <t>TR AG 825×125</t>
  </si>
  <si>
    <t>TR AG 425×225</t>
  </si>
  <si>
    <t xml:space="preserve">Vratna rešetka </t>
  </si>
  <si>
    <t>za prehod zraka med prostori,  izdelana iz eloksiranega Al, z lamelami v obliki V profila, za vgradnjo v vrata, izvedba za prilagoditev glede na debelino vrat, skupaj z montažnim materialom.</t>
  </si>
  <si>
    <t>AGS-T 525×325</t>
  </si>
  <si>
    <t>AGS-T 425×225</t>
  </si>
  <si>
    <t>Prezračevalni ventil za odvod zraka</t>
  </si>
  <si>
    <t>izdelan iz jeklene pločevine, barvano po želji naročnika
Sestavljajo ga:
 - fiksni difuzijski obroč
 - nastavljiv krožnik za odpiranje in zapiranje ventila
 - pritrditev na predhodno vgrajen vgradni okvir
 - penasto tesnilo po obodu
Okvir je primeren za vse načine vgradnje (na steno, strop ali kanal)</t>
  </si>
  <si>
    <t>Tehnični podatki:</t>
  </si>
  <si>
    <t>LVS/160/G1</t>
  </si>
  <si>
    <t>LVS/200/G1</t>
  </si>
  <si>
    <t>Maščobolovilna rešetka</t>
  </si>
  <si>
    <t>izdelana iz aluminija, eloksirana sestavljena iz:</t>
  </si>
  <si>
    <t xml:space="preserve"> - nosilni okvir</t>
  </si>
  <si>
    <t xml:space="preserve"> - filtrni kovinski vložek</t>
  </si>
  <si>
    <t xml:space="preserve"> - vgradni protiokvir</t>
  </si>
  <si>
    <t>Rešetka je prirejena za vgradnjo na spuščen strop, in je dobavljena skupaj s pritrdilnim in tesnilnim materialom, lahko dodatno barvano po želji naročnika.</t>
  </si>
  <si>
    <t>FA-0 200×200</t>
  </si>
  <si>
    <t>Klasična odsesovalna kuhinjska napa</t>
  </si>
  <si>
    <t>izdelana iz nerjaveče jeklene pločevine, sestavljena iz:</t>
  </si>
  <si>
    <t>- visoko učinkovitih filtrov</t>
  </si>
  <si>
    <t>- zbiralnega žleba in ventila za izpust maščob</t>
  </si>
  <si>
    <t>- priključkov za odvod onesnaženega zraka z vgrajeno drsno pločevino za enkratno nastavitev količine zraka</t>
  </si>
  <si>
    <t>- ekonomičnih, na ohišje vgrajenih svetilk in električno povezavo do priključne doze v napi; svetilke so v zaščiti IP 65, ki je odporna do temperature 80°C</t>
  </si>
  <si>
    <t>- vključno z obešali</t>
  </si>
  <si>
    <t>- filter RFS (iz nerjaveče pločevine)</t>
  </si>
  <si>
    <t>- luč</t>
  </si>
  <si>
    <t>- obešalo</t>
  </si>
  <si>
    <t>- odvodni zračni priključek</t>
  </si>
  <si>
    <t>Ustreza proizvod REVEN ali drug enakovreden:</t>
  </si>
  <si>
    <t>Tip: EVS-W 1600×1000, stenske izvedbe</t>
  </si>
  <si>
    <t>Okrogle fleksibilne cevi</t>
  </si>
  <si>
    <t>Fleksibilna okrogla cev robustne izvedbe, namenjena za priključitev vpihovalnih elementov na fiksne pločevinaste kanale.
Tehnični podatki:
- dopustni tlak: 3000 Pa
- dopustna hitrost: 30m/s
- temperaturna obstojnost: -30 do +250°C
Cev je izdelana iz zunanjega in notranjega plašča
4-slojnega aluminija, ojačana z vdelano spiralo iz jeklene žice in je visoko temperaturno in požarno odporna.
Cev je toplotno izolirana.</t>
  </si>
  <si>
    <t>Proizvod: DEC ali drugi enakovreden</t>
  </si>
  <si>
    <t>Tip: ISODEC 25</t>
  </si>
  <si>
    <t>ø160</t>
  </si>
  <si>
    <t>ø200</t>
  </si>
  <si>
    <t>ø250</t>
  </si>
  <si>
    <t>ø315</t>
  </si>
  <si>
    <t>Zaščitna žaluzija za zajem/izpuh zraka</t>
  </si>
  <si>
    <t>Izdelana iz eloksiranega aluminija, kompletno z mrežico proti insektom in vgradnim protiokvirjem, vse prefarbicirano, barvano po želji naročnika.</t>
  </si>
  <si>
    <t>Proizvod: HIDRIA ali drugi enakovreden</t>
  </si>
  <si>
    <t>AZR-4 1200×2000</t>
  </si>
  <si>
    <t>Deflektor havba</t>
  </si>
  <si>
    <t>Za vertikalni izpuh odpadnega zraka, okrogle ozke izvedbe izdelana iz pocinkane pločevine, z lijakom in cevjo za odvajanje ter strešno obrobo za vgradnjo v ravno streho min. 0,6 m nad koto strehe. Vključno z vsem potrebnim tesnilnim in pritrdilnim materialom.</t>
  </si>
  <si>
    <t>Za vertikalni izpuh odpadnega zraka, pravokotne izvedbe izdelana iz pocinkane pločevine, z lijakom in cevjo za odvajanje ter strešno obrobo za vgradnjo v ravno streho min. 0,6 m nad koto strehe. Vključno z vsem potrebnim tesnilnim in pritrdilnim materialom.</t>
  </si>
  <si>
    <t>1200×600 mm; h= 700 mm</t>
  </si>
  <si>
    <t>Pravokotni in okrogli zračni kanali (razred II)</t>
  </si>
  <si>
    <t>iz pocinkane pločevine izdelani po normativih DIN 24190 do 24194, vključno s fazonskimi kosi, nastavitvenimi loputami ter tesnilnim, pritrdilnim in obešalnim materialom.
Izdelava kanalov in debelina pločevine:
 - robljena izvedba tesnjena odvisno od predpisanega razreda tesnosti
 - tlačni razred po DIN 24190 1 in 4
 - razred tesnosti po DIN 24194 I
Op.: 1) debelina pločevine je odvisna od tlačnega razreda in dimenzij kanalov, ter mora biti v skladu z navedenimi normativi.
2) Kanali niso primerni za zrak z agresivnimi in prašnimi primesmi.</t>
  </si>
  <si>
    <t xml:space="preserve"> - tlačni razred po DIN 24190 (1 in 4)</t>
  </si>
  <si>
    <t xml:space="preserve"> - razred tesnosti po DIN 24194 ( II )</t>
  </si>
  <si>
    <t>Toplotna izolacija</t>
  </si>
  <si>
    <t>obojestransko parozaporna, samougasljiva za izolacijo zračnih kanalov.</t>
  </si>
  <si>
    <t xml:space="preserve"> - koeficient lambda λ= 0,035 W/mK pri 0° C</t>
  </si>
  <si>
    <t xml:space="preserve"> - koeficient parozapornosti μ= min 7000 </t>
  </si>
  <si>
    <t xml:space="preserve"> - temperaturno območje: -45 / 85° C</t>
  </si>
  <si>
    <t xml:space="preserve"> - požarni razred po DIN 4102      B1</t>
  </si>
  <si>
    <t>Debelina izolacije:</t>
  </si>
  <si>
    <t xml:space="preserve"> - za dovodne in odvodne kanale: 13 mm</t>
  </si>
  <si>
    <t>Proizvod: K-FLEX ali drugi enakovreden</t>
  </si>
  <si>
    <t>Tip: ST</t>
  </si>
  <si>
    <t>Cevi za odtok kondenza (PVC)</t>
  </si>
  <si>
    <t>od hladilnika zraka iz PVC-ja, kompletno s fazonskimi kosi</t>
  </si>
  <si>
    <t>ø40</t>
  </si>
  <si>
    <t>Do priključka na cev za odvod kondenza, obdelano v načrtu cevnih instalacij.</t>
  </si>
  <si>
    <t>PVC cevke</t>
  </si>
  <si>
    <t>za povezavo manometrov, senzorjev tlaka ter tlačnih stikal</t>
  </si>
  <si>
    <t>6/4 mm</t>
  </si>
  <si>
    <t>Izdelava IQ in OQ testov in dokumentacije</t>
  </si>
  <si>
    <t>Izdelava PQ testov in dokumentacije</t>
  </si>
  <si>
    <t>Izdelava programske opreme</t>
  </si>
  <si>
    <t>Nastavitev količin zraka, tlaka in ostalih parametrov</t>
  </si>
  <si>
    <t>Izdelava PID in NOV dokumentacije v štirih (4) izvodih.</t>
  </si>
  <si>
    <t>Pripravljalna in zaključna dela, usklajevanje, izdelava montažnih detajlov, zarisovanje, označitev skladno s standardom tekstualne oznake vseh elementov, smeri tokov zraka,…</t>
  </si>
  <si>
    <t>Splošni, zavarovalni, manipulativni in transportni stroški do gradbišča</t>
  </si>
  <si>
    <t>Opombe:</t>
  </si>
  <si>
    <t>V popisu ni zajeto:</t>
  </si>
  <si>
    <t>- zapiranje in požarno tesnjenje prebojev v strehi in stenah</t>
  </si>
  <si>
    <t>- elektro instalacijska dela</t>
  </si>
  <si>
    <t>KLIMATSKI SISTEM Garderobe, savne</t>
  </si>
  <si>
    <t>Izvedba:
Zunanja, enoetažna vzoredna postavitev</t>
  </si>
  <si>
    <t>Vdo= 10.925 m3/h</t>
  </si>
  <si>
    <t>Vod= 9.630 m3/h</t>
  </si>
  <si>
    <t>Klimat se dobavlja v kompletu z elektrokomandno omarico predvideno za montažo v klimatsko napravo, kos 1.</t>
  </si>
  <si>
    <t>Vsa merilno regulacijska oprema je predvidena v sklopu dobave klimata, število točk MRO: 40.</t>
  </si>
  <si>
    <t xml:space="preserve"> - Elementi za zajem in izpuh zraka</t>
  </si>
  <si>
    <t>Pretok zraka: 10.925 m3/h</t>
  </si>
  <si>
    <t>Eksterni dp: 450  Pa</t>
  </si>
  <si>
    <t>Moč na Gredi/Nominalnamoč EM:  4,5 kW/ 5,5 kW, 1455 min-1</t>
  </si>
  <si>
    <t>Pretok zraka: 9.630 m3/h</t>
  </si>
  <si>
    <t>Eksterni dp: 450 Pa</t>
  </si>
  <si>
    <t>Moč na Gredi/Nominalnamoč EM:  3,5 kW/ 4,0 kW, 1440 min-1</t>
  </si>
  <si>
    <t>ZRAČNI FILTER VREČASTI</t>
  </si>
  <si>
    <t>Temp. zraka: 8/26  °C</t>
  </si>
  <si>
    <t>Toplotna moč: 65,9 kW</t>
  </si>
  <si>
    <t>Temp. zraka na uparjalniku: 29°C/18 °C</t>
  </si>
  <si>
    <t>Hladilna moč: 52  kW</t>
  </si>
  <si>
    <t>Električna moč: 15,9 kW (400 V)</t>
  </si>
  <si>
    <t>VISOKO UČINKOVITI PLOŠČNI REKUPERATOR</t>
  </si>
  <si>
    <t>Aluminijaste plošče omogičajo križni tok dovodnega in odvodnega zraka in zagotavljajo visoko stopnjo izmenjave toplote.</t>
  </si>
  <si>
    <t>Rekuperator je opremljen z obtočno žaluzijo z zveznim pogonom. Varovanje pred zmrznitvijo rekuperatorja je s temperaturnim tipalom.</t>
  </si>
  <si>
    <t>Rekuperator ima vgrajene štiri (4) zbiralne kadi za kondenzat in eliminator vodnih kapljic na odvodni strani.</t>
  </si>
  <si>
    <t>Temp. izkorist.: 71,9 % (pri projektiranih pretokih)</t>
  </si>
  <si>
    <t>Toplotna moč: 99,2 kW</t>
  </si>
  <si>
    <t>Elektro-krmilna omara z vsemi močnostnimi, varovalnimi in signalizacijskimi elementi predvidena za vgradnjo v klimatsko napravo. Krmilnik je povezljiv s CNS objekta in podpira nadgradnjo za povezavo na mrežo. 
Merilno regulacijska oprema skladna s shemo v projektu omogoča optimalno in samodejno delovanje naprave v vseh režimih v vsem letnem obdobju.</t>
  </si>
  <si>
    <t>Skupna električna priključna moč naprave 25 kW</t>
  </si>
  <si>
    <t>Conski dogrelni - savna</t>
  </si>
  <si>
    <t>Toplotni izmenjevalevc se prirobnično vgradi v dovodni kanal.</t>
  </si>
  <si>
    <t>Pretok zraka: 3.200 m3/h</t>
  </si>
  <si>
    <t>Temp. zraka: 26/36  °C</t>
  </si>
  <si>
    <t>Toplotna moč: 10,8 kW</t>
  </si>
  <si>
    <t>Kanalski odvodni ventilator S-02/1</t>
  </si>
  <si>
    <t xml:space="preserve"> - volumski pretok zraka: 1655 m3/h</t>
  </si>
  <si>
    <t>XARTO R1 ∅600, priključek ø200</t>
  </si>
  <si>
    <t>Talni linijski difuzor</t>
  </si>
  <si>
    <t>Izdelan iz aluminijastega okvirja, izpihovalna rešetka je izdelana iz fiksnih eloksiranig alu-profilov, vse prefabricirano in barvano naročnika, vključno z vsem potrebnim tesnilnim in pritrdilnim materialom.</t>
  </si>
  <si>
    <t>LD-16/6; L=5700mm</t>
  </si>
  <si>
    <t>LD-16/6; L=7650mm</t>
  </si>
  <si>
    <t>LD-16/6; L=2500mm</t>
  </si>
  <si>
    <t>AGS-T 525×225</t>
  </si>
  <si>
    <t>Priključek na prezračevalne omarice</t>
  </si>
  <si>
    <t>Izvedba priključka na prezračevane omarice</t>
  </si>
  <si>
    <t>ø100</t>
  </si>
  <si>
    <t>Sistem S-02 Garderoba, savna</t>
  </si>
  <si>
    <t>Sistem S-03 Strojnica bazenske tehnike, toplotna postaja, diesel agregat</t>
  </si>
  <si>
    <t xml:space="preserve">KLIMATSKI SISTEM Podbazenje </t>
  </si>
  <si>
    <t>Izvedba:
Notranja, enoetažna, linijska postavitev, bazenska izvedba</t>
  </si>
  <si>
    <t>Vdo= 3.500 m3/h</t>
  </si>
  <si>
    <t>Vod= 3.500 m3/h</t>
  </si>
  <si>
    <t>Vsa merilno regulacijska oprema je predvidena v sklopu dobave klimata, število točk MRO: 22.</t>
  </si>
  <si>
    <t>Vsi elementi, so protikorozijsko zaščiteni (prašnato barvanje ali nerjaveče jeklo)</t>
  </si>
  <si>
    <t>Pretok zraka: 3.500 m3/h</t>
  </si>
  <si>
    <t>Moč na Gredi/Nominalnamoč EM:  0,8 kW/ 1,1 kW, 1440 min-1</t>
  </si>
  <si>
    <t>Tip ventilatorja: RLM EVO 355</t>
  </si>
  <si>
    <t>Moč na Gredi/Nominalnamoč EM:  0,7 kW/ 0,75 kW, 1400 min-1</t>
  </si>
  <si>
    <t>Filtrirni medij je primeren za vlažne prostore (izvedba PF5 96 BAD). Površina filtrirnega medija je minimalno 10,4 m2.</t>
  </si>
  <si>
    <t>Temp. zraka: -13/20  °C</t>
  </si>
  <si>
    <t>Toplotna moč: 11,1 kW (pretok 1.000 m3/h)</t>
  </si>
  <si>
    <t>SEKCIJA MEŠALNIH KOMOR</t>
  </si>
  <si>
    <t>Prazna enota z mešalnimi zobniškimi žaluzijami. Možnost regulacije delovanja s svežim in obtočnim zrakom (0-100%)</t>
  </si>
  <si>
    <t>AL-KO THERM AT 4 08x08, ali drug enakovreden (EUROCLIMA, KOLING….)</t>
  </si>
  <si>
    <t>Skupna električna priključna moč naprave 2 kW</t>
  </si>
  <si>
    <t>Kanalski odvodni ventilator S-03.1</t>
  </si>
  <si>
    <t>Kanalski odvodni ventilator Ex izvedbe sestoječ iz okroglega ohišja z okroglimi priključki in elektromotorja hlajenega z zrakom, vse iz umetne mase odporne proti kloru, vključno z vsem potrebnim montažnim in tesnilnim materialom, za podatke:</t>
  </si>
  <si>
    <t xml:space="preserve"> - volumski pretok zraka: 500 m3/h</t>
  </si>
  <si>
    <t xml:space="preserve"> - eksterni padec tlaka: 180 Pa</t>
  </si>
  <si>
    <t xml:space="preserve"> - električna moč: 90 W / 230 V</t>
  </si>
  <si>
    <t>Ustreza proizvod SYSTEMAIR tip RVK-315-Y4 Eex ali drugi enakovreden</t>
  </si>
  <si>
    <t>Kanalski odvodni ventilator S-06.21 in S-06.22</t>
  </si>
  <si>
    <t>Kanalski odvodni ventilator, sestoječ iz okroglega ohišja z okroglimi priključki in elektromotorja hlajenega z zrakom, vse iz umetne mase odporne proti kloru, vključno z vsem potrebnim montažnim in tesnilnim materialom, za podatke:</t>
  </si>
  <si>
    <t xml:space="preserve"> - eksterni padec tlaka: 150 Pa</t>
  </si>
  <si>
    <t xml:space="preserve"> - električna moč: 159 W / 230 V</t>
  </si>
  <si>
    <t>Ustreza proizvod SYSTEMAIR tip K 200L ali drugi enakovreden</t>
  </si>
  <si>
    <t>Dovodna/odvodna rešetka</t>
  </si>
  <si>
    <t>AGS-T 425×325</t>
  </si>
  <si>
    <t>Protipožarni ventil</t>
  </si>
  <si>
    <t>Protipožarni ventil za odvod zraka iz prostorov, okrogle izvedbe, narejen iz belo obarvane jeklene pločevine, sestavljen iz ohišja s tesnilom in nastavljivega krožnika, za vgradnjo v suhomontažno ali betonsko steno s požarno odpornostjo min. 60 min., razred K90 - po DIN 18070. Proženje ventila preko prednapete vzmeti, ki jo aktivira talilni vložek/lot, pri temperaturi 70°C.</t>
  </si>
  <si>
    <t>Tip: PPV-2 Ø200-K90</t>
  </si>
  <si>
    <t xml:space="preserve">iz pocinkane pločevine izdelani po normativih DIN 24190 do 24194, vključno s fazonskimi kosi, nastavitvenimi loputami ter tesnilnim, pritrdilnim in obešalnim materialom.
Izdelava kanalov in debelina pločevine:
 - robljena izvedba tesnjena odvisno od predpisanega razreda tesnosti
 - tlačni razred po DIN 24190 1 in 4
 - razred tesnosti po DIN 24194 I
Op.: 1) debelina pločevine je odvisna od tlačnega razreda in dimenzij kanalov, ter mora biti v skladu z navedenimi normativi.
</t>
  </si>
  <si>
    <t>iz nerjavne pločevine, material AISI316, izdelani po normativih DIN 24190 do 24194, vključno s fazonskimi kosi, nastavitvenimi loputami ter tesnilnim, pritrdilnim in obešalnim materialom.
Izdelava kanalov in debelina pločevine:
 - robljena izvedba tesnjena odvisno od predpisanega razreda tesnosti
 - tlačni razred po DIN 24190 1 in 4
 - razred tesnosti po DIN 24194 II
Op.: 1) debelina pločevine je odvisna od tlačnega razreda in dimenzij kanalov, ter mora biti v skladu z navedenimi normativi.
2) Kanali z notranje strani zaščiteni z epoksi premazom.</t>
  </si>
  <si>
    <t>PVC okrogli kanali</t>
  </si>
  <si>
    <t>Kanali izdelani iz PVC-ja, primerni za agresivne medije (plinasti klor), za vodenje vidno pod stropom in v terenu, vključno s faznoskimi kosi in vsem potrebnim tesnilnim in pritrdilnim materialom, položeno po padcem z izvedbo odvodnjavanja.</t>
  </si>
  <si>
    <t>Ø600</t>
  </si>
  <si>
    <t>Ø250</t>
  </si>
  <si>
    <t>Stolpni prezračevalnik</t>
  </si>
  <si>
    <t>Za zajem/izpuh zraka, okrgolega preseka, z lamelami po obodu, izdelan iz materiala AISI 304, vključno z vsem potrebnim tesnilnim in pritrdilnim materialom za vgradnjo na betonsko podlago.</t>
  </si>
  <si>
    <t>Tip: SP-R/600/1200/Kapa tip 2/AISI 304; d= 600mm, h=1200mm, Aef= 0,44 m2</t>
  </si>
  <si>
    <t>Tip: SP-R/1000/1200/Kapa tip 2/AISI 304; d= 1000mm, h=1200mm, Aef= 0,60 m2</t>
  </si>
  <si>
    <t>Prezračevanje garaže in mehanski odvod dima in toplote</t>
  </si>
  <si>
    <t>Jet ventilatorji</t>
  </si>
  <si>
    <t>Jet potisni ventilator, namenjen za odvod CO in ODT v primeru požara, kompletno s tipskim stikalom za vklop preko CO centrale ter vsem tesnilnim in pritrdilnim materialom. Dvostopenjska regulacija preko zvezda-dvojna zvezda vezave.</t>
  </si>
  <si>
    <t>Vgradnja pod strop, 8 kom. M8 vijakov z jeklenimi vložki. Plastični so prepovedani zaradi temperaturne neobstojnosti!</t>
  </si>
  <si>
    <t>q=4320/2196 m3/h, F = 21/6 N</t>
  </si>
  <si>
    <t>1x400 V, 50 Hz</t>
  </si>
  <si>
    <t>0,7/0,09 kW</t>
  </si>
  <si>
    <t>2900/1470 min-1</t>
  </si>
  <si>
    <t>zaščitna mrežica na vsesovalni strani</t>
  </si>
  <si>
    <t>deflektor na tlačni strani</t>
  </si>
  <si>
    <t>dušilnik zvoka na dovodu in odvodu</t>
  </si>
  <si>
    <t>montažni material za pritrditev</t>
  </si>
  <si>
    <t>vklop preko požarne ali CO centrale</t>
  </si>
  <si>
    <t>temp. odpornost 400oC - 120min</t>
  </si>
  <si>
    <t xml:space="preserve">kot npr. Systemair AJR 315-2/4(F)-TR </t>
  </si>
  <si>
    <t>Dobavitelj SYSTEMAIR D.O.O.</t>
  </si>
  <si>
    <t>ali</t>
  </si>
  <si>
    <t xml:space="preserve">kot npr. Fläkt Woods 31JT-4LP-UBD-TB </t>
  </si>
  <si>
    <t>Dobavitelj OMEGA AIR d.o.o., Ljubljana</t>
  </si>
  <si>
    <t>Ali drug odgovarjajoče.</t>
  </si>
  <si>
    <t>Senzorji CO, požarna centrala, elektroomara za napajanje ventilatorjev, vsa periferna oprema in kabliranje so zajeti v elektroprojektu.</t>
  </si>
  <si>
    <t>Klet 1-JAŠEK  1 (35.000 m3/h)</t>
  </si>
  <si>
    <t>Aksialni ventilatorji, '2 STAGE' ventilator, dvo-stopenjski namenjeni za odvod dima in toplote v primeru požara in prezračevanje v normalnem režimu delovanja za garaže, vklop preko požarne centrale in CO centrale, zajemnim difuzorjem z mrežo, jadrovinastim priključkom, natočni lijak, vzmetne podložke ter pritrdilnim materialom. Podkonstrukcija za pritrditev na strop - sekundarni nosilci, izdelani iz jeklenih profilov, skupaj z vsem varilnim in montažnim materialom</t>
  </si>
  <si>
    <t>Vgradnja pod strop</t>
  </si>
  <si>
    <t>q=35.000 m3/h, Dp=700 Pa</t>
  </si>
  <si>
    <t>q=17.500 m3/h, Dp=175 Pa</t>
  </si>
  <si>
    <t>11,91 kW / 3,45 kW za oba ventilatorja</t>
  </si>
  <si>
    <t>1470 min-1</t>
  </si>
  <si>
    <t>jekleni vzmetni antivibracijski nastavki (400oC - 120min)</t>
  </si>
  <si>
    <t>fleksibilni priključki</t>
  </si>
  <si>
    <t>prirobnice (2 kos)</t>
  </si>
  <si>
    <t>montažni podstavek (3 kos)</t>
  </si>
  <si>
    <t>natočni lijak na sesalni strani</t>
  </si>
  <si>
    <t>kot npr. SYSTEMAIR AXC 900-10/19°/22°-4/8 (F) - GC</t>
  </si>
  <si>
    <t>Dobavitelj SYSTEMAIR d.o.o., Ljubljana</t>
  </si>
  <si>
    <t>kot npr. Fläkt Woods HT100JM2/31/4-8/9/13/10</t>
  </si>
  <si>
    <t>Klet 1-JAŠEK  2 ( 2x 35.000 m3/h )</t>
  </si>
  <si>
    <t>Aksialni ventilatorji, '2 STAGE' ventilator, dvo-stopenjski namenjeni za odvod dima in toplote v primeru požara in prezračevanje v normalnem režimu delovanja za garaže, vklop preko požarne centrale in CO centrale,zajemnim difuzorjem z mrežo, jadrovinastim priključkom,natočni lijak,vzmetne podložke ter pritrdilnim materialom. Podkonstrukcija za pritrditev na strop - sekundarni nosilci, izdelani iz jeklenih profilov, skupaj z vsem varilnim in montažnim materialom</t>
  </si>
  <si>
    <t xml:space="preserve">Dobavitelj SYSTEMAIR d.o.o., </t>
  </si>
  <si>
    <t>Dušilnik zvoka kanalske izvedbe za zunanjo vgradnjo, sestavljen iz ohišja iz pocinkane pločevine in dušilnih kulis, vključno s pritrdilnim in tesnilnim materialom. Ustreza: Klimaoprema, tip:</t>
  </si>
  <si>
    <t>Ustreza proizvod TROX ali enakovredno</t>
  </si>
  <si>
    <t>MSA200-100-5-PF/1500x1200x1000</t>
  </si>
  <si>
    <t>MSA200-133-3-PF/1000x1500x1000</t>
  </si>
  <si>
    <t>Protipožarna izolacija</t>
  </si>
  <si>
    <t>Protipožarna izolacija za zaščito kanalov, skupaj z ustreznim pritrdilnim in montažnim materialom, za požarno odpornost 90 min., ustreza izvedba zračnih kanalov iz silikatnih plošč debeline d= 40 mm, tip PROMADUCT, proizvod PROMATECT</t>
  </si>
  <si>
    <t>SKUPAJ: KLIMA - PREZRAČEVANJE IN KLIMATIZACIJA:</t>
  </si>
  <si>
    <t>5.4.2. Ogrevanje</t>
  </si>
  <si>
    <t>VROČEVOD V OBJEKTU:</t>
  </si>
  <si>
    <t>Priklop na predizolirano cev vročevoda dovoda in povratka  DN100 (114,3x3,6), komplet s spojkama za spoj predizolirane cevi DN100 in jeklene cevi iz celega DN100;</t>
  </si>
  <si>
    <t>Jeklena cev iz celega, izdelana po SIST EN 10217-1 (DIN1629) iz materiala St 37, dimenzije in teže po DIN2448, vključno z varilnim materialom;</t>
  </si>
  <si>
    <t>DN20,  Ø26,9×2,3</t>
  </si>
  <si>
    <t>DN25,  Ø33,7×2,6</t>
  </si>
  <si>
    <t>DN100,  Ø114,3×3,6</t>
  </si>
  <si>
    <t>Jekleni lok 90° iz celega, izdelana po DIN1629 iz materiala St 37, radij R=2,5d, dimenzije in teže po DIN2605-2, vključno z varilnim materialom;</t>
  </si>
  <si>
    <t>Umirjevalne cevi izdelane iz jeklene cevi iz celega po DIN2448 iz materiala St 37, vključno z odzračevalno in izpustno cevjo, dvema bombiranima pokrovoma in varilnim materialom;</t>
  </si>
  <si>
    <t>DN150,  Ø168,3×4,5, l=2100mm</t>
  </si>
  <si>
    <t>Nepremične podpore, izdelane po detajlih Energetika Ljubljana;</t>
  </si>
  <si>
    <t>DN150</t>
  </si>
  <si>
    <t>Prirobnični zaporni ventil z mehastim tesnjenjem, za vročo vodo temperature 130°C in nazivni tlak PN16, vključno s protirpirobnicami, vijačnim, tesnilnim in pritrdilnim materialom.</t>
  </si>
  <si>
    <t>Ustreza izdelek ARI ARMATUREN tip ARI-FABA FIG 12.046 ali enakovreden;</t>
  </si>
  <si>
    <t>Zaporna krogelna pipa za vročo vodo temperature 130°C in nazivni tlak PN16, s priključki za uvaritev, vključno z varilnim materialom.</t>
  </si>
  <si>
    <t>Ustreza izdelek BOHMER tip KSF ali enakovreden;</t>
  </si>
  <si>
    <t>DN20</t>
  </si>
  <si>
    <t>Odtočni lijak dimenzije 400 x 80 mm iz jeklene pločevine debeline 2 mm;</t>
  </si>
  <si>
    <t>Radiografska kontrola zvarov (ocenjeno število posnetkov), ter izdelavo pisnega poročila;</t>
  </si>
  <si>
    <t>Čiščenje jeklenih črnih cevi rje in dvakratni premaz celotnega novoinstaliranega cevnega omrežja  s temeljnim temperaturno odpornim antikorozijskim premazom za temperaturo 130°C;</t>
  </si>
  <si>
    <t>Izpiranje cevovodov s hladno sanitarno vodo v celotnem sistemu novoinstaliranih razvodov, tlačni preizkus trdnosti in tesnenja cevovoda z hladno vodo, preizkusni tlak 1,5x delovni tlak, vključno s potrebnim materialom (čepi), ter izdelavo pisnega poročila o uspešno opravljenem tlačnem preizkusu;</t>
  </si>
  <si>
    <t xml:space="preserve">Toplotna izolacija novo montiranih cevi in cevnih lokov s cevaki iz mineralne volne proizvod NOVOTERM tip URSA RS1 ter oplaščeno z Alu pločevino 0,6mm. Izolacija mora biti ojačana s pocinkano žično mrežo ali aluminjasto folijo. Blazine izolacijskega materiala so spete na razdalji 0,3m s pocinkano žico: </t>
  </si>
  <si>
    <t>DN20, debelina 21mm</t>
  </si>
  <si>
    <t>DN25, debelina 27mm</t>
  </si>
  <si>
    <t>DN100, debelina 100mm</t>
  </si>
  <si>
    <t>DN150, debelina 100mm</t>
  </si>
  <si>
    <t xml:space="preserve">Dobava in pritrditev samolepilnih puščic za označitev smeri pretoka ter z napisom vrste medija </t>
  </si>
  <si>
    <t>Dobava in montaža napisnih ploščic iz nerjavne pločevine z vgravirano oznako po shemi za opremo in armature, kompletno z jekleno pritrdilno žico</t>
  </si>
  <si>
    <t>Preizkusno obratovanje z zagonom sistemov ogrevanja v času 72 ur.</t>
  </si>
  <si>
    <t>Posnetki (vrisovanje in vpisovanje) izvedenega stanja v PZI projektno dokumentacijo</t>
  </si>
  <si>
    <t>Izdelava in pritrditev plastificirane sheme toplotne postaje na objektu po standardu Energetike Ljubljana</t>
  </si>
  <si>
    <t xml:space="preserve">OPOMBA: </t>
  </si>
  <si>
    <t xml:space="preserve">Vse pozicije zajemajo dobavo in montažo. </t>
  </si>
  <si>
    <t>- nikakršna gradbena dela (izdelava in zapiranje prebojev, izdelava montažnih odprtin, ...),</t>
  </si>
  <si>
    <t>- elekrtoinstalacijska dela,</t>
  </si>
  <si>
    <t>- steklarska dela ter krovskokleparska dela,</t>
  </si>
  <si>
    <t>5.4.2.2</t>
  </si>
  <si>
    <t xml:space="preserve">Toplotne postaje </t>
  </si>
  <si>
    <t>Toplotna postaja 1: objekt ogrevanje</t>
  </si>
  <si>
    <t>Priprava ogrevne vode</t>
  </si>
  <si>
    <t>Kompaktna toplotna postaja z naslednjimi podatki:</t>
  </si>
  <si>
    <t>priključna moč: 300 kW</t>
  </si>
  <si>
    <t>primar: pozimi 110/43°C,PN16, DN50</t>
  </si>
  <si>
    <t>sekundar: 65/40°C, PN6, DN65</t>
  </si>
  <si>
    <t>Postaja je sestavljena iz naslednjih elementov:</t>
  </si>
  <si>
    <t>a.) Primar</t>
  </si>
  <si>
    <t>-prehodni regulacijski ventil z elektromotornim pogonom DANFOSS tip VM2 20/4; AMV 33/15/230V</t>
  </si>
  <si>
    <t>PN16, DN20</t>
  </si>
  <si>
    <t>kvs = 4 m3/h</t>
  </si>
  <si>
    <t>dp = 85 kPa</t>
  </si>
  <si>
    <t>- prenosnik toplote ploščne lotane izvedbe DANFOSS tip XB51H-1-160</t>
  </si>
  <si>
    <t>dp = 4 kPa - primarni del</t>
  </si>
  <si>
    <t>dp = 22,1 kPa - sekundarni del</t>
  </si>
  <si>
    <t xml:space="preserve">- merilnik porabe toplotne energije (merilnik pretoka, temperaturni tipali s tulkama in računska enota) ALMESS tip US ECHO 3,5/DN25; CF800 (z radijsko kartico in MBUS) </t>
  </si>
  <si>
    <t>- lovilnik nesnage z magnetnim vložkom PN16, 140°C, DN100</t>
  </si>
  <si>
    <t>- 2x zaporna krogelna pipa PN16, 140°C, DN100</t>
  </si>
  <si>
    <t>- 1x zaporna krogelna pipa PN16, 140°C, DN50</t>
  </si>
  <si>
    <t>- nastavitveni-dušilni ventil PN16, 140°C, DN50</t>
  </si>
  <si>
    <t>- izpustni krogelni ventil PN16, 140°C, DN25</t>
  </si>
  <si>
    <t>- temperaturno tipalo za omejevanje temperatute povratka DANFOSS tip ESMU 100 komplet s tulko</t>
  </si>
  <si>
    <t>- 2x manometer od 0 do 16 bar z manometersko pipico</t>
  </si>
  <si>
    <t>- 2x termometer od 0 do 150°C</t>
  </si>
  <si>
    <t>b.) Sekundar</t>
  </si>
  <si>
    <t>- lovilnik nesnage z magnetnim vložkom PN10, DN65</t>
  </si>
  <si>
    <t>- 3x zaporna loputa PN10, DN65</t>
  </si>
  <si>
    <t>- nepovratna loputa PN10, DN65</t>
  </si>
  <si>
    <t>- izpustni krogelni ventil PN10, DN25</t>
  </si>
  <si>
    <t>- cevno temperaturno tipalo DANFOSS tip ESMU 100 komplet s tulko</t>
  </si>
  <si>
    <t>- temperaturno varovalo TR-STW: DANFOSS tip ST1</t>
  </si>
  <si>
    <t>- zunanje temperaturno tipalo DANFOSS tip ESMT</t>
  </si>
  <si>
    <t>- 2x manometer od 0 do 6 bar z manometersko pipico</t>
  </si>
  <si>
    <t>- 2x termometer od 0 do 100°C</t>
  </si>
  <si>
    <t>- obtočna elektronsko krmiljena črpalka BIRAL tip ModulA 40-10 220 RED, prirobična - skupaj s protiprirobnicami</t>
  </si>
  <si>
    <t>V = 10,4 m3/h</t>
  </si>
  <si>
    <t>dp = 65 kPa</t>
  </si>
  <si>
    <t>Pel = 341 W, 1 x 230 V / 50 Hz</t>
  </si>
  <si>
    <t>c.) Digitalni elektronski regulator za vodenje temperature dovoda v odvisnosti od zunanje temperature in enkrat za vodenje s konstantno temperaturo DANFOSS tip ECL Comfort 300 +A266. Regulator je za vodenje toplotne postaje 1 in toplotne postaje 3. Regulator s kartico vodi sledeče elemente:</t>
  </si>
  <si>
    <t>1.) toplotna postaja 1: 3x temperaturno tipalo, 1x regulacijski ventil, 1x obtočno črpalko in 1x računsko enoto merilnika pretoka preko MBUS</t>
  </si>
  <si>
    <t>2.) toplotna postaja 3: 2x temperaturno tipalo, 1x regulacijski ventil in 1x računsko enoto merilnika pretoka preko MBUS</t>
  </si>
  <si>
    <t>Vsi elementi so električno povezani in pripravljeni za priklop na omrežje 1x 230 V / 50 Hz.</t>
  </si>
  <si>
    <t>Naprava za vzdrževanje tlaka in dopolnjevanje cevnega sistema ogrevanja</t>
  </si>
  <si>
    <t>Natančno vzdrževanje tlaka s črpalko, ±0.2 bar, dopolnjevanje vode, odplinjevanje. Za ogrevanje, solarne in hladilne vodne sisteme skladno z EN 12828, EN 12976, ENV 12977, dodatki proti zmrzovanju do 50%, kompaktna regulacijska enota TecBox z vsemi funkcijskimi elementi, 
– dynaflex delovanje, elastično, obratovanje z regulacijo hitrosti 
– 1 črpalka, 1 prelivni ventil 
– fillsafe dopolnjevanje vode, z vodnim števcem in vmesno posodo za dopolnjevanje tip AB, skladno z EN 1717, SVGW – testirano
– oxystop odplinjevanje vode iz sistema in vode iz dopolnjevanja z delnim vakuumom
– regulacija BrainCube, za optimalno varno obratovanje, samo–optimizacija s spominsko funkcijo, numerični in grafični prikaz tlaka in prostornine, električni priklop 230V/50Hz s sklopko za ločitev iz omrežja, podatkovni vmesnik RS 485, prosto programabilni digitalni izhodi
– vsebuje nerjavno cev s tesnili za priključitev na primarno posodo
– CE–overjeno skladno z evropskimi direktivami PED/DEP 97/23/EC, 89/336/EEC, 73/23/EEC</t>
  </si>
  <si>
    <t>(ustreza proizvod Pneumatex ali drugi enakovreden)
Maksimalen dovoljen tlak: PS 8 bar
Električna napetost: 230V / 50Hz
Nivo hrupa: SPL 55 dB(A)
Električna moč: PA 0,6 kW
tip Transfero TPV 4.1</t>
  </si>
  <si>
    <t>Tlačna posoda  cevnega sistema ogrevanja</t>
  </si>
  <si>
    <t>Primarna posoda, vzdrževanje tlaka s črpalko, podnožje s senzorjem za merjenje količine vode, jeklena, varjena, barva berilij, za ogrevanje, solarne in hladilne vodne sisteme, dodatki proti zmrzovanju do 50%;
– airproof blazina iz butila skladno z DIN 4807 T3 in internimi standardi Pneumatex; 
– blazino je možno odzračiti na vrhu, odvod kondenza na dnu
– podnožje za pokončno montažo
– vključuje vgradni komplet za priključitev na vodni strani z varnostnim ventilom 2 bar in izpustno pipo
– endoskopska revizijska odprtina za notranjo kontrolo
– izvedba CE– testirana skladno s PED/DEP/ 97/23/EC, 5 letna garancija za posodo</t>
  </si>
  <si>
    <t>(ustreza proizvod Pneumatex ali drugi enakovreden)
Nominalen volumen: VN 200 litrov
Maksimalen dovoljen tlak: PS 2 bar
tip Transfero TU  200</t>
  </si>
  <si>
    <t>Raztezna posoda cevnega sistema ogrevanja</t>
  </si>
  <si>
    <t>Raztezna posoda s fiksno zračno blazino, jeklena, varjena, barva berilij, oblika diska, za ogrevanje, solarne in hladilne vodne sisteme, dodatki proti zmrzovanju do 50%;
– airproof blazina iz butila skladno z DIN 4807 T3 in internimi standardi Pneumatex;
– konzola za obešenje za enostavno montažo, montaža z zgornjim ali spodnjim priklopom;
– izvedba CE– testirana skladno s PED/DEP/ 97/23/EC, 5 letna garancija za posodo
– vključno zaporna pipa DLV za vzdrževanje in demontažo razteznih posod, zaščitena pred nepooblaščenim zaprtjem, z izpustom, skladno z EN 12828</t>
  </si>
  <si>
    <t>(ustreza proizvod Pneumatex ali drugi enakovreden)
Nominalen volumen: VN 35 litrov
Maksimalen dovoljen tlak: PS 3 bar
tip Statico SD  35.3</t>
  </si>
  <si>
    <t>Varnostni ventil za toplovodni sistem po DIN 4751/2 in TRD 721, PN16 s tlakom odpiranja 3 barg Pneumatex, tip DSV 32-3,0 H, komplet z montažnim materialom;</t>
  </si>
  <si>
    <t>DN 32/40</t>
  </si>
  <si>
    <t>Ionska mehčalna naprava</t>
  </si>
  <si>
    <t>Patronski ionski mehčalec vode sestavljen iz:
– tlačne posode iz armiranega polietilena,
– distributorjem,
– močno kislim ionskim izmenjevalcem,
– priključno gibljivo cevjo,
– vodomerom DN15,
– montažo,
– spuščanjem v obratovanje,
Dimenzije naprave:D257x1170mm
Volumen ionske smole V= 45 l
Volumen tlačne posode V= 48 l
Pretok G= do 2,3 m3/h
Kapaciteta: 24,8 mol/reg
Priključki vstop/izstop DN15
Delovni tlak p= do 10 bar
Delovna temperatura do 40°C</t>
  </si>
  <si>
    <t>(ustreza proizvod MAK CMC ali drugi enakovreden)
tip MINMEH 4</t>
  </si>
  <si>
    <t>Dozirna naprava</t>
  </si>
  <si>
    <t>Dozirna naprava za doziranje inhibitorja oblog in korozije sestavljena iz:
– dozirne črpalke,
– opreme na sesalni in tlačni strani,
– nivojskega stikala minimuma,
– prvim polnjenjem inhibitorja 15 kg,
– dozirnim mestom,
– spuščanjem v obratovanje,
Kapaciteta dozirne črpalke G= 6 l/h
Obratovalni tlak p= 10 bar
Dozirni ventil DN15
El. priključek
El. Priključek 1×220/50/17 V/Hz/W</t>
  </si>
  <si>
    <t>(ustreza proizvod MAK CMC ali drugi enakovreden)
Vključno s prvim polnjenjem soli.
tip DOS G</t>
  </si>
  <si>
    <t>Set za analizo vode</t>
  </si>
  <si>
    <t>Set za priročno analizo vode sestavljen iz:
– minikit za določanje trdote vode 0÷0,5°dH AF 426
– minikit za določanje sulfita AF 434</t>
  </si>
  <si>
    <t>Gumijasta tlačna cev</t>
  </si>
  <si>
    <t>Gumijasta tlačna cev DN20 na konzolnem obešalu, vključno s spojnim materialom, dolžina cevi 15 m</t>
  </si>
  <si>
    <t>Polavtomatski mehanski filter</t>
  </si>
  <si>
    <t>Navojni polavtomatski samočistilni filter za hladno sanitarno vodo vključno z vsem spojnim, tesnilnim in pritrdilnim materialom. Ustreza proizvod METALIFE ali drugi enakovreden.</t>
  </si>
  <si>
    <t>Tip: EASY - 3/4"; Gmax= 4,2 m3/h</t>
  </si>
  <si>
    <t>Krogelni navojni ventil PN10 s teflonskim tesnilom, proizvod KOVINA, KV 102 in KV105, vključno s spojnim in tesnilnim materialom (za sanitarno vodo).</t>
  </si>
  <si>
    <t>Navojna protipovratna loputa za sanitarno vodo z navojnimi priključki tlačne stopnje NP10 vključno s spojnim in tesnilnim materialom.</t>
  </si>
  <si>
    <t>Lovilna posoda odzračevanja</t>
  </si>
  <si>
    <t>Zbirno korito za centralno odzračevanje izdelano iz črne jeklene pločevine δ= 2,5÷3,0 mm protikorozijsko zaščiteno z dvojnim opleskom zaščitne barve in odtokom DN50 velikost cca. 1.000×150×350 – DN50.</t>
  </si>
  <si>
    <t>Prirobnična elektronska obtočna črpalka za hladno in toplo vodo do 90°C NP6, vključno s protiprirobnicami, varilnimi kovanimi reducirnimi kosi, tesnilnim in vijačnim materialom.
(ustreza proizvod Biral ali drugi enakovreden.)</t>
  </si>
  <si>
    <t xml:space="preserve">tip ModulA 40-12 250 RED – oznaka Č 20.01
G= 11,3 m3/h; dp= 65 kPa; Pel= 0,421 kW; 1×230V
</t>
  </si>
  <si>
    <t>Navojna elektronska obtočna črpalka za hladno in toplo vodo do 90°C NP6, vključno s cevnimi holandci varilnimi kovanimi reducirnimi kosi, tesnilnim in vijačnim materialom.
(ustreza proizvod BIRAL ali drugi enakovreden)</t>
  </si>
  <si>
    <t xml:space="preserve">tip A 13-1 – oznaka Č70.01
G= 0,48 m3/h; dp= 40 kPa; Pel= 0,05 kW; 1×230V
</t>
  </si>
  <si>
    <t xml:space="preserve">tip A 14-1 – oznaka Č40.01, Č60.01
G= 0,84 m3/h; dp= 50 kPa; Pel= 0,07 kW; 1×230V
</t>
  </si>
  <si>
    <t xml:space="preserve">tip A 15-1 – oznaka Č30.01
G= 1,98 m3/h; dp= 60 kPa; Pel= 0,107 kW; 1×230V
</t>
  </si>
  <si>
    <t xml:space="preserve">tip A 16-1 – oznaka Č50.01
G= 3,92 m3/h; dp= 55 kPa; Pel= 0,174 kW; 1×230V
</t>
  </si>
  <si>
    <t>Tlačno neodvisni kombinirani regulator pretoka z regulacijskim ventilom brez pomožne energije za ogrevalne in hladilne sisteme, ki samodejno zapira ob preseženem največjem nastavljenem pretoku, z nastavitvijo pretoka v odstotkih od maksimalnega pretoka brez orodja, z integriranim regulacijskim ventilom z linearno karakteristiko, z elektromotornim pogonom, z merilnimi priključki za preverjanje doseganja pretoka vključno z vsem potrebnim drobnim spojnim materialom – navojnimi cevnimi holandci, tesnilnim in pritrdilnim materialom.
(ustreza proizvod Danfoss ali drugi enakovreden)</t>
  </si>
  <si>
    <t>tip AB–QM DN15 LF + AME 120/24 V NL; V=0,14m3/h</t>
  </si>
  <si>
    <t>tip AB–QM DN15 + AME 120/24 V NL; V=0,29m3/h</t>
  </si>
  <si>
    <t>tip AB–QM DN20 + AME 120/24 V NL; V=0,6m3/h, V=0,84m3/h</t>
  </si>
  <si>
    <t>tip AB–QM DN25 + AME 120/24 V NL; V=1,19m3/h</t>
  </si>
  <si>
    <t>tip AB–QM DN40 + AME 435 QM/24 V; V=6,8m3/h</t>
  </si>
  <si>
    <t xml:space="preserve">DN 150 (168,39×4,5); L=  3.000 mm s priključki
1×DN 25 – praznjenje
2×DN 15 - manometer, termometer
2×DN 15
1×DN 20
2×DN 25
1×DN 32 </t>
  </si>
  <si>
    <t>1xDN 50</t>
  </si>
  <si>
    <t>2xDN 65</t>
  </si>
  <si>
    <t>Navojni lovilec nesnage z inox mrežicoza ogrevno in hladilno vodo z navojnimi priključki tlačne stopnje NP10 vključno s spojnim in tesnilnim materialom.</t>
  </si>
  <si>
    <t>DN32</t>
  </si>
  <si>
    <t>Prirobničen lovilec nesnage z inox mrežico za ogrevno in hladilno vodo tlačne stopnje NP10 vključno s protirpirobnicami, vijačnim, tesnilnim in pritrdilnim materialom.</t>
  </si>
  <si>
    <t>DN65</t>
  </si>
  <si>
    <t>Navojna protipovratna loputa za ogrevno in hladilno vodo z navojnimi priključki tlačne stopnje NP10 vključno s spojnim in tesnilnim materialom.</t>
  </si>
  <si>
    <t>Prirobnična nepovratna loputa za ogrevno in hladilno vodo tlačne stopnje NP10 vključno s protirpirobnicami, vijačnim, tesnilnim in pritrdilnim materialom.</t>
  </si>
  <si>
    <t>Navojna krogelna pipa za ogrevno vodo z navojnimi priključki tlačne stopnje NP10 vključno s spojnim in tesnilnim materialom.</t>
  </si>
  <si>
    <t>Prirobnična zaporna metuljčasta loputa za ogrevno in hladilno vodo tlačne stopnje NP10 za upravljanje z ročico vključno s protirpirobnicami, vijačnim, tesnilnim in pritrdilnim materialom.</t>
  </si>
  <si>
    <t>Polnilno praznilna krogelna pipa z navojnimi priključki, primerna za ogrevno vodo do 95°C, PN6, za priključitev na gibko cev, skupaj s tesnilnim materialom.</t>
  </si>
  <si>
    <t>Črna jeklena srednjetežka navojna cev po DIN 2440, iz materiala St33, skupaj z dodatkom za razrez, protikorozijsko zaščitena z dvojnim opleskom zaščitne barve, varilnim materialom, varilnimi loki, varilnim, tesnilnim in pritrdilnim materialom ter rozetami.</t>
  </si>
  <si>
    <t>DN 50</t>
  </si>
  <si>
    <t>Jeklena srednjetežka brezšivna cev po DIN 2448, iz materiala St37, skupaj z dodatkom za razrez, varilnimi loki, protikorozijsko zaščitena z dvojnim opleskom zaščitne barve, varilnim, tesnilnim in pritrdilnim materialom ter rozetami.</t>
  </si>
  <si>
    <t>Jeklena srednjetežka brezšivna cev po DIN 2448, iz materiala St37, skupaj z dodatkom za razrez, varilnimi loki, protikorozijsko zaščitena z dvojnim opleskom zaščitne barve, varilnim, tesnilnim in pritrdilnim materialom ter rozetami (za vročevodni del toplotne postaje)</t>
  </si>
  <si>
    <t>Standarden tipski konzolni, podporni in obešalni material iz hladno cinkanih jeklenih profilov in objemk vključno z vsem vijačnim, spojnim in pritrdilnim materialom.</t>
  </si>
  <si>
    <t>(ustreza proizvod Hilti ali drugi enakovreden)</t>
  </si>
  <si>
    <t xml:space="preserve">Toplotna izolacija novo montiranih cevi in cevnih lokov s cevaki iz steklene volne proizvod NOVOTERM tip URSA RS1 ter oplaščeno z Alu pločevino 0,6mm, (za vročevodni del toplotne postaje): </t>
  </si>
  <si>
    <t>DN50, debelina 60mm</t>
  </si>
  <si>
    <t>Toplotna izolacija namenjena za izolacijo jeklenih cevovodov ogrevanja, obojestransko parozaporna iz samougasljivega sintetičnega kavčuka v obliki cevakov ali plošč s koeficientom prevodnosti λ≤0,035 W/m2°K pri 0°C in z upornostjo proti difuziji pare η&gt;7000.</t>
  </si>
  <si>
    <t>DN 15 – 16 mm</t>
  </si>
  <si>
    <t>DN 20 – 21 mm</t>
  </si>
  <si>
    <t>DN 25 – 27 mm</t>
  </si>
  <si>
    <t>DN 32 – 36 mm</t>
  </si>
  <si>
    <t>DN 50 – 53 mm</t>
  </si>
  <si>
    <t>DN 65 – 70 mm</t>
  </si>
  <si>
    <t>Okrogli bimetalni termometer s skalo za merilno območje 0÷120°C, vključno z zaščitno medeninasto stročnico in varilnim kolčakom DN15 ter vsem potrebnim tesnilnim in pritrdilnim materialom.</t>
  </si>
  <si>
    <t>Manometer 0÷6 bar, Ø100 komplet z ustrezno kroglično manometersko pipo,  varilnim kolčakom DN15 ter vsem potrebnim tesnilnim in pritrdilnim materialom.</t>
  </si>
  <si>
    <t>Odzračevalni lonček, izdelan iz črne jeklene cevi z bombiranimi pokrovi, skupaj s vstopnim premerom cevi minimalno DN25, dolžine 0,5 m, izstop s cevjo dolžine 15,0 m in krogelno pipico DN15, vključno z varilnim  materialom;</t>
  </si>
  <si>
    <t>V = 1 l</t>
  </si>
  <si>
    <t>Potopno temperaturno tipalo Pt100 klasa A, za merilno območje 0 do 100°C, L=100 mm, v nerjavni tulki z navojnim priključkom 1/2" (DN15),  el. podatki: 4-20mA, glava BUS, proizvod ELPRO tip U700.300/100, vključno z nerjavnim pritrdilnim in varilnim materialom ter tesnilnim materialom:</t>
  </si>
  <si>
    <t>Potopni termostat, območje nastavitve 30 do 90°C, L=62mm, v tulki iz nerjavnega jekla z navojnim priključkom 1/2" (DN15), izhodni signal: on-off, proizvod DANFOSS tip ST1, komplet s pritrdilnim, tesnilnim materialom in umernim listom;</t>
  </si>
  <si>
    <t>Toplotna postaja 2: sanitarna voda</t>
  </si>
  <si>
    <t>Priprava sanitarne tople vode</t>
  </si>
  <si>
    <t>priključna moč: 250 kW</t>
  </si>
  <si>
    <t>primar: pozimi 110/48°C, poleti 70/22°C, PN16, DN50</t>
  </si>
  <si>
    <t>sekundar: 60/10°C, PN6, DN65</t>
  </si>
  <si>
    <t>dp = 127 kPa</t>
  </si>
  <si>
    <t>- prenosnik toplote ploščne lotane izvedbe DANFOSS tip XB59M-1-30</t>
  </si>
  <si>
    <t>dp = 19 kPa - primarni del</t>
  </si>
  <si>
    <t>dp = 16 kPa - sekundarni del</t>
  </si>
  <si>
    <t>- lovilnik nesnage z magnetnim vložkom PN16, DN50</t>
  </si>
  <si>
    <t>- 2x zaporna krogelna pipa PN16, 140°C, DN50</t>
  </si>
  <si>
    <t>- 2x cevno temperaturno tipalo DANFOSS tip ESMU 100 komplet z nerjavno tulko</t>
  </si>
  <si>
    <t>- 3x cevno temperaturno tipalo DANFOSS tip ESMU 250 komplet z nerjavno tulko</t>
  </si>
  <si>
    <t>- temperaturno varovalo TR-STB: DANFOSS tip ST1</t>
  </si>
  <si>
    <t>- obtočna elektronsko krmiljena črpalka za sanitarno vodo, proizvod Biral tip AW 16-2, navojna - skupaj z navojnimi holandci</t>
  </si>
  <si>
    <t>V = 7,2 m3/h</t>
  </si>
  <si>
    <t>dp = 35 kPa</t>
  </si>
  <si>
    <t>Pel = 174 W, 1 x 230 V / 50 Hz</t>
  </si>
  <si>
    <t>- obtočna elektronsko krmiljena črpalka za cirkulacijo sanitarne tople vode, proizvod Biral tip AW 15-2, navojna - skupaj z navojnimi holandci</t>
  </si>
  <si>
    <t>V = 1,2 m3/h</t>
  </si>
  <si>
    <t>dp = 45 kPa</t>
  </si>
  <si>
    <t>Pel = 70W, 1 x 230 V / 50 Hz</t>
  </si>
  <si>
    <t>c.) Digitalni elektronski regulator za napredno temperaturno regulacijo priprave sanitarne tople vode DANFOSS tip ECL Comfort 310 +A217. Regulator je za vodenje toplotne postaje 2. Regulator s kartico vodi sledeče elemente:</t>
  </si>
  <si>
    <t>1.) toplotna postaja 2: 4x temperaturno tipalo, 1x regulacijski ventil, 1x obtočno črpalko, 1x cirkulacijsko črpalko in 1x računsko enoto merilnika pretoka preko MBUS</t>
  </si>
  <si>
    <t xml:space="preserve">Opomba: v elektroprojektu je predviden še rele za preklop med temperaturnima tipaloma TIC11.08 in TIC11.10  (vgrajena v akumolatorja sanitarne vode  B1 11.14 in B2 11.15), za delovanje poeti in pozimi. </t>
  </si>
  <si>
    <t>Zaprta ekspanzijska posoda za sanitarno vodo tlačne stopnje NP6 za p0= 2,7 bar, komplet z ustreznim cevnim prehodnim priključnim kosom 2×DN32 (pretok vode skozi ekspanzijsko posodo), za nominalni pretok 10 m3/h, vključno s spojnim, tesnilnim in vsem drobnim pritrdilnim, konzolnim in obešalnim materialom.</t>
  </si>
  <si>
    <t>proizvod Pneumatex, tip Aquapresso 600.10; ali drug enakovredn,</t>
  </si>
  <si>
    <t>Vzmetni varnostni ventil, tlak odpiranja po=6,0 bar, komplet z ustrezno atestno dokumentacijo veljavno v RS Sloveniji vključno z vsem drobnim montažnim in tesnilnim materialom.</t>
  </si>
  <si>
    <t>PROPORCIONALNA DOZIRNA NAPRAVA ZA DOZIRANJE POLIFOSFATA z:
- dozirno črpalko
- opremo na sesalni in tlačni strani
- krmilnim kablom
- nivojskim stikalom min
- impulznim vodomerom DN32
- prvim polnjenjem, 25 kg
- montažo
- spuščanjem v obratovanje
Hidravlična kapaciteta: 10,8 m3/h
Kapaciteta dozirne črpalke: 6 l/h
Obratovalni tlak: 10 bar
Dozirni ventil: DN15
Hidravlični priključek: DN32
El. priključek: 220/50/17 V/Hz/W
vključno s spojnim, tesnilnim in vsem drobnim pritrdilnim, konzolnim in obešalnim materialom.</t>
  </si>
  <si>
    <t>tip PRODOS 3+</t>
  </si>
  <si>
    <t>Toplovodni hranilnik sanitarne vode, z revizijsko odprtino, plašč akumulatorja izdelan iz inox pločevine AISI 316, znotraj zaščiten s premazom za prehrambeno dejavnost, za delovni tlak PN6, akumulator kompletno izoliran z izolacijo iz samougasljivega sintetičnega kavčuka v obliki plošč s koeficientom prevodnosti λ≤0,035 W/m2°K pri 0°C in z upornostjo proti difuziji pare η&gt;7000 debeline 50mm z zunanje strani zaščiten z ovojem iz Al pločevine debeline 1mm.</t>
  </si>
  <si>
    <t>Na hranilniku so predvideni naslednji priključki:
Na vrhu – najvišji točki: 1× DN50
Spodaj in zgoraj na plašču: 2× DN50
Spodaj in zgoraj na plašču: 5× DN15 – temp.sonde in termometri
Na dnu: 1×DN32 – praznjenje
dim. D= 1600mm; H= 2.100 mm
V= 4.000 l</t>
  </si>
  <si>
    <t>Navojna kroglena pipa, izvedba za sanitarno vodo tlačne stopnje NP10 vključno z vsem potrebnim tesnilnim in montažnim materialom.</t>
  </si>
  <si>
    <t>Navojna nepovratna loputa, izvedba za sanitarno vodo NP10 vključno z vsem potrebnim tesnilnim in montažnim materialom.</t>
  </si>
  <si>
    <t>Polnilno izpraznilna pipa, izvedba za sanitarno vodo NP10 vključno z vsem potrebnim tesnilnim in montažnim materialom.</t>
  </si>
  <si>
    <t xml:space="preserve">DN15 </t>
  </si>
  <si>
    <t>Regulacijski ventil za sanitarno vodo z nastavki za nastavitev pretoka v cirkulacijskem vodu navojne izvedbe NP106 vklučno z vsem drobnim montažnim in tesnilnim materialom.</t>
  </si>
  <si>
    <t>Regulator tlaka NP10 za sanitarno vodo.</t>
  </si>
  <si>
    <t>DN 50 – območje 1,5÷5,0 bar</t>
  </si>
  <si>
    <t>Okrogli bimetalni termometer s skalo za merilno območje 0÷100°C, vključno z zaščitno inox tulko (za sanitarno vodo) in varilnim kolčakom DN15 ter vsem potrebnim tesnilnim in pritrdilnim materialom.</t>
  </si>
  <si>
    <t>Termometer bimetalne izvedbe, komplet s ustrezno dolgo inox tulko za vgradnjo v akumulator STV.</t>
  </si>
  <si>
    <t>0÷100°C</t>
  </si>
  <si>
    <t>Manometer primeren za sanitarno vodo, 0÷6 bar, Ø100 komplet z ustrezno kroglično manometersko pipo,  varilnim kolčakom DN15 ter vsem potrebnim tesnilnim in pritrdilnim materialom.</t>
  </si>
  <si>
    <t>Manometer 0÷6 bar, Ø100 komplet z ustrezno kroglično manometersko pipo, skupaj z ustrezno dolgo inox tulko za vgradnjo v akumolator STV.</t>
  </si>
  <si>
    <t xml:space="preserve">Dobava in montaža nerjavne jeklene varjene cevi in fazonskih kosov  PN6, dimenzije po DIN EN ISO1127, iz materiala W.Nr 1.4301 (AISI 304), primerna za sanitarno vodo hladno, toplo vodo in cirkulacijo, vključno z nerjavnim varilnim materialom (varjenje v zaščitni atmosferi), obešanjem cevovodov s predfabriciranimi predizoliranimi obešali Sikla, Mupro, Hilti in skupaj s profili za obešanje Sikla, Mupro, Hilti. </t>
  </si>
  <si>
    <t>DN 20, fi 26,9 x 1,6</t>
  </si>
  <si>
    <t>DN 32, fi 42,4 x 1,6</t>
  </si>
  <si>
    <t>DN 50, fi 60,3 x 1,6</t>
  </si>
  <si>
    <t>Toplotna izolacija namenjena za izolacijo jeklenih cevovodov tople sanitarne vode, obojestransko parozaporna iz samougasljivega sintetičnega kavčuka v obliki cevakov ali plošč s koeficientom prevodnosti λ≤0,035 W/m2°K pri 0°C in z upornostjo proti difuziji pare η&gt;7000.</t>
  </si>
  <si>
    <t>DN 20 – 19 mm</t>
  </si>
  <si>
    <t>DN 32 – 19 mm</t>
  </si>
  <si>
    <t>DN 50 – 25 mm</t>
  </si>
  <si>
    <t>Toplotna postaja 3: tehnologija bazen</t>
  </si>
  <si>
    <t>Priprava bazenske tople vode</t>
  </si>
  <si>
    <t>priključna moč: 800 kW</t>
  </si>
  <si>
    <t>primar: poleti 70/43°C,PN16, DN80</t>
  </si>
  <si>
    <t>sekundar: 65/30°C, PN6, DN80</t>
  </si>
  <si>
    <t>-prehodni regulacijski ventil z elektromotornim pogonom DANFOSS tip VM2 40/16; AMV 23/15/230V</t>
  </si>
  <si>
    <t>PN16, DN40</t>
  </si>
  <si>
    <t>kvs = 16 m3/h</t>
  </si>
  <si>
    <t>dp = 208 kPa</t>
  </si>
  <si>
    <t>- prenosnik toplote ploščne lotane izvedbe DANFOSS tip XB59M-1-160</t>
  </si>
  <si>
    <t>dp = 14 kPa - sekundarni del</t>
  </si>
  <si>
    <t xml:space="preserve">- merilnik porabe toplotne energije (merilnik pretoka, temperaturni tipali s tulkama in računska enota) ALMESS tip US ECHO BR473 25/DN65; CF800 (z radijsko kartico in MBUS) </t>
  </si>
  <si>
    <t>- 3x zaporna krogelna pipa PN16, 140°C, DN80</t>
  </si>
  <si>
    <t>- nastavitveni-dušilni ventil PN16, 140°C, DN80</t>
  </si>
  <si>
    <t>- lovilnik nesnage z magnetnim vložkom PN10, DN80</t>
  </si>
  <si>
    <t>- 2x zaporna loputa PN10, DN80</t>
  </si>
  <si>
    <t>- nastavitveni-dušilni ventil PN10, DN80</t>
  </si>
  <si>
    <t>c.) Digitalni elektronski regulator za vodenje toplotne postaje je isti kot pri toplotni postaji 1 (v popisu pri toplotni postaji 1):</t>
  </si>
  <si>
    <t>Zaprta membranska raztezna posoda Vcel = 200 l, PN6, po = 1,5 barg, komplet z zapornim ventilom na ključavnico DN20, manometrom in montažnim materialom,</t>
  </si>
  <si>
    <t>proizvod Pneumatex, tip Statico 200.3</t>
  </si>
  <si>
    <t>Varnostni ventil za toplovodni sistem po DIN 4751/2 in TRD 721, PN16 s tlakom odpiranja 3 barg Pneumatex, tip DSV 50-3,0 H, komplet z montažnim materialom;</t>
  </si>
  <si>
    <t>DN 50/65</t>
  </si>
  <si>
    <t xml:space="preserve">tip ModulA 65-15 340 RED – oznaka Č 13.06
G= 20 m3/h; dp= 90 kPa; Pel= 1,254 kW; 1×230V
</t>
  </si>
  <si>
    <t>DN 150 (168,39×4,5); L=  1.300 mm s priključki
1×DN 25 – praznjenje
2×DN 15 - manometer, termometer
3×DN 80</t>
  </si>
  <si>
    <t>DN80</t>
  </si>
  <si>
    <t>DN80, debelina 90mm</t>
  </si>
  <si>
    <t>DN 80 – 80 mm</t>
  </si>
  <si>
    <t>Preizkusno obratovanje z zagonom sistemov ogrevanja in hlajenja v času 72 ur.</t>
  </si>
  <si>
    <t>Izvedba meritev pretokov medijev, končna regulacija in nastavitve za vse posamezne sklope/krogotoke ogrevanja, vključno z izdelavo poročila o opravljenih meritvah in nastavitvah regulacijskih elemntov v cevnem sistemu ogrevanja 2 izvoda poročila).</t>
  </si>
  <si>
    <t>5.4.2.3</t>
  </si>
  <si>
    <t>Ogrevna voda za klima naprave</t>
  </si>
  <si>
    <t>tip AB–QM DN20 + AME 120/24 V NL; V=0,63m3/h</t>
  </si>
  <si>
    <t>tip AB–QM DN20 + AME 120/24 V NL; V=0,65m3/h</t>
  </si>
  <si>
    <t>tip AB–QM DN40 + AME 435 QM/24 V; V=3,8m3/h</t>
  </si>
  <si>
    <t>tip AB–QM DN40 + AME 435 QM/24 V; V=6,2m3/h</t>
  </si>
  <si>
    <t>Navojna elektronska obtočna črpalka za toplo vodo do 90°C NP6, vključno s cevnimi holandci, varilnimi kovanimi reducirnimi kosi, tesnilnim in vijačnim materialom.
(ustreza proizvod BIRAL ali drugi enakovreden)</t>
  </si>
  <si>
    <t xml:space="preserve">tip AX 10-1 – oznaka P03.008
G= 0,65 m3/h; dp= 15 kPa; Pel= 0,022 kW; 1×230V
</t>
  </si>
  <si>
    <t xml:space="preserve">tip A 14-1 – oznaka P02.008
G= 3,8 m3/h; dp= 20 kPa; Pel= 0,07 kW; 1×230V
</t>
  </si>
  <si>
    <t xml:space="preserve">tip A 15-1 – oznaka Č4
G= 6,2 m3/h; dp= 30 kPa; Pel= 0,107 kW; 1×230V
</t>
  </si>
  <si>
    <t>Odzračevalni lonček, izdelan iz črne jeklene cevi z bombiranimi pokrovi, skupaj s vstopnim premerom cevi minimalno DN25, dolžine 0,5 m, izstop s cevjo dolžine 15,0 m in krogelno pipico DN10, vključno z varilnim  materialom;</t>
  </si>
  <si>
    <t>Avtomatski odzračevalni lonček vključno s krogelno pipo DN10,  varilnim kolčakom DN15 ter vsem potrebnim tesnilnim in pritrdilnim materialom.</t>
  </si>
  <si>
    <t>Vodotesna zaščita izolacije za cevi in armature speljane v garaži, izdelana iz al. pločevine skupaj s pritrdilnim materialom. Na vsakih 100 cm mora biti na dnu plašča cevi luknjica 10 mm. Pločevina se ne sme dotikati izolacije. Med izolacijo in al. dati pasnice debeline 15 mm. Pasnico se položi na spojih aluminija po dolžini in obsegu.</t>
  </si>
  <si>
    <t>Samoregulirni električni grelni kabli poviti direktno okoli cevovoda DN20 in DN50, vodeni od toplotne postaje pa do strojnice bazenske tehnike, ter na strehi objekta, vključno z priključno dozo ter vso krmilno in drobno elektro opremo za priključitev na elektroinstalacijo.
(ustreza proizvod EGRO ali drugi enakovreden)</t>
  </si>
  <si>
    <t xml:space="preserve">
L= 50m (DN20); Pel= 1,25 kW; 1×230 V</t>
  </si>
  <si>
    <t xml:space="preserve">
L= 12m (DN50); Pel= 0,3 kW; 1×230 V</t>
  </si>
  <si>
    <t xml:space="preserve">
L= 8m (DN50); Pel= 0,2 kW; 1×230 V</t>
  </si>
  <si>
    <t xml:space="preserve">
L= 4m (DN32); Pel= 0,1 kW; 1×230 V</t>
  </si>
  <si>
    <t>Cevi iz PVC z obojkami, za hišno kanalizacijo, po DIN 1531, za odvod kondenza od ventilatorskih konvektorjev, skupaj s fazonskimi kosi in vsem potrebnim tesnilnim in montažnim materialom.</t>
  </si>
  <si>
    <t>Ø 32</t>
  </si>
  <si>
    <t>Tesnilna masa za tesnjenje prebojev energetskih cevnih instalacij skozi stene požanih sektorjev, proizvod Hilti ali ustrezen s certifikatom</t>
  </si>
  <si>
    <t>preboj 450x150 mm</t>
  </si>
  <si>
    <t>preboj 950x250 mm</t>
  </si>
  <si>
    <t>preboj 1200x150 mm</t>
  </si>
  <si>
    <t>Izvedba pregleda pravilnosti izvedbe prebojev in tesnjenja prebojev energetskih cevnih instalacij skozi stene in plošče požanih sektorjev z izdajo pozitivnega poročila s strani ustreznega preglednika</t>
  </si>
  <si>
    <t>Hidravlično uravnoteženje sistema, meritve parametrov in preizkusni zagon z izdelavo poročila za posamezno fazo (regulacija, preizkusi, meritve):</t>
  </si>
  <si>
    <t>5.4.2.4</t>
  </si>
  <si>
    <t>Talni ventilatorski konvektorji</t>
  </si>
  <si>
    <t xml:space="preserve">Talni ventilatorski konvektor s prisilno konvekcijo z ventilatorjem za 2 cevni sistem ogrevanja, z ohišjem iz praškasto barvane pločevine, s toplotnim izmenjevalnikom iz bakrenih cevi z aluminijastimi lamelami in odzračevalno pipico,  direktno gnanega tangencialnega ventilatorja z naprej zakrivljenimi lopaticami, brez potrebnega vzdrževanja in z zveznim delovanjem vantilatorja (EC motor) 0-10V, ter okrasno  pohodno rešetko po celi dolžini konvektorja s prečnimi inox lamelami, vključno z vsem potrebnim drobnim spojnim in tesnilnim materialom.
Zima:
 - temperatura prostora: 20°C
 - temp. tople vode: 55/40°C
</t>
  </si>
  <si>
    <t>Konvektor je potrebno dobaviti z zapornimi krogelnimi pipami na dovodu in povratku grelnega registra ter vsem drobnim montažnim, spojnim in pritrdilnim materialom.
(Ustreza proizvod EMCO ali drugi enakovreden)</t>
  </si>
  <si>
    <t>za prostor P01</t>
  </si>
  <si>
    <t>Pozicija 1: dolžina 1,5 m; tip KQ2-125×34,5×10,6; Q=565W</t>
  </si>
  <si>
    <t>Pozicija 2: dolžina 3,6 m; tip KQ2-335×34,5×10,6; Q=1959W</t>
  </si>
  <si>
    <t>Pozicija 3: dolžina 2,0 m; tip KQ2-185×34,5×10,6; Q=762W</t>
  </si>
  <si>
    <t>Pozicija 4: dolžina 2,0 m; tip KQ2-185×34,5×10,6; Q=762W</t>
  </si>
  <si>
    <t>Pozicija 5: dolžina 3,0 m; tip KQ2-275×34,5×10,6; Q=1558W</t>
  </si>
  <si>
    <t>Pozicija 6: dolžina 1,4 m; tip KQ2-125×34,5×10,6; Q=565W</t>
  </si>
  <si>
    <t>Pozicija 7: dolžina 7,6 m; tip KQ2-245×34,5×10,6; Q=1361W</t>
  </si>
  <si>
    <t>Pozicija 8: dolžina 7,6 m; tip KQ2-245×34,5×10,6; Q=1361W</t>
  </si>
  <si>
    <t>Pozicija 9: dolžina 7,6 m; tip KQ2-245×34,5×10,6; Q=1361W</t>
  </si>
  <si>
    <t xml:space="preserve">z inox rešetkami tip 730 </t>
  </si>
  <si>
    <t>za prostor P32</t>
  </si>
  <si>
    <t>Pozicija 1: dolžina 1,8 m; tip KQ2-155×34,5×10,6; Q=807W</t>
  </si>
  <si>
    <t>Pozicija 2: dolžina 7,8 m; tip KQ2-245×34,5×10,6; Q=1441W</t>
  </si>
  <si>
    <t>Pozicija 3: dolžina 3,9 m; tip KQ2-185×34,5×10,6; Q=807W</t>
  </si>
  <si>
    <t>Pozicija 4: dolžina 6,8 m; tip KQ2-335×34,5×10,6; Q=2074W</t>
  </si>
  <si>
    <t>Pozicija 5: dolžina 7,6 m; tip KQ2-245×34,5×10,6; Q=1441W</t>
  </si>
  <si>
    <t>Sestavljen dovodni in povratni razdelilec za priključitev konvektorskih vej ogrevanja. Dovodni razdelilec je opremljen na dovodu s krogelno pipo, potopnim termometrom z okroglo skalo, manometrom, avtomatskim odzračevalnim lončkom in izpustnim ventilom, na vsaki veji pa z zapornim ventilom. Povratni razdelilec je opremljen na dovodu s tlačno neodvisnim kombiniranim regulatorjem pretoka z regulacijskim ventilom, potopnim termometrom z okroglo skalo, manometrom, avtomatskim odzračevalnim lončkom in izpustnim ventilom , na vsaki veji z regulacijskim ventilom s skalo v stekleni cevki. Vgradna podometna omarica z vratci in ključavnico, narejena iz protikorozijsko zaščitene in končno opleskane  pločevine ter vsem potrebnim vgradnim, spojnim, pritrdilnim in tesnilnim materialom za priključitev alumplast cevi.</t>
  </si>
  <si>
    <t>Podometna omarica 800x600x140 + razdelilnik s 6 priključki</t>
  </si>
  <si>
    <t>Podometna omarica 1000x600x140 + razdelilnik s 9 priključki</t>
  </si>
  <si>
    <t>Podometna omarica 1000x600x140 + razdelilnik s 11 priključki</t>
  </si>
  <si>
    <t>Opomba: za dimenzije armatur na razdelilcih gledati projekt.</t>
  </si>
  <si>
    <t xml:space="preserve">Tlačno neodvisni kombinirani regulatorji pretoka z regulacijskim ventilom so za posamezno omarico podani v naslednji popisni točki, in niso predmet te popisne točke. Vsi ostali elementi, opisani v tej točki, se dobavijo v sklopu te popisne točke. </t>
  </si>
  <si>
    <t>tip AB–QM DN15 + AME 120/24 V NL; V=0,43m3/h</t>
  </si>
  <si>
    <t>tip AB–QM DN20 + AME 120/24 V NL; V=0,67m3/h</t>
  </si>
  <si>
    <t>tip AB–QM DN25 + AME 120/24 V NL; V=0,88m3/h</t>
  </si>
  <si>
    <t>Opomba: ventile se vgradi v podometne omarice.</t>
  </si>
  <si>
    <t>Dobava in montaža prostorskega temperaturnega tipala Pt100 klasa A, za merilno območje 0 do 30°C, z ohišjem,  el. podatki: 4-20mA, glava BUS, proizvod ELPRO tip Z800.1000, vključno z pritrdilnim materialom:</t>
  </si>
  <si>
    <t>DN 20, fi 26,9 x 2,65</t>
  </si>
  <si>
    <t>DN 25, fi 33,7 x 3,25</t>
  </si>
  <si>
    <t>DN 32, fi 42,4 x 3,25</t>
  </si>
  <si>
    <t>Predizolirane gibke cevi ogrevanja po DIN 16892/93, skupaj z Ms ali PE fitingi za stiskanje, vsem potrebnim montažnim in pritrdilnim materialom, tovarniško toplotno predizolirane s parozaporno izolacijo z zaščitnim ovoje iz PE folije in penasto gumo deb. 4mm.</t>
  </si>
  <si>
    <t>(ustreza proizvod Alumplast ali drugi enakovreden)</t>
  </si>
  <si>
    <t>Ø18×2</t>
  </si>
  <si>
    <t>Inverter split toplotna črpalka zrak-zrak sestavljena iz notranje stenske enote in zunanje enote za postavitev na tipsko konzolo. Toplotno črpalko je potrebno dobaviti z avtomatiko za delovanje čez celo leto (toplotna črpalka ne deluje pri temperaturah pod 0°C), ekološko neoporečnim hladivom, vgrajeno tipsko avtomatiko in daljinskimi infrardečim krmilnikom za normalno obratovanje ter vso freonsko in električno povezavo med zunanjo in notranjo enoto, skupaj z zagonom naprave, in z vsem pritrdilnim in spojnim materialom za postavitev na steno ter daljinskim infra rdečim krmilnikom.
(ustreza proizvod Aermec, ali drugi enakovreden)</t>
  </si>
  <si>
    <t>tip EWI 091 H / CWI 091 H (za upravo pritličje)
Qh= 2,64 kW; Qg= 3,1 kW
Pel= 0,78 kW; 1×230 V
Cevni razvod: T.F. 1/4"; P.F. 3/8"
Višinska razlika montaže zunanje in notranje enote: cca. 3 m
Cevna razdalja med zunanjo in notranjo enoto: 2×7 m</t>
  </si>
  <si>
    <t>Sifon s kroglico-proti smradna zapora iz PVC z obojkami, za hišno kanalizacijo, po DIN 1531, skupaj s  vsem potrebnim tesnilnim in montažnim materialom.</t>
  </si>
  <si>
    <t>preboj 250x100 mm</t>
  </si>
  <si>
    <t>Izvedba meritev mikroklime delovnega okolja v zimskem režimu s strani pooblaščene institucije vključno z izdelavo poročila o opravljenih meritvah (2 izvoda poročila).</t>
  </si>
  <si>
    <t>5.4.2.5</t>
  </si>
  <si>
    <t>Talno ogrevanje</t>
  </si>
  <si>
    <t>Savne</t>
  </si>
  <si>
    <t>Sistemska plošča za talno ogrevanje, gostote 20 kg/m3, velikost plošče 0,82m2, s čepi za vodenje cevi na razmaku 80, 160, 240, 320mm, skupne debeline 65mm (30mm izolacije in 35mm čep). Plošča ustreza (za kvalitetno zalivanje cevi z estrihom – min 85%, dokazljivo z ustrezno dokumentacijo ZAG ali podobno). Hidro izolacijska profilirana plošča je sestavljena iz hidro profilirane folije debeline 0,6 mm in izolacijske profilirane plošče z geometrijo, ki z gornje strani omogoča izredno oporo za cevi od Ø12 do Ø20mm s protihrupnimi gumbki na spodnji strani plošče (možne debeline tudi 45 ali 55 mm)
(ustreza proizvod DT sistem PROFIX® ali drugi enakovreden)</t>
  </si>
  <si>
    <t xml:space="preserve">Cev dimenzije Ø20×2,0 mm iz visokotlačno zamreženega polietilena  PEX–a z difuzijsko zaporo po DIN 4726 in omogočeno izjemno upogljivostjo, proizvedene po DIN  EN 121318–2 (nekdanji DIN 16892). Primerna je za trajne obremenitve 70°C pri pritisku 6,0 bar. Cevi izdobavljive z ustreznimi europskimi certifikati.
</t>
  </si>
  <si>
    <t>Ø20×2,0</t>
  </si>
  <si>
    <t>Razdelilniki  za talno ogrevanje narejen iz nerjaveče pločevine (INOX-a). Sestavljeni so iz: 2× temperaturnega tipala za vgradnjo v tlak. Dovodni razdelilec je opremljen na dovodu s krogelno pipo, termomanometra, avtomatskim odzračevalnim lončkom in izpustnim ventilom, na vsaki veji pa z zapornim ventilom ; povratka z vgrajenimi merilci pretoka, ki omogočajo natančno nastavitev pretoka vsake veje; termomanometra, regulirnega poševnosedežnega ventila za uravnjavanje hidravlike, avtomatskim odzračevalnim lončkom in izpustnim ventilom, pritrdilnih konzol in pripadajočih priključnih matic za spoj cevi z razdelilnikom.
(ustreza proizvod CALEFFI ali drugi enakovreden)</t>
  </si>
  <si>
    <t xml:space="preserve">tip 6686G5S1 - razdelilnik s 7 priključki, </t>
  </si>
  <si>
    <t>Vgradna omarice za razdelilnike talnega ogrevanja, INOX pločevinaste izvedbe. Globina je nastavljiva od 110÷150mm.  Vodilo za cevi je snemljivo. Vrata so posebej pakirana, da so zaščitena pred poškodbami na gradbišču. Za razdelilnik s sedmimi priključki)
(ustreza proizvod CALEFFI ali drugi enakovreden)</t>
  </si>
  <si>
    <t>dim. 500×800×150mm, tip 661083, plastific. RAL9010</t>
  </si>
  <si>
    <t>Obrobni trak iz penjenega polietilena 130×10 mm</t>
  </si>
  <si>
    <t>Drobni potrošni material za potrebe izvedbe talnega ogrevanja.</t>
  </si>
  <si>
    <t>PE polietilenska folija</t>
  </si>
  <si>
    <t>Spojke za spajanje cevi Ø20×2,0</t>
  </si>
  <si>
    <t>Pritrjevalna C objemka DT za cev od Ø16 mm do Ø20 mm (50 kos)</t>
  </si>
  <si>
    <t>Plastifikator za boljše zalitje cevi</t>
  </si>
  <si>
    <t>l</t>
  </si>
  <si>
    <t>Garderobe</t>
  </si>
  <si>
    <t>Razdelilniki  za talno ogrevanje narejen iz nerjaveče pločevine (INOX-a). Sestavljeni so iz: 1× prostorskega temperaturnega tipala. Dovodni razdelilec je opremljen na dovodu s krogelno pipo, termomanometra, avtomatskim odzračevalnim lončkom in izpustnim ventilom, na vsaki veji pa z zapornim ventilom ; povratka z vgrajenimi merilci pretoka, ki omogočajo natančno nastavitev pretoka vsake veje; termomanometra, regulirnega poševnosedežnega ventila za uravnjavanje hidravlike, avtomatskim odzračevalnim lončkom in izpustnim ventilom, pritrdilnih konzol in pripadajočih priključnih matic za spoj cevi z razdelilnikom.
(ustreza proizvod CALEFFI ali drugi enakovreden)</t>
  </si>
  <si>
    <t>5.4.2.6</t>
  </si>
  <si>
    <t>Zračna zavesa</t>
  </si>
  <si>
    <t>Zračna zavesa z vgrajenim vodnim grelnikom, kompaktne izvedbe za vgradnjo v spuščeni strop, z vgrajeno celotno elektroniko za avtomatsko upravljanje, obešalnim materialom, Tehnični podatki:</t>
  </si>
  <si>
    <t xml:space="preserve">- ogrevanje z ogrevno vodo 65/45°C, temp prostora 12°C </t>
  </si>
  <si>
    <t>- hrupnost v max. hitrosti do 60 db(A),</t>
  </si>
  <si>
    <t xml:space="preserve">- tristopenjski ventilator: Pel v tretji stopnji (glej spodaj); </t>
  </si>
  <si>
    <t xml:space="preserve">  100W, 230 V, 50 Hz</t>
  </si>
  <si>
    <t>- pretok zraka v srednji hitrosti 1082 m3/h</t>
  </si>
  <si>
    <t>- toplotna moč Qg=6,37 kW (v srednji hitrosti ventilatorja)</t>
  </si>
  <si>
    <t>- dimenzije priključkov: ogrevna voda 2x DN15,</t>
  </si>
  <si>
    <t xml:space="preserve">- dolžine 1 m </t>
  </si>
  <si>
    <t xml:space="preserve">Proizvod S&amp;P ali enakovreden , tip COR 1000 FTW 10; </t>
  </si>
  <si>
    <t>Rešetka za zračno zaveso, za vgradnjo v spuščeni strop, vključno s obešalnim in pritrdilnim materialom, proizvod S&amp;P ali enakovreden, tip:</t>
  </si>
  <si>
    <t>REJA COR-FT 1000, 1103x438 mm</t>
  </si>
  <si>
    <t>REJA COR-FT 2000, 2254x438 mm</t>
  </si>
  <si>
    <t>Stikalo odprtih/zaprtih vrat za  zračne zavese pod pozicijo 1, s časovnim relejem</t>
  </si>
  <si>
    <t>Sobni termostat, ki omogoča nastavitev temperature nad katero zavesa ne deluje (izklopi ventilator), za zračne zavese pod pozicijo 1.</t>
  </si>
  <si>
    <t>Navojni ročni balansirni ventil za hidravlično uravnoteženje s prednastavitvijo, z merilnimi nastavki za ogrevne sisteme do 95°C NP16 vključno s cevnimi holandci ter vsem potrebnim spojnim, tesnilnim in pritrdilnim materialom.</t>
  </si>
  <si>
    <t>5.4.2.7</t>
  </si>
  <si>
    <t>Radiatorji</t>
  </si>
  <si>
    <t>Jeklen kompaktni ploščati radiator končno opleskan z sivo okrasno barvo RAL 9006, za delovni tlak do 6 bar, preizkušen na tlak 9 bar, končno opleskan, opremljen z zidnimi konzolami za hitro montažo, s sredinskim cevnim priključkom za dvocevni sistem, vgrajenim termostatskim radiatorskim ventilom ter s stranskima letvama in pokrovom ter tesnilnim materialom.
(Ustreza proizvod Vogel&amp;Noot tip VONARIS ali drugi enakovreden.)</t>
  </si>
  <si>
    <t>ogrevalna moč pri 75/65-20°C</t>
  </si>
  <si>
    <t>VSV-M 11 1800x214; (473W)</t>
  </si>
  <si>
    <t>VSV-M 11 1800x286; (632W)</t>
  </si>
  <si>
    <t>VSV-M 11 1800x358; (791W)</t>
  </si>
  <si>
    <t>VSV-M 11 1800x502; (1109W)</t>
  </si>
  <si>
    <t>VSV-M 11 1800x646; (1427W)</t>
  </si>
  <si>
    <t>VSV-M 11 1800x790; (1745W)</t>
  </si>
  <si>
    <t>VSV-M 11 1800x862; (1904W)</t>
  </si>
  <si>
    <t>VSV-M 20 1800x646; (2132W)</t>
  </si>
  <si>
    <t>OPOMBA: Tipe in barvo radiatorjev je določil odgovorni vodja projekta g. Robert Potokar na sestanku dne 5.9.2013, in so v strojnem popisu)</t>
  </si>
  <si>
    <t>Termostatska radiatorska glava v skladu z EN 215, s proporcionalnim delovanjem, delujoča z majhnim P-območjem, z možnostjo omejevanja oz. blokiranja nastavitve, z vgrajenim tipalom s plinskim polnjenjem z varovalko proti kraji, protizmrzovalno zaščito, temperaturnim območjem 5÷26°C, montaža z inbus ključem, inox barve.
(Ustreza proizvod Danfoss tip RAX, inox ali drugi enakovreden.)</t>
  </si>
  <si>
    <t>tip RAX, inox</t>
  </si>
  <si>
    <t>OPOMBA: Tip in barvo termostatskih glav je določil odgovorni vodja projekta g. Robert Potokar na sestanku dne 5.9.2013, in so v strojnem popisu)</t>
  </si>
  <si>
    <t>DN 10, fi 17,2 x 2,35</t>
  </si>
  <si>
    <t>DN 15, fi 21,3 x 2,65</t>
  </si>
  <si>
    <t>Ø16×2</t>
  </si>
  <si>
    <t>Prehodni kos med jekleno šivno cevjo (DIN2440, St33) in večplastno cevjo (PE-RT/A1PE-RT), vključno z montažnim in tesnilnim materialom.</t>
  </si>
  <si>
    <t>DN 10</t>
  </si>
  <si>
    <t>DN 10 - 13 mm</t>
  </si>
  <si>
    <t>5.4.2.8</t>
  </si>
  <si>
    <t>Ogrevna voda za bazenske izmenjevalce</t>
  </si>
  <si>
    <t>Tlačno neodvisni kombinirani regulator pretoka z regulacijskim ventilom brez pomožne energije za ogrevalne in hladilne sisteme, ki samodejno zapira ob preseženem največjem nastavljenem pretoku, z nastavitvijo pretoka v odstotkih od maksimalnega pretoka brez orodja, z integriranim regulacijskim ventilom z linearno karakteristiko, z elektromotornim pogonom, z merilnimi priključki za preverjanje doseganja pretoka vključno z vsem potrebnim drobnim spojnim materialom – protiprirobnice, tesnilnim in pritrdilnim materialom.
(ustreza proizvod Danfoss ali drugi enakovreden)</t>
  </si>
  <si>
    <t>tip AB–QM DN80 + AME 435 QM/24 V; V=20m3/h</t>
  </si>
  <si>
    <t>DN 80 – 83 mm</t>
  </si>
  <si>
    <t>Samoregulirni električni grelni kabli poviti direktno okoli cevovoda DN80 vodeni od toplotne postaje pa do strojnice bazenske tehnike vključno z priključno dozo ter vso krmilno in drobno elektro opremo za priključitev na elektroinstalacijo.
(ustreza proizvod EGRO ali drugi enakovreden)</t>
  </si>
  <si>
    <t xml:space="preserve">
L= 50m; Pel= 1,25 kW; 1×230 V</t>
  </si>
  <si>
    <t>Potopno temperaturno tipalo Pt100 klasa A, za merilno območje 0 do 50°C, L=100 mm, v nerjavni tulki z navojnim priključkom 1/2" (DN15),  el. podatki: 4-20mA, glava BUS, proizvod ELPRO tip U700.300/100, vključno z nerjavnim pritrdilnim in varilnim materialom ter tesnilnim materialom:</t>
  </si>
  <si>
    <t>XXXVII.</t>
  </si>
  <si>
    <t>SKUPAJ VROČEVOD V OBJEKTU</t>
  </si>
  <si>
    <t>SKUPAJ TOPLOTNE POSTAJE</t>
  </si>
  <si>
    <t>SKUPAJ OGREVNA VODA:</t>
  </si>
  <si>
    <t>SKUPAJ TALNI KONVEKTORJI</t>
  </si>
  <si>
    <t>SKUPAJ TALNO OGREVANJE</t>
  </si>
  <si>
    <t>SKUPAJ ZRAČNE ZAVESE</t>
  </si>
  <si>
    <t>SKUPAJ RADIATORJI:</t>
  </si>
  <si>
    <t xml:space="preserve">SKUPAJ OGREVANJE: </t>
  </si>
  <si>
    <t xml:space="preserve">Lepljenje sistemske toplotne izolacijske fasadne obloge; obloga visoke trdnosti, s trajno hidrofobno finalno površino, odporno na pojave plesni in naslojevanje drugih mikroorganizmov, ustrezno paroprepustna in vodoodbojna: Termoizolacija iz iz ekspandirane polistirenske trde pene (brez CFC, HCFC, HFC, FC, SF6), težko gorljiva (E razred,  (SIST EN 13162) debeline 4.0 cm [λD = max.0.035 W/(m.K)], plošče dim.60/100 cm od poljubnega proizvajalca, kot na primer: STO -EPS pritrjene z mineralno lepilno malto po navodilih proizvajalca. </t>
  </si>
  <si>
    <t xml:space="preserve">Izdelava vodoodbojnega temeljnega tenkoslojnega sloja: preko EPS izolacije s v steno mehansko pritrdi 1 sloj hidroizolacije, kot npr.: Galaxy 4, Na to se navari finalno sloj Polar 5M, skupaj z vsemi obdelanimi stiki na zaključkih trakov in vodotesnim spajanjem. </t>
  </si>
  <si>
    <t xml:space="preserve">Skupaj F1 - debelina termo izolacije 6 cm: </t>
  </si>
  <si>
    <t>6.0.</t>
  </si>
  <si>
    <t>ZUNANJE ZVEZDASTE KLOPI: Izdelava, dobava in montaćža zunanjih zvestastih klopi, izdelnih v obliki nesimetrične petokrake zvezde. Klop je izdelan v kovinskem kalupu iz umetnega kamna - beli terazzo, drobne granulacije, svetli ton in belega portland cementa. Sestavo kamna, barvo in granulat izbere arhitekt. Oblika klopi po detajlu arhitekta.  za klop predvideti 0,75 m2 mešanice cementa in naravnega belega agragata (1750,00 kg), 75 kg armature, 8,10 m2 kovinskega gladkega opaža, nerjaveća sidra za montažo (25 kg inoxa). Klop se po razopaženju obrusdi do popolnoma gladkega in ravnega otipa ter spolira. Robovi so obdelani ločno v projektuiranem radiju (postforming oblika). Klopi se namestijo pred glavnim vhodom na vhodnem trgu. Izdelek izdelan v delavnici ali tipki, npr. Escofet ali enakovredno. Izgled klopi pred izdelavo potrdi arhitekt.</t>
  </si>
  <si>
    <t xml:space="preserve">Izdelava, dobava in montaža inox držal za invalide, držala se namestijo na mikrolokacijah po PZI načrtu; držala morajo biti nameščena, pritrjena in idelana v skaldu s predpisano zakonodajo in EU direktivo.  </t>
  </si>
  <si>
    <t>črte</t>
  </si>
  <si>
    <t>oznake za invalide (ob bazenu, ipd…)</t>
  </si>
  <si>
    <t>zunanji dezinfekcijski bazenčki</t>
  </si>
  <si>
    <t>Oprema lopute: tipski izdelek poljubnega proizvajalca (ustreza npr. Akripol Alux) s kupolo iz litega akrilnega stekla, izdelano iz poliestrske obloge venca, samonosilna izvedba z popolnim tesnenjem na podlagi, v beli barvi, zastekljeno z akrilnim belim izolativnim steklom, dvojno tesnenje, z odpiranjem na elektriko s pripadajočim tipalom za dež; pripadajočo inox oblogo za ravno kritino, spajanjem z osnovno kritino - varjenje na bitumenske trakove. Kupola izdelana za posamično vgradnjo in dodatnim paketom za sekundarni priklop (izolacijski okvir, sekundarni priklop in jekleni drenažni žlebiček)</t>
  </si>
  <si>
    <t>Okvir lopute v območju plošče in stropu: obdelan po posameznih postavkah v gardbenih in obrtniških delih. Kupola je podrobno opisan z zahtevami po OGV kriterijih na listu PZI projekta (glej: 4.11.01)</t>
  </si>
  <si>
    <t xml:space="preserve">Sklop notranjih garderob: ustreza npr. Akripol Alux ali tehnično enakovredno.
 - Ageo = 2.56 m2, 
 - velikost (svetla) 160 x 160 cm,
 - velikost gradbena 180 x 180 cm
 - nastavni venec iz poliestra 30 cm
 Skupaj dimna loputa velikosti 160/160 cm - NODT: </t>
  </si>
  <si>
    <t xml:space="preserve">Stopnišče 2 in 3: ustreza npr. Akripol Alux ali tehnično enakovredno.
 - Ageo = 1,00 m2, 
 - velikost (svetla) 100 x 100 cm,
 - velikost gradbena 120 x 120 cm
 - nastavni venec iz poliestra 30 cm
 Skupaj dimna loputa velikosti 160/160 cm - NODT: </t>
  </si>
  <si>
    <t xml:space="preserve">Doplačilo za dodatno lepljenje kamene volne v debelini 2 cm na lokacijah ikacijah, kjer se stavbno pohištvo odpira :Na 3 pozicijah, kjer se odpirajo okna, gre za lokalno oslabitev, dodano je še 2 cm mineralne volne. Debelino ustrezno upoštevati pri fasadni termo lameli, pod to postavko obračunati samo dodatek. 
Glej detajl 4.01.03 Delni detajlni prerez: pisarna proti cesti. </t>
  </si>
  <si>
    <t>13. ZAHTEVA PO STABILNOSTI OBEŠENE ZRAČNE FASADE: za obešene fasade (FZ_1, FZ_2, FZ_3, FZ_4 in FZ_5) je obvezno upoštevati sledeče zahetve po stabilnosti: 
• Izvajalec in proizvajalec sta dolćna zagotoviti stabilnost formatov plošč in fasade in da bodo deformacije manjše od dopustnih: t.j. določene morajo biti vrednosti za odpornost na lastno težo in na obtežbo vetra (na način, predpisan v standardu SIST EN 13830),
• da bosta preprečila nastanek škode zaradi deformacij nosilne konstrukcije objekta in da bosta pred samo izvedbo glede na izbran format fasadnih plošč izdelala tehnično risbo in dokazala stabilnost podkonstrukcije.</t>
  </si>
  <si>
    <t>Tipske vogalne obrobe: tip prilagojen izbranemu proizvajalcu panelov</t>
  </si>
  <si>
    <t>Tipske odkapne vogalne obrobe na stiku streha, stena: tip prilagojen izbranemu proizvajalcu panelov</t>
  </si>
  <si>
    <t>Tipske odkapne obrobe pod stenskimi paneli: : tip prilagojen izbranemu proizvajalcu panelov</t>
  </si>
  <si>
    <t>Obrobe okrog vrat in loput: tip prilagojen izbranemu proizvajalcu panelov</t>
  </si>
  <si>
    <t>Izdelava dvokrilnih, enokrilnih  vrat in loput iz fasadnih panelov, polnil polnil in pohištvenih cevi; vse v videzu finalne obloge; vrata in lopute velikosti od 1,40 do 2,50 m2/kos</t>
  </si>
  <si>
    <t>15.9.</t>
  </si>
  <si>
    <t>Dekorativni alu trakovi/lamele, pritrjeni na panel: izbrani iz programa izbranega dobavitelja</t>
  </si>
  <si>
    <t xml:space="preserve">PITNIK; izdelasn v kombinaciji naravnega kamna in nerjavečih inox povezal in sider; vodovod je predmet instalacijskih del. Tispki izdelek ali po meri in detajlu arhitekta. Sredinski pitnih z lovilno kamnito posodo. Kombinacija štokanega in poliranega kamna. </t>
  </si>
  <si>
    <t>REKLAMNI TOTEM: Dobava in montaža dvostranske table velikosti do 120/200 cm ali enakovredno, nameščena na osrednjem drogu, tipa svetlobna škatla. Obdelana točno po navodilih arhitekta. V ceno zajeti kompletno izdelavo: drog premera 244/10 mm, sive barve, višine 5,50 m nad tlemi, vse pocinkano in barvano s poliuretanskimi proizvodi in z varjeno osnovno ploščo, vključno z dobavo koša z 8 ekspanzijskimi vijaki M30 in vzorcem za pravilno postavitev, ki jo je potrebno namestiti v podnožje že pred dobavo. Opomba;  gradbena dela za temelj se obračunajo po E.M. posameznih postavk tega popisa.</t>
  </si>
  <si>
    <t xml:space="preserve">AVTOMAT ZA PLAČILO PARKIRNINE: tipski avtomat, prirejen za parkirnino, katero določa pravilnik Mestne občine Ljubljana. Avtomat mora biti prirejen za vsa plačila, ki jih predpisuje investitor. </t>
  </si>
  <si>
    <t>SISTEM 1 – bazen 25x50 m</t>
  </si>
  <si>
    <t>SISTEM 2 – bazen 10x12,5 m, čofotalnik in masaža</t>
  </si>
  <si>
    <t>PRIPRAVA BAZENSKE VODE</t>
  </si>
  <si>
    <t>CEVNA INSTALACIJA</t>
  </si>
  <si>
    <t>ELEKTRIČNE INŠTALACIJE IN OPREMA</t>
  </si>
  <si>
    <t>XXXVIII.</t>
  </si>
  <si>
    <t>REKONSTRUKCIJA GUNDULIČEVE IN HAJDRIHOVE ULICE</t>
  </si>
  <si>
    <t>ZUNANJI VODOVOD:</t>
  </si>
  <si>
    <t>XI.   FASADERSKA DELA:</t>
  </si>
  <si>
    <t>XII.   RAVNE STREHE:</t>
  </si>
  <si>
    <t>XIII.   KLEPARSKA DELA</t>
  </si>
  <si>
    <t>XXXIX.</t>
  </si>
  <si>
    <t>XIV.   KLJUČAVNIČARSKA DELA:</t>
  </si>
  <si>
    <t>XV.   STAVBNO POHIŠTVO:</t>
  </si>
  <si>
    <t>XVI.    MIZARSKA DELA:</t>
  </si>
  <si>
    <t>XVII.   KERAMIČARSKA DELA:</t>
  </si>
  <si>
    <t>XVIII.   TLAKARSKA DELA</t>
  </si>
  <si>
    <t>XIX.   MONTAŽNE STENE IN STROPOVI:</t>
  </si>
  <si>
    <t>XX.   SLIKOPLESKARSKA DELA:</t>
  </si>
  <si>
    <t>XXI.   DVIGALA:</t>
  </si>
  <si>
    <t>XXIII.   RAZNA OBRTNIŠKA DELA:</t>
  </si>
  <si>
    <t>XXV.   Z.U. - PRESTAVITEV FEKALNEGA VODA - O1:</t>
  </si>
  <si>
    <t>XXVI.   Z.U. - PRESTAVITEV FEKALNEGA VODA - O2:</t>
  </si>
  <si>
    <t>XXVII.   Z.U. - FEKALNA KANALIZACIJA:</t>
  </si>
  <si>
    <t>XXVIII.   Z.U. - ODVOD PADAVINSKIH VODA:</t>
  </si>
  <si>
    <t>XXXI.    BAZENSKA TEHNIKA - GRADBENA DELA:</t>
  </si>
  <si>
    <t>XXXII.   BAZENSKA TEHNIKA - STROJNA DELA - VROČEVOD:</t>
  </si>
  <si>
    <t>XXXIII.   BAZENSKA TEHNIKA - STROJNE INSTALACIJE IN OPREMA:</t>
  </si>
  <si>
    <t xml:space="preserve">XXXIV.   JAKI TOK: </t>
  </si>
  <si>
    <t xml:space="preserve">XXXV.   ŠIBKI TOK: </t>
  </si>
  <si>
    <t>XXXVI.   SANITARNA VODA:</t>
  </si>
  <si>
    <t>XXXVII.   SANITARNI ODTOKI:</t>
  </si>
  <si>
    <t>XXXVIII.   KLIMA - PREZRAČEVANJE IN KLIMATIZACIJA:</t>
  </si>
  <si>
    <t>XXX.   Z.U. - ZUNANJI VODOVOD:</t>
  </si>
  <si>
    <t>XXIX.   REKONSTRUKCIJA GUNDULIČEVE IN HAJDRIHOVE ULICE</t>
  </si>
  <si>
    <t>ODVODNJAVANJE</t>
  </si>
  <si>
    <t>OPREMA C ESTA</t>
  </si>
  <si>
    <t>km</t>
  </si>
  <si>
    <t>dan</t>
  </si>
  <si>
    <t>OSTALA PREDDELA:</t>
  </si>
  <si>
    <t>Pripravljalna dela pri objektih</t>
  </si>
  <si>
    <t>PLANUM TEMELJNIH TAL</t>
  </si>
  <si>
    <t>NASIPI, ZASIPI, POSTELJICA</t>
  </si>
  <si>
    <t>Doplačilo za zatravitev s semenom</t>
  </si>
  <si>
    <t>OBRABNE PLASTI</t>
  </si>
  <si>
    <t>Asfaltne nosilne plasti - Asphalt concrete - base (AC base): Izdelava nosilne plasti bituminizirane zmesi AC 16 base B 50/70 A3 v debelini 6 cm</t>
  </si>
  <si>
    <t>Nevezane nosilne plasti: Izdelava izravnalne plasti iz drobljenca v povprečni debelini do 5 cm</t>
  </si>
  <si>
    <t>Nevezane nosilne plasti: Izdelava nevezane nosilne plasti enakomerno zrnatega drobljenca iz kamnine v debelini 21 do 30 cm</t>
  </si>
  <si>
    <t>Omejitve prometa: Zavarovanje gradbišča v času gradnje s polovično zaporo prometa in usmerjanjem s semaforji</t>
  </si>
  <si>
    <t>Omejitve prometa: Izdelava elaborata začasne prometne ureditve</t>
  </si>
  <si>
    <t>Porušitev in odstranitev voziščnih konstrukcij: Rezanje asfaltne plasti s talno diamantno žago, debele 11 do 15 cm</t>
  </si>
  <si>
    <t>Široki izkop vezljive zemljine – 3. kategorije – strojno z nakladanjem na kamion ter odvodzom v stalno deponijo do 10 km z vsemi plačili taks in odškodnin</t>
  </si>
  <si>
    <t>Asfaltne obrabne in zaporne plasti - bitumenski betoni - Asphalt concrete - surface (AC surf): Izdelava obrabne in zaporne plasti bituminizirane zmesi AC 8 surf B 70/100 A3 v debelini 4,0 cm</t>
  </si>
  <si>
    <t>Asfaltne obrabne in zaporne plasti - bitumenski betoni - Asphalt concrete - surface (AC surf): Izdelava obrabne in zaporne plasti bituminizirane zmesi AC 8 surf B 70/100 A5 v debelini 4,0 cm</t>
  </si>
  <si>
    <t>Robniki: Dobava in vgraditev predfabriciranega dvignjenega robnika iz cementnega betona s prerezom 5/20 cm</t>
  </si>
  <si>
    <t>Robniki: Dobava in vgraditev predfabriciranega dvignjenega robnika iz cementnega betona s prerezom 15/25 cm</t>
  </si>
  <si>
    <t>VOZIŠČNE KONSTRUKCIJE – SKUPAJ</t>
  </si>
  <si>
    <t>JAŠKI</t>
  </si>
  <si>
    <t>ODVODNJAVANJE – SKUPAJ</t>
  </si>
  <si>
    <t>OPREMA CEST:</t>
  </si>
  <si>
    <t>POKONČNA OPREMA CEST</t>
  </si>
  <si>
    <t>Dobava in vgraditev stebrička za prometni znak iz vroče cinkane jeklene cevi s premerom 64 mm, dolge 3000 mm</t>
  </si>
  <si>
    <t>Izdelava temelja iz cementnega betona C 12/15, globine 50 cm, premera 30 cm, KOMPLET vsa gradbena dela!</t>
  </si>
  <si>
    <t>Izdelava jaška iz cementnega betona, krožnega prereza s premerom 50 cm, globokega 1,5 do 2,0 m; skupaj z vsemi pripadajočimi zemeljskimi in drugimi komplet potrebnimi gradbenimi deli.</t>
  </si>
  <si>
    <t>Dobava in vgraditev pokrova iz ojačenega cementnega betona, krožnega prereza s premerom 50 cm, povozni pokrov.</t>
  </si>
  <si>
    <t>Dobava in vgraditev ravne LTŽ rešetke z nosilnostjo 400 kN, s prerezom 400/400 mm.</t>
  </si>
  <si>
    <t>Dobava in pritrditev trikotnega prometnega znaka, podloga iz vroče cinkane jeklene pločevine, znak z odsevno folijo 1. vrste, dolžina stranice a = 900 mm; Opomba: tipi prometnih znakov so razvidni iz načrta številka: U 10/871-13.</t>
  </si>
  <si>
    <t>Dobava in pritrditev okroglega prometnega znaka, podloga iz vroče cinkane jeklene pločevine, znak z odsevno folijo 1. vrste, premera 600 mm. Opomba: tipi prometnih znakov so razvidni iz načrta številka: U 10/871-13.</t>
  </si>
  <si>
    <t>Dobava in pritrditev prometnega znaka, podloga iz aluminijaste pločevine, znak z modro barvo-folijo 1 vrste, velikost od 0,41 do 0,70 m2. Opomba: tipi prometnih znakov so razvidni iz načrta številka: U 10/871-13.</t>
  </si>
  <si>
    <t>OZNAČBE NA VOZIŠČIH</t>
  </si>
  <si>
    <t>Izdelava tankoslojne prečne in ostalih označb na vozišču z enokomponentno belo barvo, vključno 250 g/m2 posipa z drobci / kroglicami stekla, strojno, debelina plasti suhe snovi 250 µm, površina označbe do 0,5 m2</t>
  </si>
  <si>
    <t>Izdelava tankoslojne prečne in ostalih označb na vozišču z enokomponentno rumeno barvo, vključno 250 g/m2 posipa z drobci / kroglicami stekla, strojno, debelina plasti suhe snovi 250 µm, površina označbe nad 1,5 m2</t>
  </si>
  <si>
    <t>Izdelava tankoslojne prečne in ostalih označb na vozišču z enokomponentno rumeno barvo, vključno 250 g/m2 posipa z drobci / kroglicami stekla, strojno, debelina plasti suhe snovi 200 µm, površina označbe do 0,5 m2</t>
  </si>
  <si>
    <t xml:space="preserve">Porušitev in odstranitev voziščnih konstrukcij: Porušitev in odstranitev asfaltne plasti v debelini 6 do 10 cm, skupaj s transtortom ruševin v stalno deponijo do 10 km. </t>
  </si>
  <si>
    <t xml:space="preserve">Odstranitev grmovja, dreves, vej in panjev: Posek in odstranitev drevesa z deblom premera 11 do 30 cm ter odstranitev vej  skupaj s transtortom ruševin v stalno deponijo do 10 km. </t>
  </si>
  <si>
    <t xml:space="preserve">Odstranitev grmovja, dreves, vej in panjev: Odstranitev panja s premerom 11 do 30 cm s predelavo  skupaj s transtortom ruševin v stalno deponijo do 10 km. </t>
  </si>
  <si>
    <t xml:space="preserve">Odstranitev prometne signalizacije in opreme: Demontaža prometnega znaka na enem podstavku  skupaj s transtortom ruševin v stalno deponijo do 10 km. </t>
  </si>
  <si>
    <t xml:space="preserve">Odstranitev prometne signalizacije in opreme: Porušitev in odstranitev ograje iz žične mreže  skupaj s transtortom ruševin v stalno deponijo do 10 km. </t>
  </si>
  <si>
    <t xml:space="preserve">Odstranitev prometne signalizacije in opreme: Porušitev in odstranitev ograje iz cementnega betona,  skupaj s transtortom ruševin v stalno deponijo do 10 km. </t>
  </si>
  <si>
    <t xml:space="preserve">Odstranitev prometne signalizacije in opreme: Porušitev in odstranitev ograje iz lomljenca in cementnega betona  skupaj s transtortom ruševin v stalno deponijo do 10 km. 
</t>
  </si>
  <si>
    <t xml:space="preserve">Odstranitev prometne signalizacije in opreme: Porušitev in odstranitev žive meje  skupaj s transtortom ruševin v stalno deponijo do 10 km. </t>
  </si>
  <si>
    <t xml:space="preserve">Porušitev in odstranitev voziščnih konstrukcij: Porušitev robnika iz cementnega betona  skupaj s transtortom ruševin v stalno deponijo do 10 km. </t>
  </si>
  <si>
    <t>Ureditev planuma temeljnih tal vezljive zemljine – 3. kategorije</t>
  </si>
  <si>
    <t>Izdelava posteljice iz drobljenih kamnitih zrn v debelini 30 cm</t>
  </si>
  <si>
    <t>Humuziranje zelenice brez valjanja, v debelini do 15 cm - strojno</t>
  </si>
  <si>
    <t>OPREMA ZA ZAVAROVANJE PROMETA</t>
  </si>
  <si>
    <t xml:space="preserve">Zasaditev žive meje </t>
  </si>
  <si>
    <t>OPREMA CEST - SKUPAJ</t>
  </si>
  <si>
    <t>Zaščita oz. prestavitev vodovoda</t>
  </si>
  <si>
    <t>Zunanja kontrola kakovosti</t>
  </si>
  <si>
    <t>Izdelava geodetskega posnetka in projektne dokumentacije za projekt izvedenih gradbenih del</t>
  </si>
  <si>
    <t>Zaščita oz. prestavitev vkopanega kabelskega TK voda po navodilih upravljalca: ocena:</t>
  </si>
  <si>
    <t>TUJE STORITVE - SKUPAJ</t>
  </si>
  <si>
    <t>NEPREDVIDENA DELA: 10,00 %</t>
  </si>
  <si>
    <t>SKUPAJ REKONSTRUKCIJA GUNDULIČEVE IN HAJDRIHOVE ULICE:</t>
  </si>
  <si>
    <t>Odstranjevanje rastlin, zakoličenje objektov, dovoz, montaža, demontaža in odvoz strojev, naprav itd., se vkalkulirajo v pripravljalna dela in se ne obračunavajo posebej.</t>
  </si>
  <si>
    <t>Stroški dovoza, montaža, demontaže in odvozi strojev za zemeljska dela so osnovni kriteriji za določitev strojne oziroma ročne izvršitve zemeljskih del.</t>
  </si>
  <si>
    <t>Obračun izkopov in prevozov zemlje se vrši od m3 izkopa, merjeno na osnovi profilov posnetih pred izvršenim izkopom in po njem.</t>
  </si>
  <si>
    <t xml:space="preserve">do 250 m2 na ravnem:  = H do 20 m1                           </t>
  </si>
  <si>
    <t>do 250 m2 na pobočju: = H do 20 m1 + V 2 m1</t>
  </si>
  <si>
    <t>nad 250 m2 na ravnem:  = H nad 20 m1</t>
  </si>
  <si>
    <t>nad 250 m2 na pobočju: = H nad 20 m1 + V 2 m1</t>
  </si>
  <si>
    <t>I. - zrahljana zemlja - lopata - 1,15</t>
  </si>
  <si>
    <t>II. - Navadna obdelana zemlja - lopata - 1,20</t>
  </si>
  <si>
    <t>III.  - Neobdelana plodna zemlja - lopata - kramp - 1,25</t>
  </si>
  <si>
    <t>IV. - Preper.stena, lapor v razpad.  - kramp-lomilka - 1,30</t>
  </si>
  <si>
    <t xml:space="preserve">V. - Mehka stena ( lapor-apnenec )  - smodnik - 1,40 </t>
  </si>
  <si>
    <t>Betonska dela se morajo izvajati po določilih veljavnih tehničnih predpisov in normativov v soglasju z obveznimi standardi ( SIST )</t>
  </si>
  <si>
    <t>Standardi za betonska dela po tem katalogu vsebujejo poleg izdelave opisane v posameznem standardu še vsa potrebna pomožna dela, zlasti:</t>
  </si>
  <si>
    <t>dela in ukrepe po določenih veljavnih predpisov varstva pri delu</t>
  </si>
  <si>
    <t>čiščenje in močenje opažev neposredno pred pričetkom betoniranja</t>
  </si>
  <si>
    <t>čiščenje betonskega železa od blata, maščob in rje, ki se lušči, postavljanje podložk in začasno vezanje  armature k opažu</t>
  </si>
  <si>
    <t>vmetavanje betona v opaže in premeščanje lijaka med betoniranjem</t>
  </si>
  <si>
    <t>zaščita in močenje betona</t>
  </si>
  <si>
    <t>manjša popravila opažev pri betoniranju;</t>
  </si>
  <si>
    <t>čiščenje prostorov in delavnih naprav po dovršenem delu</t>
  </si>
  <si>
    <t>Naprava in odstranitev opažev, podpor, transportnih in drugih odrov, potrebnih pri vgrajevanju betona ter priprava in polaganje betonskega železa, niso vključeni v standardih za betonska dela. Ta dela se obračunavajo posebej.</t>
  </si>
  <si>
    <t>Ročno vgrajevanje z ročnim ali strojnim zgoščevanjem betona v konstrukcije določenega preseka;</t>
  </si>
  <si>
    <t>Naprava betona s prenosom vsega materiala do mesta izdelave;</t>
  </si>
  <si>
    <t>Prenos betona do mesta vgaditve;</t>
  </si>
  <si>
    <t>Vsa pomožna dela po opisu iz splošnih določil za betonska dela</t>
  </si>
  <si>
    <t>vgrajevanje se obračuna v m3 vgrajenega betona:</t>
  </si>
  <si>
    <t>betonsko železo mora biti obdelano v skladu z veljavnimi predpisi, točno po armaturnem načrtu.</t>
  </si>
  <si>
    <t>standardi razlikujejo tri vrste armature:</t>
  </si>
  <si>
    <t>enostavna armatura: to je enojna armatura čez eno polje nosilec, plošče in stropove, armatura  temeljev, zidov, zidnih vezi, navadno armiranih stebrov in podobno.</t>
  </si>
  <si>
    <t>srednje zahtevna  armatura : to je armatura čez več polj za nosilce, plošče in stropove, dvojna armatura čez eno polje, armatura kontinuiranih temeljev, nosilcev in preklad nepravilnih oblik,   ločenih zidov, bunkerjev in protiletalskih zaklonišč, stebrov za daljnovode, navadnih okvirjev in   podobno.</t>
  </si>
  <si>
    <t>zahtevna armatura : to je dvojna armatura čez več polj za nosilce, plošče in stropove, armatura poševnih okvirov, zavitih stopnic brez stebra v sredini, kupol, lupin in podobno.</t>
  </si>
  <si>
    <t>ravnanje, rezanje, krivljenje, polaganje in vezanje armature</t>
  </si>
  <si>
    <t>prenos armature do mesta vgraditve</t>
  </si>
  <si>
    <t>vsa pomožna dela po opisu iz točke splošnih določil za betonska dela</t>
  </si>
  <si>
    <t>VI.    ARMIRANOBETONSKA  DELA:</t>
  </si>
  <si>
    <t>SKUPAJ ARMIRANOBETONSKA DELA:</t>
  </si>
  <si>
    <t>Zidarska dela se morajo izvajati po določilih veljavnih tehničnih predpisov in normativov v soglasju z obveznimi standardi.</t>
  </si>
  <si>
    <t>Standardi za zidarska dela vsebujejo, poleg izdelave opisane v posameznem standardu, še vsa potrebna pomožna dela, zlasti:</t>
  </si>
  <si>
    <t>• dela in ukrepe po določenih veljavnih predpisov varstva pri delu</t>
  </si>
  <si>
    <t>• postavite, premeščanje in odstranitev premičnih odrov višine do 2 m1</t>
  </si>
  <si>
    <t>• prenos vode za močenje opeke in zidov, premeščanje maltark in občasno mešanje malte, dodajanje  materiala in orodja</t>
  </si>
  <si>
    <t>• prenos in obeleževanje višinskih točk v objektu</t>
  </si>
  <si>
    <t>• čiščenje prostorov, izdelkov in delavnih priprav med delom in po dovršenem delu.</t>
  </si>
  <si>
    <t>Zidanje mora biti čisto, s pravilno vezavo opeke.Stiki morajo biti dobro zaliti z malto, vrste popolnoma vodoravne, malta pa ne sme biti v debelejšem sloju kot 15 mm. Vse površine morajo biti popolnoma ravne in navpične, odvečna malta iz stikov se mora odstraniti, dokler je še sveža;</t>
  </si>
  <si>
    <t>• zastavljanje zidov;</t>
  </si>
  <si>
    <t>• naprava malt s prenosom do mesta izdelave malte;</t>
  </si>
  <si>
    <t>• prenos materiala do mesta vgraditve;</t>
  </si>
  <si>
    <t>• zidanje z opeko po opisu v posameznem standardu;</t>
  </si>
  <si>
    <t>• vsa pomožna dela po opisu iz splošnih določil za zidarska dela.</t>
  </si>
  <si>
    <t>• naprava vodil</t>
  </si>
  <si>
    <t>• naprava malt s prenosi do mesta vgraditve</t>
  </si>
  <si>
    <t>• prenos materiala do mesta vgraditve</t>
  </si>
  <si>
    <t>• naprava ometa po opisu v posameznem standardu</t>
  </si>
  <si>
    <t>• vsa pomožna dela po opisu iz točke splošnih določil za zidarska dela</t>
  </si>
  <si>
    <t>• odprtine do 3 m2 se ne odbijajo, špalete se ne obračunavajo posebej</t>
  </si>
  <si>
    <t>• pri odprtinah 3-5 m2 se odbijajo odprtine nad 3 m2 in špalete se ne obračunavajo posebej</t>
  </si>
  <si>
    <t>• pri odprtinah nad  5 m2 se odbijajo odprtine nad 3 m2 in špalete se obračunavajo posebej</t>
  </si>
  <si>
    <t>Če so špalete širše od 20 cm, se v vseh primerih širine nad 20 cm obračunava posebej, odprtine pa se odbijajo na isti način , kot pri odprtinah s špaletami do 20 cm.</t>
  </si>
  <si>
    <t>• vse izolacije morajo ustrezati splošnim določilom veljavnih tehničnih predpisov, drugih normativov in obveznih standardov /SIST/EN</t>
  </si>
  <si>
    <t>• po zvočni izolaciji se stropne konstrukcije delijo v dve skupini:</t>
  </si>
  <si>
    <t>• stropne konstrukcije, ki zadovoljujejo zahtevam o zaščiti pred ropotom/teže nad 300kg/m2</t>
  </si>
  <si>
    <t>• stropne konstrukcije, ki ne odgovarjajo zaščiti pred ropotom / prenosu zraka po zraku - teže izpod 300 kg/m2</t>
  </si>
  <si>
    <t>• priprava vsega izolacijskega materiala s prenosom do mesta vgraditve</t>
  </si>
  <si>
    <t>• naprava izolacije po opisu v posameznih standardu</t>
  </si>
  <si>
    <t>• vsa pomožna dela po opisu iz splošnih boločil za zidarska dela</t>
  </si>
  <si>
    <t>• razna zidarska dela se morajo izvajati po veljavnih predpisih in normativih</t>
  </si>
  <si>
    <t xml:space="preserve">• kvaliteta uporabljenih materialov in izdelkov mora ustrezati zahtevam obveznih standardov </t>
  </si>
  <si>
    <t>• naprava malt s prenosi do mesta izdelave malte</t>
  </si>
  <si>
    <t>• naprava raznih zidarskih del po opisu v posameznem standardu</t>
  </si>
  <si>
    <t>• vsa pomožna dela po opisu iz splošnih določil za zidarska dela</t>
  </si>
  <si>
    <t>• dela in ukrepe po določilih veljavnih predpisov varstva pri delu</t>
  </si>
  <si>
    <t>• prenos vode za močenje zidov, premeščanje maltark in občasno mešanje malte, dodajanje materiala   in orodja</t>
  </si>
  <si>
    <t>• čiščenje prostorov, odrov, izdelkov in delovnih priprav po dovršenem delu</t>
  </si>
  <si>
    <t>Naprava in odstranitev potrebnih fasadnih odrov niso vključena v standardih za fasaderska dela in se obračunavata posebej.</t>
  </si>
  <si>
    <t>• vse ometane površine morajo biti ravne z enakomerno površinsko obdelavo</t>
  </si>
  <si>
    <t>• standardi razlikujejo tri vrste fasade:</t>
  </si>
  <si>
    <t>• čiščenje reg in močenje površine zidu</t>
  </si>
  <si>
    <t>• naprava vodil, napravo malt in prenose materiala do mesta vgraditve</t>
  </si>
  <si>
    <t>• ometavanje po opisu v posamezni postavki</t>
  </si>
  <si>
    <t>• vsa pomožna dela po opisu iz splošnih določil za fasaderska dela</t>
  </si>
  <si>
    <t>• dela in ukrepe po določilih veljavnih predpisov varstva pri delu;</t>
  </si>
  <si>
    <t>• snemanje potrebnih izmer na mestu samem;</t>
  </si>
  <si>
    <t>• postavitev, premeščanje in odstranitev premičnih odrov višine do 2 m1 potrebnih za napravo tesarskih del;</t>
  </si>
  <si>
    <t>• zbiranje in soltiranje lesa po dimenzijah</t>
  </si>
  <si>
    <t>• naprava opažev po opisu v posamezni postavki s prenosom potrebnega materiala do mesta vgraditve</t>
  </si>
  <si>
    <t>• podpiranje, zavetrovanje in vezanje opažev</t>
  </si>
  <si>
    <t>• razopaženje</t>
  </si>
  <si>
    <t>• ruvanje žičnikov, čiščenje opažev, odnos lesa v deponijo ter sortiranje po dimenzijah</t>
  </si>
  <si>
    <t>• vsa pomožna dela po opisu iz splošnih določil za tesarska dela</t>
  </si>
  <si>
    <t>• material za napravo odrov mora biti kvaliteten, kar je treba pred vgraditvijo preveriti</t>
  </si>
  <si>
    <t>• pred uporabo, enkrat tedensko med uporabo in po daljši prekinitvi del mora vse odre pregledati odgovorna strok. oseba</t>
  </si>
  <si>
    <t>• premični odri višine do 2 m1 so vključeni v standardih ostalih gradbenih del in se ne obračunavajo posebej</t>
  </si>
  <si>
    <t>• odstranitev odrov, žičnikov, čiščenje in odnos materiala v deponijo ter sortiranje po dimenzijah se ne obračunava posebej.</t>
  </si>
  <si>
    <t>• vsa pomožna dela po opisu iz točke splošnih določil za tesarska dela</t>
  </si>
  <si>
    <t>• naprava odrov po opisu v posamezni postavki del s prenosom materiala do mesta vgraditve</t>
  </si>
  <si>
    <t>• naprava predpisanih ograj, sidranja in pritrditev</t>
  </si>
  <si>
    <t>• odstranitev odrov , ruvanje žičnikov, čiščenje in odnos materiala v deponijo ter sortiranje po dimenzijah</t>
  </si>
  <si>
    <t>• naprava poda za risanje profilov na podu</t>
  </si>
  <si>
    <t>• izdelava in postavitev konstrukcije po opisu v posamezni postavki del s prenosom materiala do mesta vgraditve</t>
  </si>
  <si>
    <t>•vsa pomožna dela po opisu točke splošnih določil za tesarska dela</t>
  </si>
  <si>
    <t>dela in ukrepe po določilih veljavnih predpisov varstva pri delu</t>
  </si>
  <si>
    <t>snemanje potrebnih izmer in profilov na mestu samem</t>
  </si>
  <si>
    <t>dodajanje materiala in orodja</t>
  </si>
  <si>
    <t>čiščenje po dovršenem delu</t>
  </si>
  <si>
    <t>naprava malte</t>
  </si>
  <si>
    <t>polaganje kanalizacijskih cevi</t>
  </si>
  <si>
    <t>prenos materiala in izdelkov do mesta vgraditve</t>
  </si>
  <si>
    <t>vsa pomožna dela</t>
  </si>
  <si>
    <t>polaganje cevi se obračunava po m1 položene cevi</t>
  </si>
  <si>
    <t>naprava jaškov vseh vrst je opisana detajlno in se obračunava v kompletni izvedbi po komadih.</t>
  </si>
  <si>
    <t xml:space="preserve">Opaž enoramnih ravnih stopnic skupaj z zobom plošče: čela, stranice, rame in zrcalne ploskve z vmesnimi podesti, v.p. do 4,00 m. V ceno upoštevati viden beton na spodnji strani ram in podestov. Stopnice so vpete v zid preko podesta in rame, kar je upoštevati pri izdelavi in opaževanju vezi s predhodno nameščenimi sidri, tronsolami in armaturo. </t>
  </si>
  <si>
    <t>Ktg  - naziv zemljišča - potrebno orodje -  koef.zač.pov.prost.</t>
  </si>
  <si>
    <t>pregled bodočih strani izkopa vsak dan pred pričetkom dela, zlasti pa po deževnem vremenu, mrazu in miniranju</t>
  </si>
  <si>
    <t>črpanje vode iz gradbene jame in temeljev</t>
  </si>
  <si>
    <t>čiščenje temeljev neposredno pred pričetkom betonskih del</t>
  </si>
  <si>
    <t>Opaž mora biti popolnoma zaliti z betonom, beton mora biti gost in brez gnezd. Armatura mora ostati na svojem mestu in mora biti obdana od vseh strani s predpisanim zaščitnim slojem betona;</t>
  </si>
  <si>
    <t>Višina prostega pada betona ne sme biti večja od 1 m. V primeru, da se mora beton vmetavati z večje višine, je potrebno, da bi preprečili segregacijo, uporabiti eno od priznanih metod za vmetavanje betona;</t>
  </si>
  <si>
    <t>Pritrjeno mora biti tako, da ostane med betoniranjem na svojem mestu</t>
  </si>
  <si>
    <t>22.4.</t>
  </si>
  <si>
    <t>26.3.</t>
  </si>
  <si>
    <t>34.4.</t>
  </si>
  <si>
    <t>35.1.</t>
  </si>
  <si>
    <t>35.2.</t>
  </si>
  <si>
    <t>41.1.</t>
  </si>
  <si>
    <t>41.2.</t>
  </si>
  <si>
    <t>41.3.</t>
  </si>
  <si>
    <t>49.1.</t>
  </si>
  <si>
    <t>49.2.</t>
  </si>
  <si>
    <t>55.3.</t>
  </si>
  <si>
    <t>56.1.</t>
  </si>
  <si>
    <t>56.2.</t>
  </si>
  <si>
    <t>VIII.   TESARSKA DELA (opaži in odri)</t>
  </si>
  <si>
    <t>Opis kooperantske /obrtniške/ usluge :
- snemanje potrebnih izmer na objektu
- pregled izvršenih podlog in fino čiščenje pred pričetkom dela
- dobava in postavitev enega sloja strešne lepenke na vse podloge iz opeke, malte in betona
- dobava osnovnega, pomožnega in pritrdilnega materiala in elementov
- delo v delavnici in na montaži z dajatvami
- prevoz izdelkov na objekt, z nakladanjem, ekspeditom, razkladanje, skladiščenjem in notranjim prenosom do mesta vgraditve
Opis zidarske pomoči :
- vzidava podlog za pritrditev pločevine
Obračun :
- pokrivanje s pločevino se obračunava po m2 pokrite površine, merjene v nagibu
- odprtine do 0,50 m2 se ne odbijajo.</t>
  </si>
  <si>
    <t>Standardi za ključavničarska dela vsebujejo :</t>
  </si>
  <si>
    <t>Za izvršitev ključavničarskih del se uporabljajo obstoječi odri na objektu, v primeru, da so za montažo ključavničarskih izdelkov potrebni posebni odri, se ti obračunajo posebej</t>
  </si>
  <si>
    <t xml:space="preserve">izvršitev kooperantske /obrtniške/ storitve </t>
  </si>
  <si>
    <t>zidarsko pomoč obrtniku - kooperantu</t>
  </si>
  <si>
    <t>ostale manipulativne stroške izvajalca del</t>
  </si>
  <si>
    <t>snemanje potrebnih izmer na objektu</t>
  </si>
  <si>
    <t>pregled izvršenih podlog in fino čiščenje pred pričetkom dela</t>
  </si>
  <si>
    <t>dobava osnovnega, pomožnega in pritrdilnega materiala ter stadardnega okovja</t>
  </si>
  <si>
    <t>dobava suhomontažnih železnih okvirov za okna in vrata</t>
  </si>
  <si>
    <t>delo v delavnici in na montaži z dajatvami</t>
  </si>
  <si>
    <t>čiščenje izdelkov po izvršeni montaži</t>
  </si>
  <si>
    <t>razkladanje, uskladiščenje ter notranji prenosi izdelkov do mesta vgraditve, razen za jeklene konstrukcije  in izdelke iz aluminija, pri katerih vrši notranji prenos dobavitelj konstrukcije oz. izdelka</t>
  </si>
  <si>
    <t>manipulacija in montiranje kovinske opreme</t>
  </si>
  <si>
    <t>vzidava podlog za pritrditev izdelkov</t>
  </si>
  <si>
    <t xml:space="preserve"> vzidava izdelkov in njihovih delov ter podobno</t>
  </si>
  <si>
    <t>jeklene konstrukcije in železne ograje vseh vrst se obračunavajo od kg vgrajenega železa, merjeno po teoretičnih težah in dolžinah iz načrta</t>
  </si>
  <si>
    <t>kovinski izdelki ( okna, vrata, stene, pokrovi,… ) se obračunavajo po komadih.</t>
  </si>
  <si>
    <t>cena mora zajeti vse stroške materiala in izdelave ter montaže po opisu in načrtu za montažo, katerega pripravi izvajalec</t>
  </si>
  <si>
    <t>merjeno po teoretičnih težah in dolžinah iz načrta</t>
  </si>
  <si>
    <t>čiščneje železnih izdelkov in 2x minimiziranje teh  s prenosom do  mesta vgraditve</t>
  </si>
  <si>
    <t>izvršitev kooperantske /obrtniške/ storitve</t>
  </si>
  <si>
    <t>zidarsko /težaško/ pomoč kooperantu</t>
  </si>
  <si>
    <t>ostale manipulativne stroške</t>
  </si>
  <si>
    <t>dobava osnovnega in pomožnega materiala ter okovja</t>
  </si>
  <si>
    <t>naprava izdelkov in montaža matariala z dajatvami</t>
  </si>
  <si>
    <t>pobarvanje izdelkov s firnežem iz lanenega olja</t>
  </si>
  <si>
    <t>zasteklitev z ravnim 2 in 3 mm steklom, lakiranje in zaščita izdelkov s suhomontažne izvedbe</t>
  </si>
  <si>
    <t>prevoz izdelkov na objekt z nakladanjem in ekspeditom</t>
  </si>
  <si>
    <t>čiščenje izdelkov po izvršeni montaži in podobno</t>
  </si>
  <si>
    <t>razkladanje, skladiščenje in notranji prenosi izdelkov do mesta vgraditve</t>
  </si>
  <si>
    <t>vzidava izdelkov oziroma slepih okvirjev</t>
  </si>
  <si>
    <t>naprava podlog za ontranje okenske police</t>
  </si>
  <si>
    <t>snemanje in obešanje okenskih kril med gradnjo</t>
  </si>
  <si>
    <t>čiščenje izdelkov pred oddajo objekta in podobno</t>
  </si>
  <si>
    <t>senčila nestandardnih mer se obračunavajo od m2 modularnega okna povečanega za  standardno višino omarice, lesene polkne pa od m2 okna merjeno po zunanjem obodu</t>
  </si>
  <si>
    <t>ostali izdelki in doplačila po dejansko izvršenih količinah po opisu v posamezni postavki</t>
  </si>
  <si>
    <t>okna in vrata standardnih mer se obračunavajo posamezno, okna, vrata in ostali izdelki nestandardnih mer pa od m2 izdelka, merjeno po zunanjem obodu okvirja, pri vratih se kotno železo obračunava posebej</t>
  </si>
  <si>
    <t>delo v delavnici in na objektu z dajatvami</t>
  </si>
  <si>
    <t>prevoz materiala in izdelkov na objekt z nakladanjem, ekspeditom, razkladanjem, skladiščenjem   in notranjim prenosom materiala do mesta vgraditve</t>
  </si>
  <si>
    <t>čiščenje izdelkov po izvršenem delu</t>
  </si>
  <si>
    <t>zaključno čiščenje keramičarskih del in izdelkov pred oddajo objekta</t>
  </si>
  <si>
    <t>Izvajalec je dolžan pred pričetkom del na objektu preveriti pravilnost podloge, mere in količine. Za morebitne pomisleke glede pravilnosti izvedbe je opozoriti vodstvo gradbišča. Barvo in kvaliteto ploščic določi odgovorni projektant</t>
  </si>
  <si>
    <t>Tlakarska dela morajo biti izvršena po določilih veljavnih normativov in v soglasju s tehničnimi pogoji za polaganje določenih tlakov in sicer:</t>
  </si>
  <si>
    <t>tlak iz lesenih kock, parketa ali drugih lesenih oblog</t>
  </si>
  <si>
    <t>zidarsko pomoč kooperantu</t>
  </si>
  <si>
    <t>snemanje izmer objekta</t>
  </si>
  <si>
    <t>pregled in čiščenje podloge</t>
  </si>
  <si>
    <t>nanos izravnalne mase</t>
  </si>
  <si>
    <t>vsa dela na objektu z dajatvami</t>
  </si>
  <si>
    <t>dobava vsakega osnovnega in pomožnega materiala</t>
  </si>
  <si>
    <t>prevoz materiala in orodja na objekt z vsemi potrebnim nakladanjem, ekspeditom, razkladanjem in notranjim prenosom do mesta vgraditve ter polaganje</t>
  </si>
  <si>
    <t>polaganje obrobnih letev</t>
  </si>
  <si>
    <t>posebne storitve kot:</t>
  </si>
  <si>
    <t>struganje in loščenje parketa</t>
  </si>
  <si>
    <t>odstranitev odvečnega lepila in loščenje tlakov iz umetnih mas</t>
  </si>
  <si>
    <t>odstranitev lepila in čiščenje tlakov iz tekstilnih vlaken</t>
  </si>
  <si>
    <t>popravilo zidov oz. oblog sten poškodovanih ob priliki polaganja tlakov</t>
  </si>
  <si>
    <t>odstranjevanje preostalega materiala, odnos s stavbišča. končno čiščenje in</t>
  </si>
  <si>
    <t>zavarovanje tlakov od predaje objekta</t>
  </si>
  <si>
    <t>tlaki se obračunajo od m2 dejansko položene površine merjeno od ometa do ometa</t>
  </si>
  <si>
    <t>pragovi se obračunavajo v m2</t>
  </si>
  <si>
    <t>pokrovne letvice se obračunavajo po m1</t>
  </si>
  <si>
    <t>obrobne letve ( lesene in plastične ) ter obrobe stopnic se obračunavajo od m1</t>
  </si>
  <si>
    <t>odprtine se pri posameznih tlakih odbijajo takole :</t>
  </si>
  <si>
    <t>parket : odprtine preko 0,75 m2</t>
  </si>
  <si>
    <t>ksilolit : odprtine preko 0,50 m2</t>
  </si>
  <si>
    <t>guma, linolej, plastika : odbijajo se vse odprtine</t>
  </si>
  <si>
    <t>posamezni izdelki se obračunavajo posamezno</t>
  </si>
  <si>
    <r>
      <t>m</t>
    </r>
    <r>
      <rPr>
        <vertAlign val="superscript"/>
        <sz val="9"/>
        <color indexed="8"/>
        <rFont val="Calibri"/>
        <family val="2"/>
        <charset val="238"/>
      </rPr>
      <t>2</t>
    </r>
  </si>
  <si>
    <r>
      <t>m</t>
    </r>
    <r>
      <rPr>
        <vertAlign val="superscript"/>
        <sz val="9"/>
        <color indexed="8"/>
        <rFont val="Calibri"/>
        <family val="2"/>
        <charset val="238"/>
      </rPr>
      <t>1</t>
    </r>
  </si>
  <si>
    <r>
      <t xml:space="preserve">Za odjemna mesta po gradbišču se namestijo razdelilne gradbiščne elektroomarice. Po postavitvi je potrebno opraviti meritve ponikalne upornosti, ki ne sme presegati 100 </t>
    </r>
    <r>
      <rPr>
        <sz val="9"/>
        <color indexed="8"/>
        <rFont val="Calibri"/>
        <family val="2"/>
        <charset val="238"/>
      </rPr>
      <t>Ω</t>
    </r>
    <r>
      <rPr>
        <sz val="9"/>
        <rFont val="Calibri"/>
        <family val="2"/>
        <charset val="238"/>
      </rPr>
      <t xml:space="preserve"> in ostale potrebne meritve (izenačenje potenciala, izolacijska upornost, delovanje zaščite pred posrednim dotikom, ozemljitvena upornost...)</t>
    </r>
  </si>
  <si>
    <t xml:space="preserve">1. Vse potrebne zaščite delovne sile, strojev in neposredne okolice ter obstoječih objektov v času izvajanja rušitvenih del; še posebej pa mirujoči in tekoči promet pešcev in vozil. </t>
  </si>
  <si>
    <t>2. Z ruševinami, ki nastanejo pri rušitvi igrišča in njegove neposredne okolice se ravna v skladu  s Pravilnikom o ravnanju z odpadki (Ur. l. RS št. 84/98). Pred odvozom v stalne deponije se ruševine sortirajo v skladu s klasifikacijami istega Pravilnika in Elaborata/Načrta gospodarjenja z gradbenimi odpadki št.: 08/ 20 1 0, PZI, (avgust 2013).</t>
  </si>
  <si>
    <t xml:space="preserve">4. V popisu morajo biti v vseh postavkah vkalkulirana popolnoma vsa pripravljalna, pomožna in zaključna dela, ki pripadajo k posamezni postavki in so potrebna za nemoteno izvajanje del! Ruševine, ki nastanejo pri rušitvi predmetnega objekta se ravna v skladu  s Pravilnikom o ravnanju z odpadki (Ur. l. RS št. 84/98) in v skaldu z Uredbo o ravnanju z odpadki (Ur. l. RS, št. 34/08). Pred odvozom v stalne deponije se ruševine sortirajo v skladu s klasifikacijami istega Pravilnika!
</t>
  </si>
  <si>
    <t xml:space="preserve">5. Delavci na nezavarovanih višinah morajo biti zavarovani v skladu z predpisi in zakonom o Varstvo pri delu (vsa varovala, ki služijo za uporabo osebne zaščitne opreme v skladu z SIST EN 354, SIST EN 355, SIST EN 360, SIST EN 362 in Zakonom o varstvu in zdravju pri delu.). 
</t>
  </si>
  <si>
    <t>DRUGA FAZA SE RUŠI PO SLEDEČEM VRSTNEM REDU:
• Košarkarsko igrišče se poruši v celoti, skupaj z robniki in vso zunanjo ureditvijo, ki se ni odsdtranila v prvi fazi. Pred začetkom rušenja je potrebno območje ograditi z varnostno ograjo ali na ustrezen način zavarovati, odvisno od načina rušenja (strojno, ročno). Rušenje se izvaja v večini strojno, ker je igrišče dotrajano in v slabem stanju. 
• Odstranjevanje preostale opreme, asfaltnih in drugih zgornjih obrabnih plasti na igrišču in pohodnih poteh ter dostopih. 
• Odstranitev robnikov, srednjih in spodnjih ustrojev.
• Strojno rušenje ostankov temeljev od opreme.
• Sprotno nakladanje in odvoz ruševin v stalne deponije.</t>
  </si>
  <si>
    <r>
      <t>m</t>
    </r>
    <r>
      <rPr>
        <vertAlign val="superscript"/>
        <sz val="9"/>
        <rFont val="Calibri"/>
        <family val="2"/>
        <charset val="238"/>
      </rPr>
      <t>2</t>
    </r>
  </si>
  <si>
    <r>
      <t>m</t>
    </r>
    <r>
      <rPr>
        <vertAlign val="superscript"/>
        <sz val="9"/>
        <rFont val="Calibri"/>
        <family val="2"/>
        <charset val="238"/>
      </rPr>
      <t>1</t>
    </r>
  </si>
  <si>
    <r>
      <t>m</t>
    </r>
    <r>
      <rPr>
        <vertAlign val="superscript"/>
        <sz val="9"/>
        <rFont val="Calibri"/>
        <family val="2"/>
        <charset val="238"/>
      </rPr>
      <t>3</t>
    </r>
  </si>
  <si>
    <t>POZ. PI1: AB pilot Ø 80 pod objektom - dvigalni jašek 1 - po sistemu npr.: Benotto - predvideno na lokacijah po projektu: pilot premera Ø 80 cm, vrtanje pilotov do globine -23,60 m (dno pete pilota): piloti s pilotno glavo Ø 80 cm, L = 19,00 m; beton kvalitete: C30/37, XC2</t>
  </si>
  <si>
    <t xml:space="preserve">POZ. PI2: AB pilot Ø 80 pod objektom - črpališče - po sistemu npr.: Benotto - predvideno na lokacijah po projektu: pilot premera Ø 80 cm, vrtanje pilotov do globine -23,60 m (dno pete pilota): piloti s pilotno glavo Ø 80 cm, L = 17,00 m; beton kvalitete: C30/37, XC2 </t>
  </si>
  <si>
    <t xml:space="preserve">POZ. PI3: AB pilot Ø 80 pod objektom:  - po sistemu npr.: Benotto - predvideno na lokacijah po projektu: pilot premera Ø 80 cm, vrtanje pilotov do globine -23,60 m (dno pete pilota): piloti s pilotno glavo Ø 80 cm, L = 20,00 m; beton kvalitete: C30/37, XC2   </t>
  </si>
  <si>
    <r>
      <t xml:space="preserve">Strojno in ročno planiranje dna izkopa v terenu III. do IV. kategorije s točnostjo </t>
    </r>
    <r>
      <rPr>
        <u/>
        <sz val="9"/>
        <rFont val="Calibri"/>
        <family val="2"/>
        <charset val="238"/>
      </rPr>
      <t>+</t>
    </r>
    <r>
      <rPr>
        <sz val="9"/>
        <rFont val="Calibri"/>
        <family val="2"/>
        <charset val="238"/>
      </rPr>
      <t xml:space="preserve"> 3,00 cm s minimalnim izmetom ali dosipom ter premetom odvečnega materiala. </t>
    </r>
  </si>
  <si>
    <r>
      <t>Transport izkopanega materiala do začasne gradbiščne deponije, zvračanje in ponovno nakladanje s transportom do mesta zasipa, oddaljenost deponije največ do 100 m. V ceni morajo biti zajeti vsi stroški za ureditev deponije in vse odškodnine.</t>
    </r>
    <r>
      <rPr>
        <u/>
        <sz val="9"/>
        <rFont val="Calibri"/>
        <family val="2"/>
        <charset val="238"/>
      </rPr>
      <t xml:space="preserve"> Opomba: </t>
    </r>
    <r>
      <rPr>
        <sz val="9"/>
        <rFont val="Calibri"/>
        <family val="2"/>
        <charset val="238"/>
      </rPr>
      <t>V tej postavki je zajet tudi odvot tampona, ki se je uporabil za delovni plato geotehničnih del.</t>
    </r>
  </si>
  <si>
    <r>
      <t>Izdelava, dobava in vgrajevanje  nearmiranega betona MB 15/16 k (C 12/15;X0;Dmax16;S1) za podložne betone debeline od 5 do 8 cm, oziroma obračun v povprečni debelini 6,5 cm: samo kot delovna površina za opaže in kot podlaga hidroizolaciji; gladko zariban. Enostavne betonske konstrukcije prereza od 0,04 do 0,08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t>
    </r>
  </si>
  <si>
    <r>
      <t>Izdelava, dobava in vgrajevanje  naklonskega betona MB 20/8 k (C 16/20; XC1; D max8 ;S2) v povprečni debelini od 2,00 do 20,00 cm (oziroma po posameznih prerezih označenih v projektu: v naklonski beton po posameznih konstrukcijah v skladu s PZI projektom: gladko zariban za enostavne  betonske konstrukcije prereza od 0,04 do 0,20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t>
    </r>
  </si>
  <si>
    <r>
      <t>Izdelava, dobava in ročno vgrajevanje  nearmiranega betona MB MB 25/32 k (C 20/25;XC1;D max32;S2) za varnostno podbetoniranje obstoječega objekta "Hajdruhova 21A" (vgrajevanje po tripartitnem izmeničnem sistemu : a-b-c-a-b-c-a...). Enostavne  betonske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t>
    </r>
  </si>
  <si>
    <r>
      <t>Izdelava, dobava in vgrajevanje armiranega črpnega betona MB 30/32 č (C 25/30;XC4;Dmax32;S3;PV-II) v enostavne armiranobetonske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</si>
  <si>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črpnega betona MB 30 (C 25/30;XC2;Dmax32;S3;PV-III) v negativne odlitke posameznih poglobitev pod temeljnimi ploščami; srednje zahtevne konstrukcije prereza od 0,20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</si>
  <si>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30/32 č (C 25/30;XC4;Dmax32;S3;PV-II) v srednje zahtevne armiranobetonske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</si>
  <si>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naklonskega armiranega ali mikroarmiranega  betona MB 25/8 k (C 20/25; XC1; D max8 ;S2) po posameznih prerezih označenih v projektu: gladko zariban v projektiranem padcu za enostavne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vhodne niše, objekt za smeti</t>
    </r>
  </si>
  <si>
    <r>
      <t>Izdelava, dobava in vgrajevanje črpnega armiranega betona MB 30/16 č (C 25/30;XC4;Dmax16;S3;PV-II) v manjše srednje zahtevne armiranobetonske konstrukcije prereza od 0,08 do 0,12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t>
    </r>
  </si>
  <si>
    <r>
      <t>Izdelava, dobava in vgrajevanje črpnega armiranega betona MB 30/16 č (C 25/30;XC4;Dmax16;S3;PV-II) v manjše zahtevne armiranobetonske konstrukcije prereza do 0,04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t>
    </r>
  </si>
  <si>
    <r>
      <t>Izdelava, dobava in vgrajevanje armiranega črpnega vodotesnega betona MB 30/32 č VDT (C 30/37;XC2;XD2,Cl0,2;Dmax32;S4;PV-II); enostavne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</si>
  <si>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vodotesnega betona MB 30/32 č VDT (C 30/37;XC1;Cl 0,2;Dmax32;S3;PV-II); za srednje zahtevne  konstrukcije prereza od 0,20 do 0,30 m</t>
    </r>
    <r>
      <rPr>
        <vertAlign val="superscript"/>
        <sz val="9"/>
        <rFont val="Calibri"/>
        <family val="2"/>
        <charset val="238"/>
      </rPr>
      <t>3</t>
    </r>
    <r>
      <rPr>
        <sz val="9"/>
        <rFont val="Calibri"/>
        <family val="2"/>
        <charset val="238"/>
      </rPr>
      <t>/m</t>
    </r>
    <r>
      <rPr>
        <vertAlign val="superscript"/>
        <sz val="9"/>
        <rFont val="Calibri"/>
        <family val="2"/>
        <charset val="238"/>
      </rPr>
      <t>2,1</t>
    </r>
  </si>
  <si>
    <r>
      <t>Izdelava, dobava in vgrajevanje armiranega črpnega vodotesnega betona MB 30/32 č VDT (C 30/37;XC1;Cl 0,2;Dmax32;S3;PV-II); za srednje zahtevne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2,1</t>
    </r>
  </si>
  <si>
    <r>
      <t>Izdelava, dobava in vgrajevanje armiranega črpnega betona MB 35/32 č (C 30/37;XC2;Dmax32;S3;PV-II) v srednje zahtevne armiranobetonske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</si>
  <si>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ročno vgrajevanje armiranega vodotesnega betona MB 30/32 č VDT (C 30/37;XC1;Cl 0,2;Dmax32;S3;PV-II); za zahtevne  konstrukcije prereza od 0,20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r>
      <rPr>
        <sz val="9"/>
        <rFont val="Calibri"/>
        <family val="2"/>
        <charset val="238"/>
      </rPr>
      <t>Beton z 3,00 % nim dodatkom za ekspanzijo:</t>
    </r>
  </si>
  <si>
    <r>
      <t>Izdelava, dobava in vgrajevanje armiranega črpnega betona MB 35/32 č (C 30/37;XC4;Dmax32;S3;PV-II) v srednje zahtevne armiranobetonske konstrukcije prereza od 0,20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</si>
  <si>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35/32 č (C 30/37;XC4;Dmax32;S3;PV-II) v srednje zahtevne  armiranobetonske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</si>
  <si>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 xml:space="preserve">Izdelava, dobava in vgrajevanje armiranega črpnega </t>
    </r>
    <r>
      <rPr>
        <u/>
        <sz val="9"/>
        <rFont val="Calibri"/>
        <family val="2"/>
        <charset val="238"/>
      </rPr>
      <t>vidnega</t>
    </r>
    <r>
      <rPr>
        <sz val="9"/>
        <rFont val="Calibri"/>
        <family val="2"/>
        <charset val="238"/>
      </rPr>
      <t xml:space="preserve"> betona MB 35/32 č (C 30/37;XC4;Dmax32;S3;PV-II) v srednje zahtevne  armiranobetonske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</si>
  <si>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MB 35/32 č (C 30/37;XC4;Dmax32;S3;PV-II) v manjše srednje zahtevne armiranobetonske konstrukcije prereza od 0,08 do 0,12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</si>
  <si>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črpnega armiranega betona MB 35/16 č (C 30/37;XC4;Dmax16;S3;PV-II) v srednje zahtevne armiranobetonske konstrukcije prereza od 0,04 do 0,08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H in V vezi ter stebri v sklopu sten in plošč</t>
    </r>
  </si>
  <si>
    <r>
      <t>Izdelava, dobava in vgrajevanje črpnega armiranega betona MB 35/16 č (C 30/37;XC4;Dmax16;S3;PV-II) v manjše srednje zahtevne armiranobetonske konstrukcije prereza do 0,04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H in V vezi ter stebri v sklopu sten in plošč</t>
    </r>
  </si>
  <si>
    <t>Nabava, rezanje, krivljenje, dobava in polaganje armature iz rebrastih palic kvalitete S500 - razred duktilnosti B in C, prereza ≤ Ø 12 mm -  količina je določena po izvlečkih PZI načrta gradbenih konstrukcij in delno po Načrtu izkopov in osnovne podgradnje št.: 11859, katerega je izdelalo podjetje Projekt d.d. Nova Gorica:</t>
  </si>
  <si>
    <t xml:space="preserve">Nabava, rezanje, krivljenje, dobava in polaganje armature iz rebrastih palic kvalitete S500 - razred duktilnosti B in C, prereza ≥ Ø 14 mm -   količina je določena po izvlečkih PZI načrta gradbenih konstrukcij in delno po Načrtu izkopov in osnovne podgradnje št.: 11859, katerega je izdelalo podjetje Projekt d.d. Nova Gorica:  </t>
  </si>
  <si>
    <t xml:space="preserve">2. Dopustna odstopanja za pravokotnost , površinsko ravnost in dimenzije gradbenih elementov veljajo določila DIN 18202. </t>
  </si>
  <si>
    <t xml:space="preserve">3. Vsa dela morajo biti izvedena na način, ki omogoča in zagotavlja predpisano varnost, stabilnost in funkcionalnost ter življensko dobo posameznega elementa. </t>
  </si>
  <si>
    <t xml:space="preserve">4. V ponudbenih  cenah je zajeti tudi strošek zaščite izvedenih del med posameznimi fazami del ( hidroizolacija , estrihi,  polaganje keramike) in pri izdelavi horizontalne in vertikalne hidroizolacije obvezno upoštevati in v e.m. vkalkulirati vsa predhodna dela: izdelava zaokrožnic na stikih vertikal in horizontal ipd... </t>
  </si>
  <si>
    <t>5. Ometane površine morajo biti vertikalno in horizontalno ravne z ostrimi robovi na stikih sten in na vogalih. Na mestih, kjer se stene oblagajo s keramično oblogo, se ometi namesto s podaljšano apneno malto izdelajo s podaljšano cementno malto in na željo investitorja lahko samo z grobim gladko zaribanim ometom, kar se upošteva pri obračunu.</t>
  </si>
  <si>
    <t xml:space="preserve">6. Vse zidarske odre je potrebno vkalkulirati v ceno za enoto mere. </t>
  </si>
  <si>
    <t xml:space="preserve">7. Zidovi morajo biti zidani ravno, s čistimi bloki, fuge morajo biti enakomernih debelin ter popolnoma horizontalne in vertikalne. Stiki in fuge morajo biti z veznim sredstvom popolnoma zapolnjeni. </t>
  </si>
  <si>
    <t>8. Cevi za prezračevanje so predmet popisa strojnih inštalacij. Dimniki in dimovodne naprave so predmet opreme in so obdelani v popisu strojnih inštalacij v poglavju kotlovnica na strehi.</t>
  </si>
  <si>
    <t>° enostavne gladke fasade: odstotek odprtin in izpadov na fasadi je 25% celotne površine fasade</t>
  </si>
  <si>
    <t>° srednje razčlenjena fasada: odstotek odprtin in izpadov na fasadi je 35% celotne površine fasade</t>
  </si>
  <si>
    <t>° razčlenjena fasada : odstotek odprtin in izpadov na fasadi je nad 35% celotne površine fasade</t>
  </si>
  <si>
    <t>Nabava, dobava in pozidava podstavkov/podzidkov na vseh zunanjih odprtinah stavbnega pohištva, ki segajo do tal zaradi preprečitve nastanka toplotnega mostu ter zaradi RAL montaže. Podstavki iz penobetonskih blokov npr.: Ytong debeline ≤ 20 cm, pozidani do višine -2,00 cm (ali po detajlu projekta) od gotovega poda skupaj z vsemi pripravljalnimi, pomožnimi in zaključnimi deli, sidranjem v AB podlago ter V in H transporti. Opomba: pred izdelavo mora izbrani izvajalec z nadzorno službo določiti vse lokacije in višine posameznih pozidav.  Izbrani zidak mora ustrezati koeficientu toplotne prevodnosti λ (W/mK)  0,12! (opomba: tudi podzidki strešnih kupol)</t>
  </si>
  <si>
    <t xml:space="preserve">Ravne stene, višine do 3,00 (3,05) m, v prostorih velikosti &gt; nad 5,00 m2 (klet, pritličje in streha): </t>
  </si>
  <si>
    <t xml:space="preserve">Ravne stene, višine do 3,00 (3,05) m, v prostorih velikosti ≤ do 5,00 m2 (klet in pritličje): </t>
  </si>
  <si>
    <t xml:space="preserve">Ravne stene, višine od 3,00 do 6,00 m (3,75) v prostorih velikosti ≤ do 5,00 m2 (pritličje): </t>
  </si>
  <si>
    <t>podlaga za vgraditev hidroizolacije, drsno-dilatacijski sloj:
-  ekstrudirani polistiren XPS, SIST EN 13164, deb: 5.0 cm, gladke plošče brez preklopov in brez posebnih zahtev za topl. prevodnost, točkovno zalepljene na torkretno izravnavo s polimer-cem.lepilom (4 točke na ploščo!). Lepljenje plošč: horizontalno v 1/2 zamiku vzdolžnih stranic!</t>
  </si>
  <si>
    <t>sidra za kandelabrske luči v območju kleti (brez temeljev), ipd… : enojna ali dvojna sidra teže ≥ 10 kg/kos</t>
  </si>
  <si>
    <r>
      <t>podložni beton kinete, armiran z MAG Q 224, beton MB 25 (C 20/25;XC1;D max8;S2) v debelini do 11 cm, v projektiranem padcu, delno obbetonirana kineta, poraba 0,38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</si>
  <si>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t xml:space="preserve">Nabava, dobava in montaža "puš" za nadaljevanje plošče (v 2. fazi) - obdelano po detajlu projekta: nerjaveče puše z navoji, dolžine do 100 cm, varjene na armaturo kletne etaže, dodatno zaščitene z alktaten cevjo premera ≤ 75 mm, cevi se fiksno pritrdijo in vežejo med armaturne palice na rastru 60 cm, dodatno zaščitijo proti pomikom vsled betoniranja, vodotesno začepijo ter zalijejo sočasno z betoniranjem kletne etaže. Izvajalec izdela skico dejansko izvedenega stanja zaradi vnosa mikorlokacij v PID projekt. </t>
  </si>
  <si>
    <t>Nabava, dobava in montaža cevi za odvodnjavanje v zelenico: PVC cevi premera 50 mm, ki se vložijo v opaž pred betoniranjem ali pa vgradijo naknadno v puščen preboj: cevi se na stikih in prebojih tesnijo s hidroizolacijo, ki je predvidena s projektom in opisana v podpoglavju "hidroizolacije": predvidoma cev Ø 50/1000 mm, skupaj s pripdajočimi tesnili in objemkami  - obdelano po detajlu projekta.</t>
  </si>
  <si>
    <t xml:space="preserve">1. Varovalni odri, ki služijo varovanju življenja, izvajalcev ter ostalih na gradbišču se za čas izvajanja ne obračunavajo  posebej, ampak jih je potrebno upoštevati v cenah za enoto posameznih postavk, v kolikor to ni v popisu posebej opisano in označeno. </t>
  </si>
  <si>
    <t xml:space="preserve">2. Amortizacijsko stopnjo opažev in odrov ne glede na dobo za ves čas gradnje na objektu oziroma posamezne faze pri gradnji tudi takrat, kadar je  v posamezni postavki amortizacija določena. </t>
  </si>
  <si>
    <t xml:space="preserve">3. Stroške  za morebitne statične presoje stabilnosti, sidranja in preizkuse opažev, delovnih odrov, varovalnih ali pomičnih odrov je vkalkulirati v cene po enoti posameznih postavk.  </t>
  </si>
  <si>
    <t xml:space="preserve">4.  Opaži morajo biti izdelani po merah iz projekta ali posameznih načrtov z vsemi potrebnimi podporami z vodoravno in diagonalno povezavo tako, da so stabilni in vzdržijo vse obtežbe; površine morajo biti čiste in ravne; Vidni opaž se smatra v primeru ko konstrukcija po razopaževanju ostane neometana.  </t>
  </si>
  <si>
    <t xml:space="preserve">5. Opaži armiranobetonskih sten in ostalih armiranobetonskih konstrukcij se zapirajo šele po montaži podometne inštalacije ali po montaži opažev za utore.  </t>
  </si>
  <si>
    <t>6. Za vidni opaž se smatra primer, ko konstrukcija po razopaževanju ostane neometana. (plošče, stene in stebri), glej oznako "viden beton". V teh primerih je točnost in toleranca opaženja  ± 3 mm!</t>
  </si>
  <si>
    <t>7. V vseh postavkah tesarskih del je v ceni za enoto mere opažev obvezno  zajeti potrebno opaževanje, razopaževanje, čiščenje in mazanje opažev ter zlaganje na primernih deponijah skupaj z vsemi transporti in pomožnimi deli.</t>
  </si>
  <si>
    <t>stene debeline 20 in 25 cm, višine ≤ 3,00 m</t>
  </si>
  <si>
    <t>stene debeline 30 cm, višine ≤ 3,00 m</t>
  </si>
  <si>
    <t>Opaž ravnih horizontalnih protipotresnih vezi višine od 15,00 do 25,00 cm; z delnim podpiranjem, v.p. ≤ 3,00m (Opomba: vezi v AB zidovih se obračunavajo v sklopu opažev AB sten).</t>
  </si>
  <si>
    <t>Opaž ravnih višinskih preskokov v ploščah; različne višine od 0,15, 0,66; 0,70 do 1,44 m - po projektu; s podpiranjem (v.p. ≤ 3,30 m) in stranskim varovanjem, (opomba: vezi v AB zidovih se obračunavajo v sklopu opažev AB sten), viden beton.</t>
  </si>
  <si>
    <t>Opaž ravnih robov betonske plošče,  višina robu ≤ 20,00 cm, opaž robu s stranskim opiranjem in brez podpiranja; ravni opaž podstavka klimata (h = 15 cm)</t>
  </si>
  <si>
    <t xml:space="preserve">Opaž ravnih robov betonske plošče,  višina robu nad 30,00 cm, opaž robu s stranskim opiranjem ibn podpiranjem, v.p. ≤ 3,00 m. </t>
  </si>
  <si>
    <t xml:space="preserve">Opaž dvoramnih (troramnih) ravnih stopnic (180°) skupaj z zobom plošče: čela, stranice, rame in zrcalne ploskve z vmesnimi podesti, v.p. od 2,90 do 3,90 m. V ceno upoštevati viden beton na spodnji strani ram in podestov. Stopnice so vpete v zid preko podesta in rame, kar je upoštevati pri izdelavi in opaževanju vezi s predhodno nameščenimi sidri,eventualnimi tronsolami in armaturo. </t>
  </si>
  <si>
    <t>Lahki leseni premični delovni odri na lesenih ali kovinskih stolicah, višine do 2.00 m, A= 120,00 dni: odri za izvajanje tesarskih del in za pomoč obrtnikom in inštalaterjem. Upoštevana enkratna netto kvadratura tlorisa etaž, h ≤ 3,00 (3,15) m.</t>
  </si>
  <si>
    <t>Lahki leseni premični delovni odri na lesenih ali kovinskih kozah, višine od 2,00 do 4,00 m;  A= 120,00 dni: odri za izvajanje tesarskih del in za pomoč obrtnikom in inštalaterjem. Upoštevana enkratna netto kvadratura tlorisa etaž, h &gt; 3,00 m.</t>
  </si>
  <si>
    <r>
      <t>Cev DN100 - Ø 100 mm, poraba betona 0,09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</si>
  <si>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r>
      <t>Cev DN125 - Ø 125 mm, poraba betona 0,12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</si>
  <si>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r>
      <t>Cev DN150 - Ø 150 mm, poraba betona 0,145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</si>
  <si>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r>
      <t>Cev DN200 - Ø 200 mm, poraba betona 0,22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</si>
  <si>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t xml:space="preserve">11. Posamezne postavke so iz popisa lahko izpuščene predvsem zaradi vsebine in zahtevkov razpisnih pogojev investitorja, ki so za ponudnika strogo obvezni. Eventualne manjkajoče postavke mora ponudnik upoštevati pri oblikovanju ponujene cene za E.M. ostalih drugih postavk; npr.: vsa čiščenja med posameznimi fazami, zaščite, varovanja, pomožna in spremljevalna dela ... Za ta dela izvajalcu stroški posebej ne pripadajo, ker jih mora zajeti v ceno za E.M. </t>
  </si>
  <si>
    <r>
      <rPr>
        <b/>
        <u/>
        <sz val="8"/>
        <color indexed="10"/>
        <rFont val="Calibri"/>
        <family val="2"/>
        <charset val="238"/>
      </rPr>
      <t>SPLOŠNE OPOMBE:</t>
    </r>
    <r>
      <rPr>
        <sz val="8"/>
        <rFont val="Calibri"/>
        <family val="2"/>
        <charset val="238"/>
      </rPr>
      <t xml:space="preserve"> Pojektantski popis in projektantski predračun je izdelan izdelan na podlagi PZI projekta, ogleda lokacije, fotodokumentacije ter razgovora s projektantom. V primeru, da PZI popis deloma odstopa od projekta samega, mora izvajalec pred izvedbo obvezno od nadzora ali projektanta zahtevati pojasnilo. Vse pripombe in pogoji razpisne dokumentacije investitorja so setavni del tega popisa in so pri izdelavi ponudbe strogo obvezne, kar mora ponudnik strikbo upoštevati. V sledečem popisu morajo biti v vseh postavkah v cenah za enoto mere vkalkulirane in upoštevane sledeče pripombe:  </t>
    </r>
  </si>
  <si>
    <r>
      <rPr>
        <b/>
        <u/>
        <sz val="8"/>
        <color indexed="10"/>
        <rFont val="Calibri"/>
        <family val="2"/>
        <charset val="238"/>
      </rPr>
      <t>OBSEG DEL:</t>
    </r>
    <r>
      <rPr>
        <b/>
        <sz val="8"/>
        <color indexed="10"/>
        <rFont val="Calibri"/>
        <family val="2"/>
        <charset val="238"/>
      </rPr>
      <t xml:space="preserve"> </t>
    </r>
    <r>
      <rPr>
        <sz val="8"/>
        <rFont val="Calibri"/>
        <family val="2"/>
        <charset val="238"/>
      </rPr>
      <t xml:space="preserve"> Povzeto po Načrtu gospodarjenja z gradbenimi odpadki št.: 08/ 20 1 0, PZI, (avgust 2013):</t>
    </r>
  </si>
  <si>
    <r>
      <rPr>
        <b/>
        <u/>
        <sz val="8"/>
        <color indexed="10"/>
        <rFont val="Calibri"/>
        <family val="2"/>
        <charset val="238"/>
      </rPr>
      <t>OPOMBA:</t>
    </r>
    <r>
      <rPr>
        <b/>
        <sz val="8"/>
        <color indexed="10"/>
        <rFont val="Calibri"/>
        <family val="2"/>
        <charset val="238"/>
      </rPr>
      <t xml:space="preserve"> </t>
    </r>
    <r>
      <rPr>
        <sz val="8"/>
        <rFont val="Calibri"/>
        <family val="2"/>
        <charset val="238"/>
      </rPr>
      <t xml:space="preserve">Pri izvajanju rušenja posameznih delov objekta je obvezno upoštevati izdelan Načrt gospodarjenja z gradbenimi odpadki št.: 08/ 20 1 0, PZI, (avgust 2013) za predmetni objekt ter vse ostale pogoje posameznih soglasodajalcev in izdelovalcev posameznih načrtov.  Pred pričetkom del in pred izdelavo ponudbe mora izvajalec dodatno pregledati obstoječe stanje na terenu in stanje obstoječijh konstrukcij, ki se rušijo. Pregledati je potrebno že izdelan načrt rušitvenih del in projektantu ali nadzorni službi posredovati eventualne pripombe. V postavkah rušitvenih del je v cenah za enoto mere potrebno zajeti: </t>
    </r>
  </si>
  <si>
    <r>
      <t>OPOMBA:</t>
    </r>
    <r>
      <rPr>
        <sz val="8"/>
        <color indexed="10"/>
        <rFont val="Calibri"/>
        <family val="2"/>
        <charset val="238"/>
      </rPr>
      <t xml:space="preserve"> </t>
    </r>
    <r>
      <rPr>
        <sz val="8"/>
        <color indexed="8"/>
        <rFont val="Calibri"/>
        <family val="2"/>
        <charset val="238"/>
      </rPr>
      <t xml:space="preserve">Pri izvajanju betonskih, armirano betonskih del je upoštevati vse pogoje, katere navaja in predpisuje Pravilnik o tehničnih normativih za beton in armirani beton in Projekt betona, katerega izdela izvajalec. Armatura se izdeluje v skladu S PZI projektom gradbenih konstrukcij; pri čemer je upoštevati vse pogoje in navodila za izdelavo.  Pri posameznih postavkah betonskih del iz tega poglavja mora ponudnik v cenah za enoto mere obvezno zajeti, upoštevati in vkalkulirati še: </t>
    </r>
  </si>
  <si>
    <r>
      <rPr>
        <b/>
        <sz val="8"/>
        <rFont val="Calibri"/>
        <family val="2"/>
        <charset val="238"/>
      </rPr>
      <t>č</t>
    </r>
    <r>
      <rPr>
        <sz val="8"/>
        <rFont val="Calibri"/>
        <family val="2"/>
        <charset val="238"/>
      </rPr>
      <t xml:space="preserve"> - črpni (ali aeriran) beton dobavljen Frco delovišče z avtomikserji; strojno vgrajevanje ali delno ročno vgrajevanje</t>
    </r>
  </si>
  <si>
    <r>
      <rPr>
        <b/>
        <sz val="8"/>
        <rFont val="Calibri"/>
        <family val="2"/>
        <charset val="238"/>
      </rPr>
      <t>k</t>
    </r>
    <r>
      <rPr>
        <sz val="8"/>
        <rFont val="Calibri"/>
        <family val="2"/>
        <charset val="238"/>
      </rPr>
      <t xml:space="preserve"> - beton dobavljen Frco delovišče s kamionom kiperjem (kipni/kibelni beton) , vgrajen ročno s premeti ali preko prekladalnega silosa in žerjava</t>
    </r>
  </si>
  <si>
    <r>
      <t>OPOMBA:</t>
    </r>
    <r>
      <rPr>
        <sz val="8"/>
        <rFont val="Calibri"/>
        <family val="2"/>
        <charset val="238"/>
      </rPr>
      <t xml:space="preserve"> Čiščenje prostorov, objekta, opreme in delovnih naprav po končanih posameznih fazah je vkalkulirati v e.m. Pri posameznih postavkah zidarskih del iz tega poglavja mora ponudnik v cenah za enoto mere obvezno zajeti, upoštevati in vkalkulirati še: </t>
    </r>
  </si>
  <si>
    <r>
      <t>OPOMBA:</t>
    </r>
    <r>
      <rPr>
        <sz val="8"/>
        <rFont val="Calibri"/>
        <family val="2"/>
        <charset val="238"/>
      </rPr>
      <t xml:space="preserve"> Podometni H in V razvodi meteorne in fekalne kanalizacije so predmet načrta strojnih inštalacij in opreme, kjer jih opredeljujejo pripadajoči popisi. Razvodi meteorne (in fekalne) kanalizacije izven objekta, so opredeljeni  posebej in ločeno v popisu zunanje ureditve. V sledečem poglavju je zajeta samo meteorna kanalizacija  - talni in stropni razvodI in odvodi v notranjosti po spodnji etaži do prvega priključnega jaška izven objekta in podtlačni odtočni sistem. Pri posameznih postavkah meteorne kanalizacije iz tega poglavja mora ponudnik v cenah za enoto mere obvezno zajeti, upoštevati in vkalkulirati še:</t>
    </r>
  </si>
  <si>
    <r>
      <t xml:space="preserve">8. </t>
    </r>
    <r>
      <rPr>
        <b/>
        <sz val="8"/>
        <rFont val="Calibri"/>
        <family val="2"/>
        <charset val="238"/>
      </rPr>
      <t>Podtlačni odtočni sistem:</t>
    </r>
    <r>
      <rPr>
        <sz val="8"/>
        <rFont val="Calibri"/>
        <family val="2"/>
        <charset val="238"/>
      </rPr>
      <t xml:space="preserve"> Izračun odvajanja meteorne vode (hidravlični izračun) mora pred izvedbo ponovno preveriti in narediti narediti pooblaščeni tehnični svetovalec izbranega proizvajalca podtlačnega sistema. 
</t>
    </r>
  </si>
  <si>
    <r>
      <t xml:space="preserve">9. </t>
    </r>
    <r>
      <rPr>
        <b/>
        <sz val="8"/>
        <rFont val="Calibri"/>
        <family val="2"/>
        <charset val="238"/>
      </rPr>
      <t xml:space="preserve">PVC Cevi, kolena, odcepi, reducirni kosi in loki </t>
    </r>
    <r>
      <rPr>
        <sz val="8"/>
        <rFont val="Calibri"/>
        <family val="2"/>
        <charset val="238"/>
      </rPr>
      <t xml:space="preserve">morajo ustrezati sledečim parametrom: uličnih kanalizacijske UK-PVC troslojne COEX cevi, kolena, odcepi in reducirni kosi, izdelani po stabdardu EN 1401-1) z nazivno trdnostjo SN-8 (temenska togost 8kN/m2) ali SN-4 (temenska togost 4kN/m2) ravnijo hrupnosti 6 dB (A) pri pretoku 2 l/s,  odporni na vročo vodo, v skladu z normo DIN 1986 (območje uporabe od 0° do 95°C; primerni za odpadne vode s pH vrednostjo med 2 in 12 in do temperature 45°C; skupaj z vsemi pomožnimi deli in materialom ter stičenjem na osnovni sistem. </t>
    </r>
  </si>
  <si>
    <t>niveliranje in postavljanje profilov</t>
  </si>
  <si>
    <t>pleskarska dela</t>
  </si>
  <si>
    <t>slikarska dela</t>
  </si>
  <si>
    <t>tapetarska dela /lepljenje zidnih tapet/</t>
  </si>
  <si>
    <t>izvršitev kooperantske /obrtniške/ usluge po opisu v posamezni postavki /standardi/</t>
  </si>
  <si>
    <t>zidarsko /težaško/ pomoč kooperantu, če je potrebna</t>
  </si>
  <si>
    <t>druge manipulativne stroške</t>
  </si>
  <si>
    <t>Za izvršitev slikopleskarskih del se mora kooperant /obrtnik/ posluževati lastnih odrov ali lestev. V primeru, da to ni mogoče, se to obračunava posebej.</t>
  </si>
  <si>
    <t>donos vsega potrebnega materiala v neposredno bižino</t>
  </si>
  <si>
    <t>priprava in meašnje barv, lepila itd.</t>
  </si>
  <si>
    <t>snemanje okenskih in vratnih kril pred obdelavo in ponovno obešanje po končano obdelavi</t>
  </si>
  <si>
    <t>čiščenje izdelka pred obdelavo</t>
  </si>
  <si>
    <t>nanašanje osnovnih zaščitnih ali dekorativnih premazov</t>
  </si>
  <si>
    <t>nanašanje končnih zaščitnikh ali dekorativnih premazov</t>
  </si>
  <si>
    <t>očiščenje onesnaženih delov objekta ali zgradbe</t>
  </si>
  <si>
    <t>delo na višini do 4 m1 je smatrati kot normalno</t>
  </si>
  <si>
    <t>delo na višini nad 4 m1 se opravlja na odrih, katere je kalkulirati posebej</t>
  </si>
  <si>
    <t>slikarska dela se obračunavajo po m2 dejansko izvršene površine</t>
  </si>
  <si>
    <t>venci, izpadi in poglobitve se obračunavajo po razviti površini</t>
  </si>
  <si>
    <t xml:space="preserve">odprtine velikosti do 3,00 m2 se ne odbijajo in špalete se ne obračunavajo </t>
  </si>
  <si>
    <t>odprtine velikosti nad 3,00 m2 se odbijajo, površine nad 3, 00 m2 in špalete se obračunavajo</t>
  </si>
  <si>
    <t>v prostorih kjer je podstavek iz drugega materiala ( umetni kamen, keramična obloga, oplesk) se višini slikarije doda 20 % višine podstavka</t>
  </si>
  <si>
    <t xml:space="preserve">za obračun pleskanja oken merimo le ta na notranji strani ometa ali škatle za senčila. </t>
  </si>
  <si>
    <t>V obračunu so zajeta krila, okvir in police širine do 15 cm.</t>
  </si>
  <si>
    <t>Vrata se merijo od ometa do ometa ( vključno z oblogo ) vsako stran posebej, temu pa se doda  še razvita širina okvirja</t>
  </si>
  <si>
    <t>zastekljene izložbene stene se merijo od ometa do ometa, vsaka stran posebej, dobljeno  površino množimo s sledečimi koeficienti :</t>
  </si>
  <si>
    <t>Vrsta dvigala: električno osebno dvigaloKONE MonoSpace C5, FPW08/10-19; POZOR: vrata so požarnoodporna EI-60</t>
  </si>
  <si>
    <t>Vrata kabine: avtomatska dvodelna teleskopska vrata z okvirji iz brušene nerjaveče pločevine Asturias satin, širina: 900 mm; višina: 2100 mm, varovanje z infrardečo svetlobno zaveso in omejilnikom zaporne sile
Vrata jaška: avtomatska dvodelna teleskopska vrata z okvirji iz brušene nerjaveče pločevine Asturias satin, širina: 900 mm; višina: 2100 mm, POZOR: vrata so požarnoodporna EI-60</t>
  </si>
  <si>
    <t>9.5.</t>
  </si>
  <si>
    <t>XXII.   BAZENSKE ŠKOLJKE:</t>
  </si>
  <si>
    <t>Na strani brez laminata sta  Inox stenski element in element prelivnega kanala  prevlečena s posebnim plastičnim zaščitnim slojem. Vsi ostali Inox elementi, osnovni okvir in podpore,  so proizvedeni iz materiala kvalitete AISI 470, ki je odpornejši na korozijo od AISI 316L. Montaža strukture bazena se prične s postavitvijo osnovnega okvira. Osnovni okvir se postavi in regulira na način, da je popolnoma vodoraven in tvori osnovo za postavitev stenskih elementov. Osnovni okvir s svojim načinom pritrjevanja v AB ploščo bazena omogoča odpravljanje napak v talni AB plošči z regulacijo/toleranco do maksimalno 2,00 cm. Po montaži stenskih elementov z vijačenjem, se ti poravnavajo in podpirajo z oporami, ki bazenu omogočajo popolno samo nosilnost in prevzemajo vse sile bazena po polnjenju z vodo. Tesnjenje spojev med posameznimi elementi se izvaja z zalivanjem s tekočim PVC-jem in vsaditvijo posebnega T PVC profila.</t>
  </si>
  <si>
    <t xml:space="preserve">1.2. Izvajalec mora zagotoviti pravočasno uskladitev elementov bazenske tehnike zlasti vgradnih elementov z glavnim izvajalcem GOI del. 
Ponudba mora zajemati: 
- snemanje potrebnih izmer na objektu;
- predhodno usklajevanje z izvajalcem osnovne konstrukcije, pravočasna dobava in vgradnja sider ostalega materiala v osnovno konstrukcijo;
- izdelavo tehnične dokumentacije  načrtov pred začetkom del;
- dobavo, transport, skladiščenje in vgradnjo vsega osnovnega, pritrdilnega in pomožnega materiala;
- izdelavo izdelkov v delavnic, transport do objekta, skladiščenje in prenosi do mesta vgraditve 
- čiščenje izdelkov in prostorov po izvršeni montaži ter zavarovanje le-tehdo predaje naročniku;
- vsa dela in ukrepe po določilih veljavnih predpisov varstva pri delu;
- izvedbo redne kontrole del in pridobitev ustreznih potrdil pred dokončanjem </t>
  </si>
  <si>
    <t>1.3.  Vsi navedeni materiali morajo dosegati kakovostni razred, kot je opisan v posamezni postavki.</t>
  </si>
  <si>
    <t xml:space="preserve">1.1. Izvajalec mora pred vgradnjo pripraviti tehnično dokumentacijo bazena in jo uskladiti s projektom arhitekture ter drugimi načrti PZI projekta. Vsa odstopanja tehnične dokumentacije oz. eventualno spremenjene tehnologije, ki bi imele za posledico dodatne nastale stroške, gredo na konto povzročitelja.   </t>
  </si>
  <si>
    <t>2. Ponudnik mora k ponudbi obvezno priložiti pisne reference ali izjavo investitorja ali glavnega izvajalca objekta, kjer se je v zadnjih 5 letih izvedel bazen z zahtevano tehnologijo izvedbe in to najmanj 10 referenc za olimpijski 50 m bazen na području članic EU "</t>
  </si>
  <si>
    <t>3. Ponudnik tehnologije mora k ponudbi obvezno preložiti pisno izjavo FINA, da ponujena tehnologija v vseh elementih zagotavlja in izpolnjuje zahteve FINA.</t>
  </si>
  <si>
    <t xml:space="preserve">d.) Prekinitve del , ki so potrebna za druga vezana dela, je vkalkulirati v ceno za enoto mere. </t>
  </si>
  <si>
    <t xml:space="preserve">• - Toplotna izolativnost profilov:  Uf ≤ 1,2 W/m2K
• - Toplotna izolativnost stekla:  Ug ≤ 0,7 W/m2K </t>
  </si>
  <si>
    <t>• - kvaliteta materiala 1.4401, vzmerjeno brušenje (granulacija 200)
• - toplotna izolativnost: EN ISO 10077-2:  Uf ≥ 1,5 W/m2K
• - zrakopropustnost - zrakotesnost, EN 12207 (OZ Razred  1-2)
• - vodotesnost, EN 12208 (OZ- razred 1a - 3a)
• - protivlomnost (protivlomni razred) po ENV 1627: do WK3 
• - material za tesnila – EPDM, DIN 7863   
• - odpornost na udarni veter; EN 12210: razred C1-C2</t>
  </si>
  <si>
    <t xml:space="preserve">3.4.  Alu steklena okna morajo imeti toplotno izolativnost: Ug ≤ 0,7 W/m2K (glede na tip vgrajenega stekla) ter Uw ≤ 1,0 W/m2K (glede na amterial distančnika stekla) ter ustrezati sledečim parametrom in standardom: </t>
  </si>
  <si>
    <t xml:space="preserve">5. Obložene površine morajo biti vertikalno in horizontalno ravne z ostrimi robovi na stikih sten in na vogalih. Pri prezračevani fasadni oblogi se odprtine nad 1m2 odbijejo v celoti, špalete in police se obračunajo posebej. Pri tankoslojni fasadi veljajo za obračun normativi GNG za fasaderska dela. </t>
  </si>
  <si>
    <t>9. Fasaderji, ki delajo na višini morajo biti zavarovani v skladu z predpisi in zakonom o Varstvo pri delu (vsa varovala, ki služijo za uporabo osebne zaščitne opreme v skladu z SIST EN 354, SIST EN 355, SIST EN 360, SIST EN 362 in Zakonom o varstvu in zdravju pri delu.)</t>
  </si>
  <si>
    <t xml:space="preserve">FASADNE ŠPALETE: Nabava, dobava in montaža zunanjih špalet okrog stavbnega pohištva s fasadno oblogo debeline 0,8 cm. Razvite širine ≤ 31 cm: V in H zapore špalet ob zunanjem stavbnem pohištvu, katero v osnovi tvori nosilna podkonstrukcija in fasadna plošča iz enake finalne obloge, kot na preostali fasadi.  Špalete v razviti širini do 26 cm (obroba  r. š. do 21 cm). Obdelano v sistemski tehniki ponudnika fasade na način, ki preprečuje dotok atmosferskih vod do termoizolacije in zračnega prostora, npr. Kerrock ali tehnično enakovredno. Stik med ploščo špalete in osnovne fasadne plošče na robu je obdelan pod rezanim kotom 45°. </t>
  </si>
  <si>
    <t xml:space="preserve">Skupaj sestav S2: višina stropne fasadne obloge ≤ 12 cm: </t>
  </si>
  <si>
    <t xml:space="preserve">polnilo kot netransparetna opna (izolacijski sendvič element):
•  enojno steklo ... 1.0 cm
•  kamena volna srednje gostote, ... 15.0 cm
  SIST EN 13162,λD = max.0.035 W/(m.K) npr.: KNAUF INSULATION DP-8 ali tehnično enakovredno (plošče s to debelino so izdelane po meri)
•  aluminijska pločevina ... 0.2 cm
 • Toplotna prehodnost polnilnega elementa: U = 0.224 W/(m2.K)
</t>
  </si>
  <si>
    <t xml:space="preserve">1. Varovalni odri, ki služijo varovanju življenja, izvajalcev ter ostalih na gradbišču in niso posebej navedena v tem popisu (glej tesraska dela - opaži in odri) se za čas izvajanja ne obračunavajo  posebej, ampak jih je potrebno upoštevati v cenah za enoto posameznih postavk, v kolikor to ni v popisu posebej opisano in označeno. </t>
  </si>
  <si>
    <t xml:space="preserve">4. Obložene površine morajo biti vertikalno in horizontalno ravne z ostrimi robovi na stikih sten in na vogalih. Rezanje kritine in pločevine je zajeti v ceno za enoto mere, v kolikor ni v popisu drugače določeno. </t>
  </si>
  <si>
    <t xml:space="preserve">4. Pri delu je obvezno upoštevati navodila za montažo ter detajle vgraditve od proizvajalca kritine in pločevine. </t>
  </si>
  <si>
    <t xml:space="preserve">5. Vsi kleparski izdelki so izdelani iz Alu plastificirane barvane ali eluksirane pločevine v debelinah po projektu: 2,1, ali 0,7 mm. Finalna obdelava je odvisna od namena obrobe ali kritine in jo pogojujejo proizvajalčevi parametri za dosego predpisane kvalitete in garancije ter barvna študija iz PZI načrta. </t>
  </si>
  <si>
    <t xml:space="preserve">6. Obložene površine morajo biti vertikalno in horizontalno ravne z ostrimi robovi na stikih sten in na vogalih. Rezanje kritine in pločevine je zajeti v ceno za enoto mere, v kolikor ni v popisu drugače določeno. </t>
  </si>
  <si>
    <t>Izdelava odzračnikov/odduhov, skritimi za maskami, po detajlu projektanta ali načrtovalna strojne opreme: izdelano iz Aluplast pločevine debeline 1,0 mm, skupaj s pripadajočo kovinsko ali leseno podkonstrukcijo, izolacijo iz kamene volne debeline 12 cm, ter vsemi zaključki na vrhu in s pripadajočo kapo: preboj premera do Ø 15 cm, višine do 50 cm. V ceno zajeti kompletno izdelavo kanala, ter vsa pripravljalna, zaključna in pripravljalna dela, ter spajanje s osnovno kritino ter zaključno kapo.</t>
  </si>
  <si>
    <t xml:space="preserve">1. V ceno za enoto mere morajo biti vračunani stroški za izdelavo delavniških načrtov ter detajlov za izvedbo posameznih konstrukcijskih elementov in izdelava predizmer na objektu.  </t>
  </si>
  <si>
    <t xml:space="preserve">3. Varovalni odri, ki služijo varovanju življenja, izvajalcev ter ostalih na gradbišču in niso posebej navedena v tem popisu (glej tesraska dela - opaži in odri) se za čas izvajanja ne obračunavajo  posebej, ampak jih je potrebno upoštevati v cenah za enoto posameznih postavk, v kolikor to ni v popisu posebej opisano in označeno. </t>
  </si>
  <si>
    <t>5. Vsi profili so promarno vroče cinkani in finalno prašno barvani V RAL lestvici v tonu po izboru arhitekta. Vse jeklene nosilne konstrukcije morajo biti po končani izdelavi pregledane s strani pooblaščene organizacije, ki preveri kvaliteto zvarov, spojev, barvnega nanosa in o tem izdela pisno poročilo. Stroške izdelave in pregleda je vkalkulirati v ceno E.M.</t>
  </si>
  <si>
    <t>9. MATERIAL: JEKLENA KONSTRUKCIJA: Ves vgrajeni material (pločevine, profili, dodajni material, spojna sredstva ...) mora biti opremljen s potrdili o kvaliteti v skladu z zakonom o standardizaciji. Potrdila o kvaliteti morajo biti stopnje najmanj 3.1. v skladu s standardom EN 10204.  V vseh fazah izdelave in montaže nosilne jeklene konstrukcije mora biti zagotovljena sledljivost materiala. Osnovni material (profili, pločevine) elementov jeklenih konstrukcij je predviden v kvaliteti S235JR po SIST EN 10025, vijačni material je predviden v kvaliteti 8.8 in 10.9.</t>
  </si>
  <si>
    <t xml:space="preserve">Tesnjenje tube na obstoječo prirobnico Ø 40 na bazesnki steni po enakem posotpku, kot na drugi strani: </t>
  </si>
  <si>
    <t xml:space="preserve">izdelki in konstrukcije iz FeZn jekla, ki so izpostavljene vlagi (v notranjosti in zunanjosti): peskanje, nanos cink primer premaza (TIGER 175° C), sušenje in enkratni temeljni prašni nanos v izbrani enotni barvi </t>
  </si>
  <si>
    <t xml:space="preserve">Izdelava, dobava in montaža INOX stojala za kolesa, izdelan iz brušene ločno spiralasto krivljene cevi Ø 50 mm  za štiri kolesa, izdelano v enem kosu skupaj s sidri za mokro ali suho montažo Izdelano po detajlu nadzora ali izvajalca. Ograja je preko pokrivnih rozet pritrjena v fiksno podlago s sidri, pokrivne rozete položene preko finalne obloge. Predvideno 8,55 m1 cevi/kpl. </t>
  </si>
  <si>
    <t>Izdelava, dobava in montaža tipiziranih nerjavečih INOX ali ALU-LUX profilov (različni kotniki, profilirani trakovi) različnih manjših dimenzij (do, oziroma  ≤  30/30/2,5 mm), opremljeni s sidri za vzidavo: za razne pripire in horizontalne robove. Položeni samostojno ali kot okvirji.</t>
  </si>
  <si>
    <t>Izdelava, dobava in montaža tipiziranih nerjavečih INOX ali ALU-LUX profilov (kotniki za odkap, zaključni kotniki) različnih srednjih dimenzij (do oziroma  ≤ 80/80/5 mm), opremljeni s sidri za vzidavo ali vijačeni z ustreznimi vložki: za  odkapne robove na posameznih oprtinah, pri jaških za prezračevanje in določene horizontalne robove. Položeni samostojno ali kot okvirji.</t>
  </si>
  <si>
    <t>5.  Notranje stavbno pohištvo je izdelono v kombinaciji aluminija, lesa in stekla po meri ali v tipih/artiklih poljubnega proizvajalca. Pred izdelavo v času jemanja predizmer na delovšču se je potrebno dogovoriti glede eventualne izvedbe in namestitve rolojev - senčil - "roll screan" in komarnikov. Pred izdelavo projektant pismeno obvezno potrdi način izvedbe, tipe izbranih vrat,  vse vzorce, kjuke in detajle!  Vsi alu izdelki so izdelani iz tipiziranih  sistemov  v smislu kvalitete po izbiri projektanta, ki mora ustrezati evropskim predpisom, standardom in v nadaljevanju opisanim sistemom izdelave.</t>
  </si>
  <si>
    <t>6. Opisi sistemov morajo biti usklajeni z opisi v detajlih PZI projekta in shemami vrat in oken in posamezne kosovnice.</t>
  </si>
  <si>
    <t xml:space="preserve">6.1. Notranje stavbno pohištvo/vrata:  je izdelano iz visokokvalitetnega mat eluksiranega aluminija, izbranega lesa 1. kvalitete in stekla v naravnem tonu potrjenega dobavitelja. Pred izdelavo - naročilom projektant obvezno pismeno potrdi način izvedbe, posamezne artikle, opremo tipe in vse detajle! Izvajalec je obvezan izdelati vzorce za potrditev. Mere, smer odpiranja in samo vgradnjo vrat preveriti na licu mesta. </t>
  </si>
  <si>
    <t xml:space="preserve">7. Pred izdelavo ali naročilom stavbnega pohištva je obvezno preveriti višino spuščenega stropu zaradi uskladitve detajla vrat in sten, ki segajo do stropu in eventualnih skritih mehanizmov v spuščenih stropovih. </t>
  </si>
  <si>
    <t>9.  Pred naročilom in jemanjem izmer morajo dobavitelji ali proizvajalci stavbnega pohištva na gradbišču uskladiti vse detajle, ki so povezani z montažo stavbnega pohištva; velikosti odprtin, pozicijo montaže v špaletah, detajle spajanja z zunanjimi in notranjimi policami, eventualnimi dodatnimi oblaganji posameznih špalet ter tesnenjem in zaključkom ob zidovih in ometih. Pred izdelavo v času jemanja predizmer na delovšču se je potrebno dogovoriti glede eventualne izvedbe in namestitve  senčil in komarnikov. Pred izdelavo projektant ali nadzor pismeno obvezno potrdi način izvedbe in detajle!  Celotno stavbno pohištvo mora biti izdelano iz tipiziranih  sistemov  v smislu kvalitete, ki mora ustrezati evropskim predpisom, standardom in v nadaljevanju opisanim sistemom izdelave.</t>
  </si>
  <si>
    <t xml:space="preserve">1. Pri izdelavi mizarskih del mora ponudnik ali izvajalec upoštevati vse detajle in smernice iz načrta notranje opreme in ostala navodila projektanta. Eventualne delavniške načrte izdela izvajalec v skladu z načrtom notranje opreme. V ceno za enoto mere morajo biti vračunani stroški za izdelavo delavniških načrtov ter detajlov za izvedbo posameznih mizarskih elementov in izdelava predizmer na objektu. Oprema in pohištvo, kupljeno pri poljubnih dobaviteljih (ali izdelano enakovredno po meri), zmontirano na licu mesta; vse v barvah po barvni lestvici ali izboru projektanta, ki mora ustrezati sledečim parametrom in načinu obdelave. </t>
  </si>
  <si>
    <t xml:space="preserve">8. V ceno za enoto mere morajo biti vračunani stroški za izdelavo delavniških načrtov ter detajlov za izvedbo posameznih konstrukcijskih elementov in izdelava predizmer na objektu.  </t>
  </si>
  <si>
    <t>Oprema omarice: v 1. kompletu računati 2 para magnetov za zapiranje vrat, štiri šarnirje in dva okrogla izreza do Ø 30 mm za odpiranje s prstom.</t>
  </si>
  <si>
    <t>Oprema omarice: v 1. kompletu računati 2 para magnetov za zapiranje vrat, štiri šarnirje in tri okrogle izreza do Ø 25 mm za zračenje ter povprečno 1 teleskopko RF nogico</t>
  </si>
  <si>
    <t>6. Pri polaganju keramičnih ali gres oblog je obvezno potrebno upoštevati sledeče splošne pogoje:
¨ Minimalni izvedbeni pogoji za vgradnjo keramičarskih oblog:
¨ Izvedeni tlak iz keramike se lahko mehansko obremeni po ca. 3 do 4 dneh.
¨ Temperatura podlage min. 10°C oz. 3°C nad temperaturo rosišča, temperatura zraka v prostoru min.10°C.
¨ V primeru izvedbe emulzijskih epoksidnih sistemov: Temperatura podlage min. 15°C oz. 3°C nad temperaturo rosišča, temperatura zraka v prostoru min.15°C.
¨ Relativna vlaga zraka v prostoru max. 75%.
¨ Vsebnost vlage v cementni podlagi do 4,5% CM.
¨ Oprijemna trdnost podlage ³ 1,5 N/mm2.
¨ Tlačna trdnost AB podlage ³ 25 N/mm2.
¨ Tlačna trdnost cementnega estriha ³ 30 N/mm2.
¨ Ravnost osnovne podlage v skladu z DIN EN 18202 (tabela 3).
¨ Upoštevati je potrebno navodila iz tehničnih listov o produktih in priložena priporočila v zadnji izdaji izbranega proizvajalca.  Izgled in stopnjo protidrsnosti je potrebno na  osnovi vzorca predhodno pisno potrditi s strani nadzora in projektanta.
¨ Obvezna ustreznost materialov za uporabo v prehrambeni industriji.
¨ Obvezna ustreznost materialov za uporabo v bivalnih prostorih.
¨ Obvezna je izvedba opisanega sistema, vendar poljubnega proizvajalca.</t>
  </si>
  <si>
    <t xml:space="preserve">Obloga DIMENZIJ 20 X 20 v izbranem  barvnem tonu  po NCS: S 4020 R90B  se polaga na armirano betonski strojno izdelan estrih, podlagi je prilagoditi kvaliteto in sestavo lepila. Material mora ustrezati  odpornosti na zdrs v mokrih prostorih za boso nogo:  razred  A + B + C - &gt; 24 ° ; Položeno v barvi po izbiri projektanta na lokacijah v skladu s PGD/PZI projektom. Keramika mora imeti certifikat za zahtevano protizdrsnost, Ecolab in točke LEED, zadostiti mora vsem pogojem za površine javnih bazenov! </t>
  </si>
  <si>
    <t xml:space="preserve">KERAMIČNA TALNA OBLOGA: Nabava, dobava in polaganje zunanje talne  nedrseče granitogres (po celem profilu)  talne obloge 1. kvalitete, poljubnega proizvajalca, položena v zmrzlinsko odporno , visokokvalitetno lepilo na pripravljeno impregnirano podlago, odprte fuge širine do 6 mm, stičene s fugirno vodoodbojno in visoko odporno maso v pripadajoči barvi -  mokri prostori (P4 in P4a). </t>
  </si>
  <si>
    <t xml:space="preserve">Obloga v izbranem  barvnem tonu se polaga na armirano betonski strojno izdelan estrih, podlagi je prilagoditi kvaliteto in sestavo lepila. Material mora ustrezati  dimenzijam 60 x 120, debeline 10,5 mm, retificiran  in monokaliber, opcijo modularnega polaganja,   videz betona z ugreznjenimi vzporednimi prekinjenimi reljefnimi črtami , z odpornostjo na zdrs v mokrih prostorih za boso nogo:  razred R11, A+ B  &gt; 18° ;  Material ne sme biti štokan.  Položeno v barvi po izbiri projektanta na lokacijah v skladu s PGD/PZI projektom. Keramika mora imeti certifikat za zahtevano protizdrsnost,CERTIFIKAT ECOLABEL in točke LEED, zadostiti mora vsem pogojem za površine javnih bazenov! bazeneobjekte. </t>
  </si>
  <si>
    <t>5. Pri polaganju EPOKSI talnih oblog je obvezno potrebno upoštevati sledeče splošne pogoje:
¨ Minimalni izvedbeni pogoji za vgradnjo epoksidnih tlakov:
¨ Izvedeni epoksidni tlak se lahko mehansko obremeni po ca. 3 do 4 dneh kemijsko odpornost pa doseže po ca. 7 do 10 dneh pri temperaturi 20°C. Pranje in čiščenje epoksidnega tlaka z vodo je možno šele po kemijski utrditvi tlaka.
¨ Temperatura podlage min. 10°C oz. 3°C nad temperaturo rosišča, temperatura zraka v prostoru min.10°C.
¨ V primeru izvedbe emulzijskih epoksidnih sistemov: Temperatura podlage min. 15°C oz. 3°C nad temperaturo rosišča, temperatura zraka v prostoru min.15°C.
¨ Relativna vlaga zraka v prostoru max. 75 %.
¨ Vsebnost vlage v cementni podlagi do 4,5 % CM.
¨ Oprijemna trdnost podlage  1,5 N/mm2.
¨ Tlačna trdnost AB podlage  25 N/mm2.
¨ Tlačna trdnost cementnega estriha  30 N/mm2.
¨ Ravnost osnovne podlage v skladu z DIN EN 18202 (tabela 3, vrstica 3).
¨ Upoštevati je potrebno navodila iz tehničnih listov o produktih in priporočila izbranega proizvajalca v zadnji izdaji izbranega proizvajalca.  Izgled in stopnjo protidrsnosti je potrebno na  osnovi vzorca predhodno pisno potrditi s strani nadzora in projektanta.
¨ Obvezna ustreznost materialov za uporabo v prehrambeni industriji.
¨ Obvezna ustreznost materialov za uporabo v bivalnih prostorih.
¨ Obvezna ustreznost materialov za uporabo v garažnih hišah sistem OS8.
¨ Obvezna je izvedba opisanega sistema, vendar poljubnega proizvajalca.</t>
  </si>
  <si>
    <t>• Epoksidna izravnalna masa (izravnava do 2 mm) z proizvodom izbranega proizvajalca (poraba: 1,4 - 1,6 kg/m2 za 1 mm debeline (razmerje mešanja smola:pesek=1:1)</t>
  </si>
  <si>
    <t xml:space="preserve">1. Stroške  za morebitne statične presoje stabilnosti, sidranja in razpone posameznih plošč je vkalkulirati v cene po enoti posameznih postavk.    </t>
  </si>
  <si>
    <t xml:space="preserve">1. Delovni odri, ki služijo varovanju življenja, izvajalcev ter ostalih na gradbišču in niso posebej navedenea v tem popisu (glej tesraska dela - opaži in odri) se za čas izvajanja ne obračunavajo  posebej, ampak jih je potrebno upoštevati v cenah za enoto posameznih postavk, v kolikor to ni v popisu posebej opisano in označeno. </t>
  </si>
  <si>
    <t xml:space="preserve">Ravne stene, višine do 3,00 (3,05) m, v prostorih velikosti &gt; nad 5,00 m2 (delno klet, pritličje in streha): </t>
  </si>
  <si>
    <t xml:space="preserve">Ravne stene, višine do 3,00 (3,05) m, v prostorih velikosti ≤ do 5,00 m2 (delno klet in pritličje): </t>
  </si>
  <si>
    <t>1. Požarno dvigalo mora biti narejeno v skladu s Pravilnikom o varnosti dvigal in standardi SIST EN 81-1, SIST EN 81-1 A2, SIST EN 81-1 AC, SIST EN 81-28, SIST EN 81-2, SIST EN 81-2 A2, SIST EN 81-2 AC in SIST EN 81-3.</t>
  </si>
  <si>
    <t xml:space="preserve">2. Monterji, ki delajo na višini morajo biti zavarovani v skladu z predpisi in zakonom o Varstvo pri delu (vsa varovala, ki služijo za uporabo osebne zaščitne opreme v skladu z SIST EN 354, SIST EN 355, SIST EN 360, SIST EN 362 in Zakonom o varstvu in zdravju pri delu.). 
</t>
  </si>
  <si>
    <t>3. Vsa sidra in zunaji kovinski elementi so vroče cinkani in finalno prašno barvani V RAL lestvici v tonu po izboru arhitekta. Vse jeklene nosilne konstrukcije morajo biti po kočani izdelavi pregledane s strani pooblaščene organizacije, ki preveri kvaliteto zvarov, spojev, barvnega nanosa in o tem izdela pisno poročilo. Stroške izdelave in pregleda je vkalkulirati v ceno E.M.</t>
  </si>
  <si>
    <t xml:space="preserve">4. Za vsako napravo je potrebno izdelati pozkusne zagone, teste in o tem izdelati pisno poročilo, kar je zajeti v ceno. </t>
  </si>
  <si>
    <t xml:space="preserve">5. V obsegu dobave dvigala so zajete naslednje postavke:
 Servisno tipkalo na strehi kabine.
 Pakiranje in transport do gradbišča.
 Dokumentacija. (PZI, PID, POV navodila)
 Šolanje skrbnika dvigala.
 Ploščice in napisi, ki pripadajo neposredno dvigalu, v skladu z SIST EN81-1.
 Stroški za prisotnost montažnega osebja pri prevzemu dvigal in tehničnem pregledu objekta. 
 Montaža dvigala brez postavljanja odrov ob uporabi predhodno vgrajenih montažnih obešal. 
 Lestev za pomoč pri vstopanju v jamo jaška, ki  ustreza SIST EN 81-1 predpisom.
 Odstranitev pakirnega materiala.
 Dobava montažnih obešal za dviganje v jašku.
 Osvetlitev in elektrifikacija jaška v skladu z SIST EN 81-1 predpisom.
 Stroški in pristojbine predhodnega preizkusa in prevzema od izvedencev, ki vključuje preizkus znanja za dva skrbnika dvigala - pridobitev certifikata.
 Raztovarjanje in prenašanje težkih delov dvigala na gradbišču.
 Enkratno naknadno čiščenje naprave po zaključku montaže.
 Dostava uteži pri prevzemu s strani izvedencev.
</t>
  </si>
  <si>
    <t xml:space="preserve">5. Dvigala in dvigalni jaški so obdelavni v 04.05.04-06 Sheme dvigalnih jaškov 1-3. Tehnološki načrt dvigala bo izdelal na razpisu izbran dobavitelj dvigala. </t>
  </si>
  <si>
    <t xml:space="preserve">1.4. Delovni odri, ki služijo varovanju življenja, izvajalcev ter ostalih na gradbišču in niso posebej navedeni v tem popisu (glej tesarska dela - opaži in odri) se za čas izvajanja ne obračunavajo  posebej, ampak jih je potrebno upoštevati v cenah za enoto posameznih postavk, v kolikor to ni v popisu posebej opisano in označeno. </t>
  </si>
  <si>
    <r>
      <t>Ometana fasada</t>
    </r>
    <r>
      <rPr>
        <sz val="9"/>
        <rFont val="Calibri"/>
        <family val="2"/>
        <charset val="238"/>
      </rPr>
      <t xml:space="preserve">: Nabava, dobava in izdelava vodoodbojne vertikalne  tenkoslojne pralne fasade (posamezni podstavki fasade - cokli) direktno na armirano betonski zid- Proizvod po opisani tehnologiji od poljubnega proizvajalca, kot npr.: STO ali tehnično enakovredno v sestavi: </t>
    </r>
  </si>
  <si>
    <r>
      <t xml:space="preserve">Fasada coklov in podstavkov: </t>
    </r>
    <r>
      <rPr>
        <sz val="9"/>
        <rFont val="Calibri"/>
        <family val="2"/>
        <charset val="238"/>
      </rPr>
      <t xml:space="preserve">Nabava, dobava in izdelava vodoodbojne vertikalne  tenkoslojne pralne fasade (posamezni podstavki fasade - cokli) direktno na armirano betonski zid- Proizvod po opisani tehnologiji od poljubnega proizvajalca, kot npr.: Polar 5M (siva) ali tehnično enakovredno v sestavi: </t>
    </r>
  </si>
  <si>
    <r>
      <t xml:space="preserve">F2 -  Tipična prezračevana fasada - U = 0.207 W/(m2.K): prezračevana zračna fasada  iz kompozitnih polimernih akrilnih plošč kot npr: KERROCK ali tehnično enakovredno na pripadajoči alu podkonstrukciji z ustrezno termoizolacijo: </t>
    </r>
    <r>
      <rPr>
        <sz val="9"/>
        <rFont val="Calibri"/>
        <family val="2"/>
        <charset val="238"/>
      </rPr>
      <t>Nabava, dobava in montaža  vertikalne (ter delno horizontalne) obešene zračne fasade poljubnega proizvajalca na pripadajoči nerjaveči podkonstrukciji in termoizolaciji; obdelano kot finalna obloga na lokacijah po PZI projektu v sestavi:</t>
    </r>
  </si>
  <si>
    <r>
      <rPr>
        <b/>
        <sz val="9"/>
        <rFont val="Calibri"/>
        <family val="2"/>
        <charset val="238"/>
      </rPr>
      <t>Fasadni pasovi - zaključne maske:</t>
    </r>
    <r>
      <rPr>
        <sz val="9"/>
        <rFont val="Calibri"/>
        <family val="2"/>
        <charset val="238"/>
      </rPr>
      <t xml:space="preserve"> Enako kot opis postavke za osnovno tipično fasado: samo zaključna maska - položena v pasu širine ≤ 40 cm po čelu plošče nad posameznimi nadstreški z dodatno hidroizolacijo preko termo izolacije. Plošče razvite širine do 40 cm. Hidroizolacijski pas na eno strani sega preko roba, na drugi strani je spojen z HI strešnih površin.</t>
    </r>
  </si>
  <si>
    <r>
      <t xml:space="preserve">OBSTOJEČE LAMELE: Montaža obstoječih lamel, ki so se odstranile v času izvajanja rušitvenih del: </t>
    </r>
    <r>
      <rPr>
        <sz val="9"/>
        <rFont val="Calibri"/>
        <family val="2"/>
        <charset val="238"/>
      </rPr>
      <t>Obstoječe lamele iz teraca se reinterpretirajo nazaj v fasadni sklop zunanjih garderob. Lamele se očistijo, popravijo na mestih večjih poškodb ter na inox podkonstrukciji vertikalno namestijo na mikrolokacije v skladu s PZI načrtom. lamele se vpnejo preko RF sidrnih vijakov in RF vidnih glavnih matic v objemne, po meri izdelane nastavne čevlje (sidrne krine), ki so spodaj sidrani v AB tlak, zgoraj pa s strani v AB ploščo. Posamezne spodnje in zgornje sidrne palice so vidne. Celoten  Inox pritrdilni material je obdelan v mat vidni strukturi in v kvaliteti kislinsko odpornega INOX-a - AISI 316L (1.4404); lamele dolžine 3,08 m in 3,16 m, preseka: 8/18 cm.</t>
    </r>
  </si>
  <si>
    <r>
      <t xml:space="preserve">NOVE LAMELE: Izdelava, dobava in montaža novih vertikalnih lamel preseka 40/160 mm, izdelanih iz osnovnih nosilnih ALU škatlastih profilov 24/144/4 mm, višine 4100 mm (4,10 m), ki so naknadno oblečeni v polimerne akrilne kompozitne plošče - lepljene na inox podkonstrukciji. Finalno izdelane lamele se montirajo </t>
    </r>
    <r>
      <rPr>
        <sz val="9"/>
        <rFont val="Calibri"/>
        <family val="2"/>
        <charset val="238"/>
      </rPr>
      <t>na mikrolokacije v skladu s PZI načrtom. lamele se vpnejo preko točkovnih sidrnih vijakov in vidnih glavnih matic v objemne, po meri izdelane nastavne čevlje, ki so spodaj sidrani v AB tlak, zgoraj pa s strani v AB ploščo. Sidrne palice so vidne. Inox je obdelan v mat vidni strukturi in v kvaliteti kislinsko odpornega INOX-a - AISI 316L (1.4404), lamele skupne  dolžine 4,10 m.</t>
    </r>
  </si>
  <si>
    <r>
      <rPr>
        <b/>
        <sz val="9"/>
        <rFont val="Calibri"/>
        <family val="2"/>
        <charset val="238"/>
      </rPr>
      <t>F1 - Tipična fasadna zasteklitev s sistemsko konstrukcijo in mestoma z lahkimi polnili: oznaka FZ-1 -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9 (devet) delna fiksna zasteklitev skupne velikosti: 1116x412 cm, </t>
    </r>
    <r>
      <rPr>
        <sz val="9"/>
        <rFont val="Calibri"/>
        <family val="2"/>
        <charset val="238"/>
      </rPr>
      <t>Opomba: eventualni vložki - vrata so obdelana in prikazana posebej:</t>
    </r>
  </si>
  <si>
    <r>
      <rPr>
        <b/>
        <sz val="9"/>
        <rFont val="Calibri"/>
        <family val="2"/>
        <charset val="238"/>
      </rPr>
      <t>F1 - Tipična fasadna zasteklitev s sistemsko konstrukcijo in mestoma z lahkimi polnili: oznaka FZ_2 -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9 (devet) delna fiksna zasteklitev skupne velikosti: 1656x412 cm, </t>
    </r>
    <r>
      <rPr>
        <sz val="9"/>
        <rFont val="Calibri"/>
        <family val="2"/>
        <charset val="238"/>
      </rPr>
      <t>Opomba: eventualni vložki - vrata so obdelana in prikazana posebej - podrobnosti glej na listu 4.02.40.:</t>
    </r>
  </si>
  <si>
    <r>
      <t>sestav S1  -  Ravna streha nad pritličjem - osi: 2-12/C1-E (in na nižjem nivoju hale notranjega bazena) : princip kombinirane ravne strehe z neizkoriščeno površino, U = 0.110 W/(m2.K) - Nabava, dobava in izdelava zelene ekstenzivne zelene strehe izbranega proizvajalca kot na primer Xeroflor sedum-moss ali tehnično enakovredno v sestavu:  (</t>
    </r>
    <r>
      <rPr>
        <sz val="9"/>
        <rFont val="Calibri"/>
        <family val="2"/>
        <charset val="238"/>
      </rPr>
      <t>Opomba: odtočna mulda je oblikovana v gornjem sloju toplotne izolacije II in je brez naklona. Odvodnjavanje: sesalno, podtlačno, po sistemu poljubnega izbranega proizvajalca, kot npr.: VALSIR/Rain Plus ali tehnično enakovredno):</t>
    </r>
  </si>
  <si>
    <r>
      <rPr>
        <b/>
        <sz val="9"/>
        <rFont val="Calibri"/>
        <family val="2"/>
        <charset val="238"/>
      </rPr>
      <t xml:space="preserve">NERJAVEČA OGRAJA (streha - terasa za sončenje): </t>
    </r>
    <r>
      <rPr>
        <sz val="9"/>
        <rFont val="Calibri"/>
        <family val="2"/>
        <charset val="238"/>
      </rPr>
      <t xml:space="preserve">Izdelava, dobava in montaža tipizirane nerjaveče RF ograje; izdelane v kombinaciji RF cevi, sestavljenih v okvir in polnila iz pletene RF mreže; skupne višine 110 cm +  višine za sidranje, kot sledi: </t>
    </r>
  </si>
  <si>
    <r>
      <rPr>
        <b/>
        <sz val="9"/>
        <rFont val="Calibri"/>
        <family val="2"/>
        <charset val="238"/>
      </rPr>
      <t xml:space="preserve">NERJAVEČA OGRAJA (streha - ob zunanji strani stopnišča): </t>
    </r>
    <r>
      <rPr>
        <sz val="9"/>
        <rFont val="Calibri"/>
        <family val="2"/>
        <charset val="238"/>
      </rPr>
      <t xml:space="preserve">Izdelava, dobava in montaža tipizirane nerjaveče RF ograje; izdelane v kombinaciji RF cevi, sestavljenih v okvir in polnila iz pletene RF mreže; skupne višine 110 cm +  višine za sidranje, kot sledi: </t>
    </r>
  </si>
  <si>
    <r>
      <rPr>
        <b/>
        <sz val="9"/>
        <rFont val="Calibri"/>
        <family val="2"/>
        <charset val="238"/>
      </rPr>
      <t>STOPNIŠČE 1, 2, 3 in 4:</t>
    </r>
    <r>
      <rPr>
        <sz val="9"/>
        <rFont val="Calibri"/>
        <family val="2"/>
        <charset val="238"/>
      </rPr>
      <t xml:space="preserve"> Izdelava, dobava in montaža ograj na notranjih stopniščih, izdelane iz nerjaveče inox (RF) pločevine in profilov v izgledu po PZI projektu; vse v merah po PZI projektu, detajlih in delavniških načrtih, kot sledi: </t>
    </r>
  </si>
  <si>
    <r>
      <rPr>
        <b/>
        <sz val="9"/>
        <rFont val="Calibri"/>
        <family val="2"/>
        <charset val="238"/>
      </rPr>
      <t xml:space="preserve">NERJAVEČA OGRAJA (zunanje tribune): </t>
    </r>
    <r>
      <rPr>
        <sz val="9"/>
        <rFont val="Calibri"/>
        <family val="2"/>
        <charset val="238"/>
      </rPr>
      <t xml:space="preserve">Izdelava, dobava in montaža tipizirane nerjaveče RF ograje; izdelane v kombinaciji RF cevi, sestavljenih v okvir in polnila iz pletene RF mreže; skupne višine 100 cm +  višine za sidranje, kot sledi: </t>
    </r>
  </si>
  <si>
    <r>
      <rPr>
        <b/>
        <sz val="9"/>
        <rFont val="Calibri"/>
        <family val="2"/>
        <charset val="238"/>
      </rPr>
      <t xml:space="preserve">NERJAVEČA OGRAJA (ob bazenu): </t>
    </r>
    <r>
      <rPr>
        <sz val="9"/>
        <rFont val="Calibri"/>
        <family val="2"/>
        <charset val="238"/>
      </rPr>
      <t xml:space="preserve">Izdelava, dobava in montaža tipizirane nerjaveče RF ograje; izdelane v kombinaciji RF cevi, sestavljenih v okvir in polnila iz pletene RF mreže; skupne višine 87 cm +  3 cm višine za sidranje, kot sledi: </t>
    </r>
  </si>
  <si>
    <r>
      <rPr>
        <b/>
        <sz val="9"/>
        <rFont val="Calibri"/>
        <family val="2"/>
        <charset val="238"/>
      </rPr>
      <t xml:space="preserve">NERJAVEČA CEVNA OGRAJA (zunaj): </t>
    </r>
    <r>
      <rPr>
        <sz val="9"/>
        <rFont val="Calibri"/>
        <family val="2"/>
        <charset val="238"/>
      </rPr>
      <t>Izdelava, dobava in montaža tipizirane nerjaveče RF cevne ograje - samo ročaj in vertikalni stebrički; izdelano iz vertikalne in horizontalne cevi premera 42/3,2 mm, prehod in H v V ločno krivljen po radiju detajla PZI projekta. Stojke so sidrane v AB podložni beton preko pokrivnih rozet. Ograje so različnih višin, glej projekt: obračun po r.d. položene ograje - ročaja in stebričev.  Predvidena teža: 3,40 kg/m1</t>
    </r>
  </si>
  <si>
    <r>
      <rPr>
        <b/>
        <sz val="9"/>
        <rFont val="Calibri"/>
        <family val="2"/>
        <charset val="238"/>
      </rPr>
      <t>TRIBUNE:</t>
    </r>
    <r>
      <rPr>
        <sz val="9"/>
        <rFont val="Calibri"/>
        <family val="2"/>
        <charset val="238"/>
      </rPr>
      <t xml:space="preserve"> Izdelava, dobava in montaža zunanje tribune s sedežnimi in ležalnimi mesti, sestavljena iz sledečih segmentov:</t>
    </r>
  </si>
  <si>
    <r>
      <rPr>
        <sz val="9"/>
        <rFont val="Calibri"/>
        <family val="2"/>
        <charset val="238"/>
      </rPr>
      <t xml:space="preserve">Kot postavka 1., samo: </t>
    </r>
    <r>
      <rPr>
        <b/>
        <sz val="9"/>
        <rFont val="Calibri"/>
        <family val="2"/>
        <charset val="238"/>
      </rPr>
      <t xml:space="preserve">POZICIJA PSV1; Klet - garaža, požarni izhod - požarno stopnišče 5 - Požarna steklena vrata - evakuacijska:  </t>
    </r>
    <r>
      <rPr>
        <sz val="9"/>
        <rFont val="Calibri"/>
        <family val="2"/>
        <charset val="238"/>
      </rPr>
      <t xml:space="preserve">enokrilna vrata skupne velikosti 133/225 cm skupaj s kovinskimi požarnimi profili; vrata 104/217 cm, požarna zaščita po kriteriju EI 30-CS (dimotesna). Na krilu opozorilna nalepka iz samolepilne mat folije (v=7,5 cm), enojni prag in naletna letev. </t>
    </r>
    <r>
      <rPr>
        <b/>
        <sz val="9"/>
        <rFont val="Calibri"/>
        <family val="2"/>
        <charset val="238"/>
      </rPr>
      <t xml:space="preserve">Pozor: </t>
    </r>
    <r>
      <rPr>
        <sz val="9"/>
        <rFont val="Calibri"/>
        <family val="2"/>
        <charset val="238"/>
      </rPr>
      <t>vratno krilo ima onemogočeno zaklepanje: ključavnica se ne zaklepa!</t>
    </r>
  </si>
  <si>
    <r>
      <rPr>
        <sz val="9"/>
        <rFont val="Calibri"/>
        <family val="2"/>
        <charset val="238"/>
      </rPr>
      <t xml:space="preserve">Kot postavka 1., samo: </t>
    </r>
    <r>
      <rPr>
        <b/>
        <sz val="9"/>
        <rFont val="Calibri"/>
        <family val="2"/>
        <charset val="238"/>
      </rPr>
      <t xml:space="preserve">POZICIJA PSV2; Klet - Garaža, požarno stopnišče 1, 2 in 4, Požarna steklena vrata - evakuacijska:  </t>
    </r>
    <r>
      <rPr>
        <sz val="9"/>
        <rFont val="Calibri"/>
        <family val="2"/>
        <charset val="238"/>
      </rPr>
      <t xml:space="preserve">enokrilna vrata skupne velikosti 120/218 cm skupaj s kovinskimi požarnimi profili; vrata 104/210 cm, požarna zaščita po kriteriju EI 30-CS (dimotesna). Na krilu opozorilna nalepka iz samolepilne mat folije (v=7,5 cm), enojni prag in naletna letev. </t>
    </r>
    <r>
      <rPr>
        <b/>
        <sz val="11"/>
        <rFont val="Times New Roman"/>
        <family val="1"/>
        <charset val="238"/>
      </rPr>
      <t/>
    </r>
  </si>
  <si>
    <r>
      <rPr>
        <sz val="9"/>
        <rFont val="Calibri"/>
        <family val="2"/>
        <charset val="238"/>
      </rPr>
      <t xml:space="preserve">Kot postavka 1., samo: </t>
    </r>
    <r>
      <rPr>
        <b/>
        <sz val="9"/>
        <rFont val="Calibri"/>
        <family val="2"/>
        <charset val="238"/>
      </rPr>
      <t xml:space="preserve">POZICIJA PSV3; Klet - Garaža, požarno stopnišče 3 - Požarna steklena vrata - evakuacijska:  </t>
    </r>
    <r>
      <rPr>
        <sz val="9"/>
        <rFont val="Calibri"/>
        <family val="2"/>
        <charset val="238"/>
      </rPr>
      <t xml:space="preserve">enokrilna vrata  s stransko svetlobo skupne velikosti 150/218 cm; vrata 104/210 cm, požarna zaščita po kriteriju EI 30-CS (dimotesna). Na krilu opozorilna nalepka iz samolepilne mat folije (v=7,5 cm), enojni prag in naletna letev. </t>
    </r>
    <r>
      <rPr>
        <b/>
        <sz val="9"/>
        <rFont val="Calibri"/>
        <family val="2"/>
        <charset val="238"/>
      </rPr>
      <t xml:space="preserve">Pozor: </t>
    </r>
    <r>
      <rPr>
        <sz val="9"/>
        <rFont val="Calibri"/>
        <family val="2"/>
        <charset val="238"/>
      </rPr>
      <t>vratno krilo ima onemogočeno zaklepanje: ključavnica se ne zaklepa!</t>
    </r>
  </si>
  <si>
    <r>
      <rPr>
        <sz val="9"/>
        <rFont val="Calibri"/>
        <family val="2"/>
        <charset val="238"/>
      </rPr>
      <t xml:space="preserve">Kot postavka 1., samo: </t>
    </r>
    <r>
      <rPr>
        <b/>
        <sz val="9"/>
        <rFont val="Calibri"/>
        <family val="2"/>
        <charset val="238"/>
      </rPr>
      <t xml:space="preserve">POZICIJA PSV6; Pritličje - požarno stopnišče 1 in 2, vhod v recepcijo in bar - Požarna steklena vrata - evakuacijska:  </t>
    </r>
    <r>
      <rPr>
        <sz val="9"/>
        <rFont val="Calibri"/>
        <family val="2"/>
        <charset val="238"/>
      </rPr>
      <t>enokrilna vrata skupne velikosti 120/228 cm skupaj s kovinskimi požarnimi profili; vrata 104/220 cm, požarna zaščita po kriteriju EI 30-CS (dimotesna). Na krilu opozorilna nalepka iz samolepilne mat folije (v=7,5 cm), enojni prag in naletna letev. Pozor: vratno krilo ima onemogočeno zaklepanje: ključavnica se ne zaklepa!</t>
    </r>
  </si>
  <si>
    <r>
      <rPr>
        <sz val="9"/>
        <rFont val="Calibri"/>
        <family val="2"/>
        <charset val="238"/>
      </rPr>
      <t xml:space="preserve">Kot postavka 1., samo: </t>
    </r>
    <r>
      <rPr>
        <b/>
        <sz val="9"/>
        <rFont val="Calibri"/>
        <family val="2"/>
        <charset val="238"/>
      </rPr>
      <t xml:space="preserve">POZICIJA PSV6a; Pritličje - požarno stopnišče 1, vhod v bar - Požarna steklena vrata - evakuacijska:  </t>
    </r>
    <r>
      <rPr>
        <sz val="9"/>
        <rFont val="Calibri"/>
        <family val="2"/>
        <charset val="238"/>
      </rPr>
      <t>enokrilna vrata skupne velikosti 120/228 cm skupaj s kovinskimi požarnimi profili; vrata 104/220 cm, požarna zaščita po kriteriju EI 30-CS (dimotesna). Na krilu opozorilna nalepka iz samolepilne mat folije (v=7,5 cm),brez pragu in naletne letve.</t>
    </r>
  </si>
  <si>
    <r>
      <rPr>
        <sz val="9"/>
        <rFont val="Calibri"/>
        <family val="2"/>
        <charset val="238"/>
      </rPr>
      <t xml:space="preserve">Kot postavka 1., samo: </t>
    </r>
    <r>
      <rPr>
        <b/>
        <sz val="9"/>
        <rFont val="Calibri"/>
        <family val="2"/>
        <charset val="238"/>
      </rPr>
      <t xml:space="preserve">POZICIJA PSV7; Pritličje - vhod v sklop garderob - Požarna steklena vrata - evakuacijska:  </t>
    </r>
    <r>
      <rPr>
        <sz val="9"/>
        <rFont val="Calibri"/>
        <family val="2"/>
        <charset val="238"/>
      </rPr>
      <t>enokrilna vrata s stransko svetlobo in nadsvetlobo skupne velikosti 143/228+67 cm skupaj s kovinskimi požarnimi profili; vrata 104/220 cm, požarna zaščita po kriteriju EI 30-CS (dimotesna). Na krilu opozorilna nalepka iz samolepilne mat folije (v=7,5 cm), enojni prag in naletna letev. Pozor: vratno krilo ima onemogočeno zaklepanje: ključavnica se ne zaklepa! Vrata so ves čas odprta, zaprejo se s pomočjo samozapirala v primeru požara, ko se sprosti elektromagnet, vezan na požarno centralo.</t>
    </r>
  </si>
  <si>
    <r>
      <rPr>
        <sz val="9"/>
        <rFont val="Calibri"/>
        <family val="2"/>
        <charset val="238"/>
      </rPr>
      <t xml:space="preserve">Kot postavka 1., samo: </t>
    </r>
    <r>
      <rPr>
        <b/>
        <sz val="9"/>
        <rFont val="Calibri"/>
        <family val="2"/>
        <charset val="238"/>
      </rPr>
      <t xml:space="preserve">POZICIJA PSV8; Pritličje - vhod v upravo - Požarna steklena vrata - evakuacijska:  </t>
    </r>
    <r>
      <rPr>
        <sz val="9"/>
        <rFont val="Calibri"/>
        <family val="2"/>
        <charset val="238"/>
      </rPr>
      <t>enokrilna vrata s stransko svetlobo in nadsvetlobo skupne velikosti 149/228+67 cm skupaj s kovinskimi požarnimi profili; vrata 104/220 cm, požarna zaščita po kriteriju EI 30-CS (dimotesna). Na krilu opozorilna nalepka iz samolepilne mat folije (v=7,5 cm), brez pragu in naletne letve.</t>
    </r>
  </si>
  <si>
    <r>
      <rPr>
        <sz val="9"/>
        <rFont val="Calibri"/>
        <family val="2"/>
        <charset val="238"/>
      </rPr>
      <t xml:space="preserve">Kot postavka 1., samo: </t>
    </r>
    <r>
      <rPr>
        <b/>
        <sz val="9"/>
        <rFont val="Calibri"/>
        <family val="2"/>
        <charset val="238"/>
      </rPr>
      <t xml:space="preserve">POZICIJA PSV9; Pritličje - izhod iz garderob v primeru evakuacije - Požarna steklena vrata - evakuacijska:  </t>
    </r>
    <r>
      <rPr>
        <sz val="9"/>
        <rFont val="Calibri"/>
        <family val="2"/>
        <charset val="238"/>
      </rPr>
      <t>enokrilna vrata s stransko svetlobo in nadsvetlobo skupne velikosti 149/228+67 cm skupaj s kovinskimi požarnimi profili; vrata 104/220 cm, požarna zaščita po kriteriju EI 30-CS (dimotesna). Na krilu opozorilna nalepka iz samolepilne mat folije (v=7,5 cm), brez pragu in z naletno letvijo. Pozor: Vrata se odpirajo samo v primeru evakuacije, povezana so na požarno centralo in evakuacijski terminal.</t>
    </r>
  </si>
  <si>
    <r>
      <rPr>
        <sz val="9"/>
        <rFont val="Calibri"/>
        <family val="2"/>
        <charset val="238"/>
      </rPr>
      <t xml:space="preserve">Kot postavka 1., samo: </t>
    </r>
    <r>
      <rPr>
        <b/>
        <sz val="9"/>
        <rFont val="Calibri"/>
        <family val="2"/>
        <charset val="238"/>
      </rPr>
      <t xml:space="preserve">POZICIJA PSV14; Streha, požarno stopnišče - Požarna steklena vrata - evakuacijska:  </t>
    </r>
    <r>
      <rPr>
        <sz val="9"/>
        <rFont val="Calibri"/>
        <family val="2"/>
        <charset val="238"/>
      </rPr>
      <t xml:space="preserve">enokrilna vrata skupne velikosti 120/218 cm skupaj s kovinskimi požarnimi profili; vrata 90/210 cm, požarna zaščita po kriteriju EI 30-CS (dimotesna). Na krilu opozorilna nalepka iz samolepilne mat folije (v=7,5 cm), enojni prag in naletna letev. Varnostno kaljeno lepljeno prozorno steklo, sestavljeno v izolativni termopan sestav (vsg44,2-16-vsg44,2 - po statičnih zahtevah), </t>
    </r>
  </si>
  <si>
    <r>
      <rPr>
        <sz val="9"/>
        <rFont val="Calibri"/>
        <family val="2"/>
        <charset val="238"/>
      </rPr>
      <t xml:space="preserve">Kot postavka 11, samo: </t>
    </r>
    <r>
      <rPr>
        <b/>
        <sz val="9"/>
        <rFont val="Calibri"/>
        <family val="2"/>
        <charset val="238"/>
      </rPr>
      <t xml:space="preserve">POZICIJA PV1; Klet - tehnični prostor - Požarna kovinska vrata:  </t>
    </r>
    <r>
      <rPr>
        <sz val="9"/>
        <rFont val="Calibri"/>
        <family val="2"/>
        <charset val="238"/>
      </rPr>
      <t>dvokrilna vrata skupne velikosti 190/215 cm; vrata 180/210 cm, požarna zaščita po kriteriju EI 60-CS (dimotesna). Enojni prag, zapiralo z zaporednjem.</t>
    </r>
  </si>
  <si>
    <r>
      <rPr>
        <sz val="9"/>
        <rFont val="Calibri"/>
        <family val="2"/>
        <charset val="238"/>
      </rPr>
      <t xml:space="preserve">Kot postavka 11., samo: </t>
    </r>
    <r>
      <rPr>
        <b/>
        <sz val="9"/>
        <rFont val="Calibri"/>
        <family val="2"/>
        <charset val="238"/>
      </rPr>
      <t xml:space="preserve">POZICIJA PV1a; garaža - tehnični prostor - Požarna kovinska vrata:  </t>
    </r>
    <r>
      <rPr>
        <sz val="9"/>
        <rFont val="Calibri"/>
        <family val="2"/>
        <charset val="238"/>
      </rPr>
      <t>dvokrilna vrata skupne velikosti 190/215 cm; vrata 180/210 cm, požarna zaščita po kriteriju EI 30-CS (dimotesna). Enojni prag, zapiralo z zaporednjem.</t>
    </r>
  </si>
  <si>
    <r>
      <rPr>
        <sz val="9"/>
        <rFont val="Calibri"/>
        <family val="2"/>
        <charset val="238"/>
      </rPr>
      <t xml:space="preserve">Kot postavka 11, samo: </t>
    </r>
    <r>
      <rPr>
        <b/>
        <sz val="9"/>
        <rFont val="Calibri"/>
        <family val="2"/>
        <charset val="238"/>
      </rPr>
      <t xml:space="preserve">POZICIJA PV2; Klet - tehnični prostor - Požarna kovinska vrata: </t>
    </r>
    <r>
      <rPr>
        <sz val="9"/>
        <rFont val="Calibri"/>
        <family val="2"/>
        <charset val="238"/>
      </rPr>
      <t xml:space="preserve"> enokrilna vrata skupne velikosti 100/215 cm; vrata 90/210 cm, požarna zaščita po kriteriju EI 30-CS (dimotesna). Enojni prag, skrito - mehansko samozapiralo.</t>
    </r>
  </si>
  <si>
    <r>
      <rPr>
        <sz val="9"/>
        <rFont val="Calibri"/>
        <family val="2"/>
        <charset val="238"/>
      </rPr>
      <t xml:space="preserve">Kot postavka 11., samo: </t>
    </r>
    <r>
      <rPr>
        <b/>
        <sz val="9"/>
        <rFont val="Calibri"/>
        <family val="2"/>
        <charset val="238"/>
      </rPr>
      <t xml:space="preserve">POZICIJA PV3; Klet - strojnica zunanjega bazena - Požarna kovinska vrata:  </t>
    </r>
    <r>
      <rPr>
        <sz val="9"/>
        <rFont val="Calibri"/>
        <family val="2"/>
        <charset val="238"/>
      </rPr>
      <t>dvokrilna vrata skupne velikosti 280/275 cm; vrata 270/270 cm, požarna zaščita po kriteriju EI 30-CS (dimotesna). Enojni prag, zapiralo z zaporednjem.</t>
    </r>
  </si>
  <si>
    <r>
      <rPr>
        <sz val="9"/>
        <rFont val="Calibri"/>
        <family val="2"/>
        <charset val="238"/>
      </rPr>
      <t xml:space="preserve">Kot postavka 11., samo: </t>
    </r>
    <r>
      <rPr>
        <b/>
        <sz val="9"/>
        <rFont val="Calibri"/>
        <family val="2"/>
        <charset val="238"/>
      </rPr>
      <t xml:space="preserve">POZICIJA PV4; Pritličje - pisarna, sanitarije zaposlenih - Požarna kovinska vrata: </t>
    </r>
    <r>
      <rPr>
        <sz val="9"/>
        <rFont val="Calibri"/>
        <family val="2"/>
        <charset val="238"/>
      </rPr>
      <t xml:space="preserve"> enokrilna vrata skupne velikosti 90/225 cm; vrata 80/220 cm, požarna zaščita po kriteriju EI 30-CS (dimotesna). Enojni prag, skrito - mehansko samozapiralo, krilo kombinirano z lesom.</t>
    </r>
  </si>
  <si>
    <r>
      <rPr>
        <sz val="9"/>
        <rFont val="Calibri"/>
        <family val="2"/>
        <charset val="238"/>
      </rPr>
      <t xml:space="preserve">Kot postavka 11., samo: </t>
    </r>
    <r>
      <rPr>
        <b/>
        <sz val="9"/>
        <rFont val="Calibri"/>
        <family val="2"/>
        <charset val="238"/>
      </rPr>
      <t xml:space="preserve">POZICIJA PV5; Pritličje - pisarna, sanitarije zaposlenih - Požarna kovinska vrata: </t>
    </r>
    <r>
      <rPr>
        <sz val="9"/>
        <rFont val="Calibri"/>
        <family val="2"/>
        <charset val="238"/>
      </rPr>
      <t xml:space="preserve"> enokrilna vrata skupne velikosti 90/225 cm; vrata 80/220 cm, požarna zaščita po kriteriju EI 30-CS (dimotesna). dvojni prag 10 cm, skrito - mehansko samozapiralo, krilo kombinirano z lesom (lesena obloga po izbiri arhitekta).</t>
    </r>
  </si>
  <si>
    <r>
      <rPr>
        <sz val="9"/>
        <rFont val="Calibri"/>
        <family val="2"/>
        <charset val="238"/>
      </rPr>
      <t xml:space="preserve">Kot postavka 18., samo: </t>
    </r>
    <r>
      <rPr>
        <b/>
        <sz val="9"/>
        <rFont val="Calibri"/>
        <family val="2"/>
        <charset val="238"/>
      </rPr>
      <t xml:space="preserve">POZICIJA V7; Klet, garaža - tehnični prostor - Kovinska vrata: </t>
    </r>
    <r>
      <rPr>
        <sz val="9"/>
        <rFont val="Calibri"/>
        <family val="2"/>
        <charset val="238"/>
      </rPr>
      <t xml:space="preserve"> enokrilna vrata skupne velikosti 100/215 cm; vrata 90/210 cm.</t>
    </r>
  </si>
  <si>
    <r>
      <rPr>
        <sz val="9"/>
        <rFont val="Calibri"/>
        <family val="2"/>
        <charset val="238"/>
      </rPr>
      <t xml:space="preserve">Kot postavka 18., samo: </t>
    </r>
    <r>
      <rPr>
        <b/>
        <sz val="9"/>
        <rFont val="Calibri"/>
        <family val="2"/>
        <charset val="238"/>
      </rPr>
      <t xml:space="preserve">POZICIJA V7a; Garaža , streha - tehnični prostor - Kovinska vrata: </t>
    </r>
    <r>
      <rPr>
        <sz val="9"/>
        <rFont val="Calibri"/>
        <family val="2"/>
        <charset val="238"/>
      </rPr>
      <t xml:space="preserve"> dvokrilna asimetrična vrata skupne velikosti 145/215 cm; vrata 135/210 cm.</t>
    </r>
  </si>
  <si>
    <r>
      <rPr>
        <sz val="9"/>
        <rFont val="Calibri"/>
        <family val="2"/>
        <charset val="238"/>
      </rPr>
      <t xml:space="preserve">Kot postavka 18., samo: </t>
    </r>
    <r>
      <rPr>
        <b/>
        <sz val="9"/>
        <rFont val="Calibri"/>
        <family val="2"/>
        <charset val="238"/>
      </rPr>
      <t xml:space="preserve">POZICIJA V8; Garaža, odprtina za vzdrževanje, jaški - Kovinska vrata: </t>
    </r>
    <r>
      <rPr>
        <sz val="9"/>
        <rFont val="Calibri"/>
        <family val="2"/>
        <charset val="238"/>
      </rPr>
      <t xml:space="preserve"> enokrilna vrata skupne velikosti 90/135 cm; vrata 80/130 cm.</t>
    </r>
  </si>
  <si>
    <r>
      <rPr>
        <sz val="9"/>
        <rFont val="Calibri"/>
        <family val="2"/>
        <charset val="238"/>
      </rPr>
      <t xml:space="preserve">Kot postavka 18., samo: </t>
    </r>
    <r>
      <rPr>
        <b/>
        <sz val="9"/>
        <rFont val="Calibri"/>
        <family val="2"/>
        <charset val="238"/>
      </rPr>
      <t xml:space="preserve">POZICIJA V9; tehnični prostori - Kovinska vrata: </t>
    </r>
    <r>
      <rPr>
        <sz val="9"/>
        <rFont val="Calibri"/>
        <family val="2"/>
        <charset val="238"/>
      </rPr>
      <t xml:space="preserve"> dvokrilna simetrična vrata skupne velikosti 190/215 cm; vrata 180/210 cm, brez samozapirala.</t>
    </r>
  </si>
  <si>
    <r>
      <rPr>
        <sz val="9"/>
        <rFont val="Calibri"/>
        <family val="2"/>
        <charset val="238"/>
      </rPr>
      <t xml:space="preserve">Kot postavka 21., samo: </t>
    </r>
    <r>
      <rPr>
        <b/>
        <sz val="9"/>
        <rFont val="Calibri"/>
        <family val="2"/>
        <charset val="238"/>
      </rPr>
      <t xml:space="preserve">POZICIJA SV1; pritličje, požarni izhod iz garaže, stopnišče 5 - Zunanja steklena vrata (evakuacijska): </t>
    </r>
    <r>
      <rPr>
        <sz val="9"/>
        <rFont val="Calibri"/>
        <family val="2"/>
        <charset val="238"/>
      </rPr>
      <t xml:space="preserve"> enokrilna vrata z nadsvetlobo skupne velikosti 130/430 cm; vrata 120/287 cm, skrito - mehansko zapiralo, enojni prag, panik kljuka, naletna letev, električna ključavnica s kartičnim pristopom, domofon povezava. Na krilu opozorilna nalepka iz samolepilne mat folije (v=7,5 cm), enojni prag, skrito samozapiralo. Posebna oprema: mehanizem za odpiranje NOOT, povezava na požarno centralo, električni nadzor evakuacijske poti,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</si>
  <si>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SV2; pritličje, dostav za bar - Zunanja steklena vrata - </t>
    </r>
    <r>
      <rPr>
        <sz val="9"/>
        <rFont val="Calibri"/>
        <family val="2"/>
        <charset val="238"/>
      </rPr>
      <t>enokrilna vrata z nadsvetlobo in stransko kovinsko alu izolirano masko, sestav skupne velikosti 170/410 cm; vrata 90/290 cm, električna ključavnica s kartičnim pristopom, domofon povezava. Na krilu opozorilna nalepka iz samolepilne mat folije (v=7,5 cm), enojni prag, skrito samozapiralo. Posebna oprema: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</si>
  <si>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SV2a; pritličje, službeni vhod - Zunanja steklena vrata (evakuacijska): </t>
    </r>
    <r>
      <rPr>
        <sz val="9"/>
        <rFont val="Calibri"/>
        <family val="2"/>
        <charset val="238"/>
      </rPr>
      <t xml:space="preserve"> enokrilna vrata z nadsvetlobo skupne velikosti 150/410 cm; vrata 104/290 cm, skrito - mehansko zapiralo, panik kljuka, električna ključavnica s kartičnim pristopom, domofon povezava. Na krilu opozorilna nalepka iz samolepilne mat folije (v=7,5 cm), enojni prag, skrito samozapiralo. Posebna oprema: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</si>
  <si>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SV3; pritličje, izhod iz garaže, stopnišče 3 - Zunanja steklena vrata (evakuacijska): </t>
    </r>
    <r>
      <rPr>
        <sz val="9"/>
        <rFont val="Calibri"/>
        <family val="2"/>
        <charset val="238"/>
      </rPr>
      <t xml:space="preserve"> enokrilna vrata z nadsvetlobo skupne velikosti 150/410 cm; vrata 104/290 cm, skrito - mehansko zapiralo, naletna antipanična letev, električna ključavnica s kartičnim pristopom, domofon povezava. Na krilu opozorilna nalepka iz samolepilne mat folije (v=7,5 cm), enojni prag, skrito samozapiralo. Posebna oprema: kodni čitalec za kartice garaže,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</si>
  <si>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SV5; pritličje, hodnik - zaposleni - Notranja steklena vrata: </t>
    </r>
    <r>
      <rPr>
        <sz val="9"/>
        <rFont val="Calibri"/>
        <family val="2"/>
        <charset val="238"/>
      </rPr>
      <t xml:space="preserve"> enokrilna vrata z nadsvetlobo in stransko svetlobo skupne velikosti 143/295 cm; vrata 90/220 cm, skrito - mehansko zapiralo, električna ključavnica. Na krilu opozorilna nalepka iz samolepilne mat folije (v=7,5 cm), brez pragu. Posebna oprema: kontrola dostopa - čitalec kartic, varnostno kaljeno steklo npr.: esg 8 mm (po statičnih zahtevah)</t>
    </r>
  </si>
  <si>
    <r>
      <rPr>
        <sz val="9"/>
        <rFont val="Calibri"/>
        <family val="2"/>
        <charset val="238"/>
      </rPr>
      <t xml:space="preserve">Kot postavka 21., samo: </t>
    </r>
    <r>
      <rPr>
        <b/>
        <sz val="9"/>
        <rFont val="Calibri"/>
        <family val="2"/>
        <charset val="238"/>
      </rPr>
      <t xml:space="preserve">POZICIJA SV6; pritličje, hodnik - zaposleni - Notranja steklena vrata (evakuacijska): </t>
    </r>
    <r>
      <rPr>
        <sz val="9"/>
        <rFont val="Calibri"/>
        <family val="2"/>
        <charset val="238"/>
      </rPr>
      <t xml:space="preserve"> enokrilna vrata z nadsvetlobo skupne velikosti 120/295 cm; vrata 90/220 cm, skrito - mehansko zapiralo, električna ključavnica, panik kljuka, . Na krilu opozorilna nalepka iz samolepilne mat folije (v=7,5 cm), brez pragu. Posebna oprema: kontrola dostopa - čitalec kartic, varnostno kaljeno steklo npr.: esg 8 mm (po statičnih zahtevah)</t>
    </r>
  </si>
  <si>
    <r>
      <rPr>
        <sz val="9"/>
        <rFont val="Calibri"/>
        <family val="2"/>
        <charset val="238"/>
      </rPr>
      <t xml:space="preserve">Kot postavka 21., samo: </t>
    </r>
    <r>
      <rPr>
        <b/>
        <sz val="9"/>
        <rFont val="Calibri"/>
        <family val="2"/>
        <charset val="238"/>
      </rPr>
      <t xml:space="preserve">POZICIJA SV8; pritličje, izhod iz garaže ob zunanjih garderobah - Zunanja steklena vrata (evakuacijska): </t>
    </r>
    <r>
      <rPr>
        <sz val="9"/>
        <rFont val="Calibri"/>
        <family val="2"/>
        <charset val="238"/>
      </rPr>
      <t xml:space="preserve"> enokrilna vrata z nadsvetlobo skupne velikosti 120/260 cm; vrata 90/210 cm, skrito - mehansko zapiralo, panik kljuka, naletna letev, električna ključavnica, domofon povezava. Na krilu opozorilna nalepka iz samolepilne mat folije (v=7,5 cm), enojni prag, skrito samozapiralo. Posebna oprema: mehanizem za odpiranje NOOT, povezava na požarno centralo, električni nadzor evakuacijske poti, zunaj inox ročaj Ø 30 mm višine 2 m. Faktor toplotne prevodnosti UF do 1,0 W/m2K, varnostno kaljeno steklo npr.: esg 8 mm (po statičnih zahtevah)</t>
    </r>
  </si>
  <si>
    <r>
      <rPr>
        <sz val="9"/>
        <rFont val="Calibri"/>
        <family val="2"/>
        <charset val="238"/>
      </rPr>
      <t xml:space="preserve">Kot postavka 21., samo: </t>
    </r>
    <r>
      <rPr>
        <b/>
        <sz val="9"/>
        <rFont val="Calibri"/>
        <family val="2"/>
        <charset val="238"/>
      </rPr>
      <t xml:space="preserve">POZICIJA SV9; pritličje, požarni izhod iz bara - Zunanja steklena vrata v fasadi (evakuacijska): </t>
    </r>
    <r>
      <rPr>
        <sz val="9"/>
        <rFont val="Calibri"/>
        <family val="2"/>
        <charset val="238"/>
      </rPr>
      <t xml:space="preserve"> enokrilna vrata  velikosti 140/297 cm, skrito - mehansko zapiralo, panik kljuka, naletna letev, električna ključavnica. Na krilu opozorilna nalepka iz samolepilne mat folije (v=7,5 cm), enojni prag. Posebna oprema: vrata se odpirajo navzven samo v primeru evakuacije; krilna avtomatika za asistiranje, povezava na požarno centralo, električni nadzor evakuacijske poti. Faktor toplotne prevodnosti UF do 1,0 W/m2K</t>
    </r>
  </si>
  <si>
    <r>
      <rPr>
        <sz val="9"/>
        <rFont val="Calibri"/>
        <family val="2"/>
        <charset val="238"/>
      </rPr>
      <t xml:space="preserve">Kot postavka 21., samo: </t>
    </r>
    <r>
      <rPr>
        <b/>
        <sz val="9"/>
        <rFont val="Calibri"/>
        <family val="2"/>
        <charset val="238"/>
      </rPr>
      <t xml:space="preserve">POZICIJA SV10; pritličje, vhod z bazenske ploščadi v recepcijo - Zunanja steklena vrata v fasadi: </t>
    </r>
    <r>
      <rPr>
        <sz val="9"/>
        <rFont val="Calibri"/>
        <family val="2"/>
        <charset val="238"/>
      </rPr>
      <t xml:space="preserve"> enokrilna vrata  velikosti 140/297 cm, skrito - mehansko zapiralo. Na krilu opozorilna nalepka iz samolepilne mat folije (v=7,5 cm), enojni prag. Posebna oprema: vrata se odpirajo navznoter; krilna avtomatika za asistiranje, povezava na požarno centralo, električni nadzor evakuacijske poti,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</si>
  <si>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SV11; pritličje, vhod z bazenske ploščadi v prostor reševalca - Zunanja steklena vrata v fasadi: </t>
    </r>
    <r>
      <rPr>
        <sz val="9"/>
        <rFont val="Calibri"/>
        <family val="2"/>
        <charset val="238"/>
      </rPr>
      <t xml:space="preserve"> enokrilna vrata  velikosti 105/297 cm, skrito - mehansko zapiralo. Na krilu opozorilna nalepka iz samolepilne mat folije (v=7,5 cm), enojni prag. Posebna oprema: vrata se odpirajo navznoter;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</si>
  <si>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SV12; pritličje, izhod iz bara, vetrolov - Steklena vrata vetrolova (evakuacijska ): </t>
    </r>
    <r>
      <rPr>
        <sz val="9"/>
        <rFont val="Calibri"/>
        <family val="2"/>
        <charset val="238"/>
      </rPr>
      <t xml:space="preserve"> enokrilna vrata  velikosti 120/295 cm, skrito - mehansko zapiralo, antipanična naletna letev. Na krilu opozorilna nalepka iz samolepilne mat folije (v=7,5 cm), enojni prag. </t>
    </r>
  </si>
  <si>
    <r>
      <rPr>
        <sz val="9"/>
        <rFont val="Calibri"/>
        <family val="2"/>
        <charset val="238"/>
      </rPr>
      <t xml:space="preserve">Kot postavka 21., samo: </t>
    </r>
    <r>
      <rPr>
        <b/>
        <sz val="9"/>
        <rFont val="Calibri"/>
        <family val="2"/>
        <charset val="238"/>
      </rPr>
      <t xml:space="preserve">POZICIJA SV12a; pritličje, izhod iz recepcije, vetrolov - </t>
    </r>
    <r>
      <rPr>
        <sz val="9"/>
        <rFont val="Calibri"/>
        <family val="2"/>
        <charset val="238"/>
      </rPr>
      <t>Steklena vrata vetrolova:  enokrilna vrata  velikosti 120/295 cm, skrito - mehansko zapiralo. Na krilu opozorilna nalepka iz samolepilne mat folije (v=7,5 cm), brez praga.</t>
    </r>
  </si>
  <si>
    <r>
      <rPr>
        <sz val="9"/>
        <rFont val="Calibri"/>
        <family val="2"/>
        <charset val="238"/>
      </rPr>
      <t xml:space="preserve">Kot postavka 21., samo: </t>
    </r>
    <r>
      <rPr>
        <b/>
        <sz val="9"/>
        <rFont val="Calibri"/>
        <family val="2"/>
        <charset val="238"/>
      </rPr>
      <t xml:space="preserve">POZICIJA SV13; pritličje, požarni izhod iz bara - Zunanja steklena vrata v fasadi (evakuacijska): </t>
    </r>
    <r>
      <rPr>
        <sz val="9"/>
        <rFont val="Calibri"/>
        <family val="2"/>
        <charset val="238"/>
      </rPr>
      <t xml:space="preserve"> enokrilna vrata  velikosti 120/297 cm, skrito - mehansko zapiralo, naletna letev. Na krilu opozorilna nalepka iz samolepilne mat folije (v=7,5 cm), enojni prag. Posebna oprema: vrata se odpirajo navzven; krilna avtomatika za asistiranje,  zunaj inox ročaj Ø 30 mm višine 2 m. Faktor toplotne prevodnosti UF do 1,0 W/m2K</t>
    </r>
  </si>
  <si>
    <r>
      <rPr>
        <sz val="9"/>
        <rFont val="Calibri"/>
        <family val="2"/>
        <charset val="238"/>
      </rPr>
      <t xml:space="preserve">Kot postavka 37., samo: </t>
    </r>
    <r>
      <rPr>
        <b/>
        <sz val="9"/>
        <rFont val="Calibri"/>
        <family val="2"/>
        <charset val="238"/>
      </rPr>
      <t xml:space="preserve">POZICIJA V1; pritličje - sanitarije bar, čistila, previjalnica - Lesena vrata: </t>
    </r>
    <r>
      <rPr>
        <sz val="9"/>
        <rFont val="Calibri"/>
        <family val="2"/>
        <charset val="238"/>
      </rPr>
      <t xml:space="preserve"> enokrilna vrata velikosti 90/225 cm (80/220). Posebna oprema: V krilu nameščena nerjaveča alu lux barvana rešetka (500/80 mm) za prezračevanje - dovod zraka.</t>
    </r>
  </si>
  <si>
    <r>
      <rPr>
        <sz val="9"/>
        <rFont val="Calibri"/>
        <family val="2"/>
        <charset val="238"/>
      </rPr>
      <t xml:space="preserve">Kot postavka 37., samo: </t>
    </r>
    <r>
      <rPr>
        <b/>
        <sz val="9"/>
        <rFont val="Calibri"/>
        <family val="2"/>
        <charset val="238"/>
      </rPr>
      <t xml:space="preserve">POZICIJA V1a; pritličje - sanitarije zaposleni, čistila, sanitarije bar - Lesena vrata: </t>
    </r>
    <r>
      <rPr>
        <sz val="9"/>
        <rFont val="Calibri"/>
        <family val="2"/>
        <charset val="238"/>
      </rPr>
      <t xml:space="preserve"> enokrilna vrata velikosti 90/225 cm (80/220). Posebna oprema: V krilu nameščena nerjaveča alu lux barvana rešetka (500/80 mm) za prezračevanje - dovod zraka.</t>
    </r>
  </si>
  <si>
    <r>
      <rPr>
        <sz val="9"/>
        <rFont val="Calibri"/>
        <family val="2"/>
        <charset val="238"/>
      </rPr>
      <t xml:space="preserve">Kot postavka 37., samo: </t>
    </r>
    <r>
      <rPr>
        <b/>
        <sz val="9"/>
        <rFont val="Calibri"/>
        <family val="2"/>
        <charset val="238"/>
      </rPr>
      <t xml:space="preserve">POZICIJA V2; pritličje - skupne preoblačilnice - Lesena vrata: </t>
    </r>
    <r>
      <rPr>
        <sz val="9"/>
        <rFont val="Calibri"/>
        <family val="2"/>
        <charset val="238"/>
      </rPr>
      <t xml:space="preserve"> enokrilna vrata z nadsvetlobo velikosti 90/295 cm (vrata 80/220). Posebna oprema: krilo prirezano z režo višine 5 cm, v nadsvetlobi perforacija po detajlu arhitekta. </t>
    </r>
  </si>
  <si>
    <r>
      <rPr>
        <sz val="9"/>
        <rFont val="Calibri"/>
        <family val="2"/>
        <charset val="238"/>
      </rPr>
      <t xml:space="preserve">Kot postavka 37., samo: </t>
    </r>
    <r>
      <rPr>
        <b/>
        <sz val="9"/>
        <rFont val="Calibri"/>
        <family val="2"/>
        <charset val="238"/>
      </rPr>
      <t xml:space="preserve">POZICIJA V2a; pritličje - zunanje sanitarije - Lesena vrata: </t>
    </r>
    <r>
      <rPr>
        <sz val="9"/>
        <rFont val="Calibri"/>
        <family val="2"/>
        <charset val="238"/>
      </rPr>
      <t xml:space="preserve"> enokrilna vrata z nadsvetlobo velikosti 90/260 cm (vrata 80/220). Posebna oprema: krilo prirezano z režo višine 5 cm, v nadsvetlobi perforacija po detajlu arhitekta. </t>
    </r>
  </si>
  <si>
    <r>
      <rPr>
        <sz val="9"/>
        <rFont val="Calibri"/>
        <family val="2"/>
        <charset val="238"/>
      </rPr>
      <t xml:space="preserve">Kot postavka 37., samo: </t>
    </r>
    <r>
      <rPr>
        <b/>
        <sz val="9"/>
        <rFont val="Calibri"/>
        <family val="2"/>
        <charset val="238"/>
      </rPr>
      <t xml:space="preserve">POZICIJA V3; pritličje - wc invalidi, reševalec, prva pomoč - Lesena vrata: </t>
    </r>
    <r>
      <rPr>
        <sz val="9"/>
        <rFont val="Calibri"/>
        <family val="2"/>
        <charset val="238"/>
      </rPr>
      <t xml:space="preserve"> enokrilna vrata velikosti 100/225 cm (90/220). Posebna oprema: V krilu vrat za invalide nameščena nerjaveča alu lux barvana rešetka (500/80 mm) za prezračevanje - dovod zraka.</t>
    </r>
  </si>
  <si>
    <r>
      <rPr>
        <sz val="9"/>
        <rFont val="Calibri"/>
        <family val="2"/>
        <charset val="238"/>
      </rPr>
      <t xml:space="preserve">Kot postavka 37., samo: </t>
    </r>
    <r>
      <rPr>
        <b/>
        <sz val="9"/>
        <rFont val="Calibri"/>
        <family val="2"/>
        <charset val="238"/>
      </rPr>
      <t xml:space="preserve">POZICIJA V3a; pritličje - pisarna, prostor za rekvizite - Lesena vrata: </t>
    </r>
    <r>
      <rPr>
        <sz val="9"/>
        <rFont val="Calibri"/>
        <family val="2"/>
        <charset val="238"/>
      </rPr>
      <t xml:space="preserve"> enokrilna vrata velikosti 90/225 cm (80/220). </t>
    </r>
  </si>
  <si>
    <r>
      <rPr>
        <sz val="9"/>
        <rFont val="Calibri"/>
        <family val="2"/>
        <charset val="238"/>
      </rPr>
      <t xml:space="preserve">Kot postavka 37., samo: </t>
    </r>
    <r>
      <rPr>
        <b/>
        <sz val="9"/>
        <rFont val="Calibri"/>
        <family val="2"/>
        <charset val="238"/>
      </rPr>
      <t xml:space="preserve">POZICIJA V5; pritličje - zalednje bara, sanitarije invalidov, savna - Lesena vrata: </t>
    </r>
    <r>
      <rPr>
        <sz val="9"/>
        <rFont val="Calibri"/>
        <family val="2"/>
        <charset val="238"/>
      </rPr>
      <t xml:space="preserve"> enokrilna drsna vrata velikosti 90/220  (175/220). Posebna oprema: tirnica za drsenje skrita v m.k.oblogi, nameščena zgoraj, poglobljen ročaj, v krilu spodaj dvovrstna perforacija po detajlu arhitekta. kaseta za krilo, wc zatič s pokazateljem. Pozor: Vrata imajo vgrajen dodatek za mehko zapiranje in blokado na vodilu ze preprečitev nastanka poškodb. talno utorjeno vodilo, brez pripire.</t>
    </r>
  </si>
  <si>
    <r>
      <rPr>
        <sz val="9"/>
        <rFont val="Calibri"/>
        <family val="2"/>
        <charset val="238"/>
      </rPr>
      <t xml:space="preserve">Kot postavka 37., samo: </t>
    </r>
    <r>
      <rPr>
        <b/>
        <sz val="9"/>
        <rFont val="Calibri"/>
        <family val="2"/>
        <charset val="238"/>
      </rPr>
      <t xml:space="preserve">POZICIJA V5a; pritličje - sanitarije invalidi: </t>
    </r>
    <r>
      <rPr>
        <sz val="9"/>
        <rFont val="Calibri"/>
        <family val="2"/>
        <charset val="238"/>
      </rPr>
      <t xml:space="preserve"> enokrilna drsna vrata velikosti 100/220  (195/220). Posebna oprema: tirnica za drsenje skrita v m.k.oblogi, nameščena zgoraj, poglobljen ročaj, v krilu spodaj dvovrstna perforacija po detajlu arhitekta. kaseta za krilo, wc zatič s pokazateljem. Pozor: Vrata imajo vgrajen dodatek za mehko zapiranje in blokado na vodilu ze preprečitev nastanka poškodb. talno utorjeno vodilo, brez pripire.</t>
    </r>
  </si>
  <si>
    <r>
      <rPr>
        <sz val="9"/>
        <rFont val="Calibri"/>
        <family val="2"/>
        <charset val="238"/>
      </rPr>
      <t xml:space="preserve">Kot postavka 37., samo: </t>
    </r>
    <r>
      <rPr>
        <b/>
        <sz val="9"/>
        <rFont val="Calibri"/>
        <family val="2"/>
        <charset val="238"/>
      </rPr>
      <t xml:space="preserve">POZICIJA V6; pritličje - vhod v zunanje sanitarije - Lesena vrata: </t>
    </r>
    <r>
      <rPr>
        <sz val="9"/>
        <rFont val="Calibri"/>
        <family val="2"/>
        <charset val="238"/>
      </rPr>
      <t xml:space="preserve"> enokrilna vrata z nadsvetlobo velikosti 90/260 cm (vrata 80/220). Posebna oprema: krilo prirezano z režo višine 5 cm, v nadsvetlobi perforacija po detajlu arhitekta. </t>
    </r>
  </si>
  <si>
    <r>
      <rPr>
        <sz val="9"/>
        <rFont val="Calibri"/>
        <family val="2"/>
        <charset val="238"/>
      </rPr>
      <t xml:space="preserve">Kot postavka 37., samo: </t>
    </r>
    <r>
      <rPr>
        <b/>
        <sz val="9"/>
        <rFont val="Calibri"/>
        <family val="2"/>
        <charset val="238"/>
      </rPr>
      <t xml:space="preserve">POZICIJA V7f; pritličje - lopa za orodje - Lesena vrata v fasadi: </t>
    </r>
    <r>
      <rPr>
        <sz val="9"/>
        <rFont val="Calibri"/>
        <family val="2"/>
        <charset val="238"/>
      </rPr>
      <t xml:space="preserve"> enokrilna drsna vrata velikosti 260/295 cm. Posebna oprema: tirnica za drsenje skrita in nameščena zgoraj za fasado, poglobljen ročaj, na krilu obloga iz kerrock obloge, ozirpoma enako kot fasada, ojačana podkonstrukcija. Pozor: Vrata imajo vgrajen dodatek za mehko zapiranje in blokado na vodilu ze preprečitev nastanka poškodb. eventualno talno utorjeno vodilo, brez pripire.</t>
    </r>
  </si>
  <si>
    <r>
      <rPr>
        <sz val="9"/>
        <rFont val="Calibri"/>
        <family val="2"/>
        <charset val="238"/>
      </rPr>
      <t xml:space="preserve">Kot postavka 37., samo: </t>
    </r>
    <r>
      <rPr>
        <b/>
        <sz val="9"/>
        <rFont val="Calibri"/>
        <family val="2"/>
        <charset val="238"/>
      </rPr>
      <t xml:space="preserve">POZICIJA V8f; pritličje - zunanji vhod v prostore z rekviziti - Lesena vrata: </t>
    </r>
    <r>
      <rPr>
        <sz val="9"/>
        <rFont val="Calibri"/>
        <family val="2"/>
        <charset val="238"/>
      </rPr>
      <t xml:space="preserve"> enokrilna vrata velikosti 100/222 cm (90/220). Posebna oprema: krilo obloženo s fasadno oblogo (kerrock) - poravnano s fasadno oblogo. Brez pripire.</t>
    </r>
  </si>
  <si>
    <r>
      <rPr>
        <b/>
        <sz val="9"/>
        <rFont val="Calibri"/>
        <family val="2"/>
        <charset val="238"/>
      </rPr>
      <t>DELO: Strošek polaganja talne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 z  visoko zmogljivo, cementno kislino odporno fugirno maso z modificiranimi polimeri za fuge širine do 8 mm v izbrano barvi z dodatki za vodoodbojnost (DropEffect®). (npr. Mapei - KERAPOXI IEG ali tehnično enakovredno).</t>
    </r>
  </si>
  <si>
    <r>
      <rPr>
        <b/>
        <sz val="9"/>
        <rFont val="Calibri"/>
        <family val="2"/>
        <charset val="238"/>
      </rPr>
      <t xml:space="preserve">DELO: Strošek polaganja kotne obloge - zaokrožnic in stenskih kotnih oblog </t>
    </r>
    <r>
      <rPr>
        <sz val="9"/>
        <rFont val="Calibri"/>
        <family val="2"/>
        <charset val="238"/>
      </rPr>
      <t>skupaj z pripadajočimi vogalniki; skupaj s stroškom za lepilo, fugirno maso in ostali pomožni material (orodje, distančniki, amortizacija…), kot sledi: čiščenje površine, brušenje in sesanje, nanos primer emulzije, lepljenje keramične obloge z dvokomponentnim, visoko zmogljivim epoxi lepilom (npr.: Mapei - KERAPOXI),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</si>
  <si>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DELO</t>
    </r>
    <r>
      <rPr>
        <sz val="9"/>
        <rFont val="Calibri"/>
        <family val="2"/>
        <charset val="238"/>
      </rPr>
      <t xml:space="preserve">: </t>
    </r>
    <r>
      <rPr>
        <b/>
        <sz val="9"/>
        <rFont val="Calibri"/>
        <family val="2"/>
        <charset val="238"/>
      </rPr>
      <t>Strošek polaganja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s kvalitetnim visoko zmogljivim lepilom,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</si>
  <si>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DELO</t>
    </r>
    <r>
      <rPr>
        <sz val="9"/>
        <rFont val="Calibri"/>
        <family val="2"/>
        <charset val="238"/>
      </rPr>
      <t xml:space="preserve">: Doplačilo pri polaganju stenske obloge: v dveh ali treh barvnih tonih kot reliefno sestavljanje črk in simbolov: Upoštevano in ocenjeno 3,00 % stenskih površin, obračun po dejanski količini. </t>
    </r>
  </si>
  <si>
    <r>
      <rPr>
        <b/>
        <sz val="9"/>
        <rFont val="Calibri"/>
        <family val="2"/>
        <charset val="238"/>
      </rPr>
      <t>DELO: Strošek polaganja talne in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 z  visoko zmogljivo, cementno kislino odporno fugirno maso z modificiranimi polimeri za fuge širine do 8 mm v izbrano barvi z dodatki za vodoodbojnost (DropEffect®). (npr. Mapei - KERAPOXI IEG ali tehnično enakovredno). Pozor: zunanje obloge se lepijo z zrmzlinsko odpornim lepilom!</t>
    </r>
  </si>
  <si>
    <r>
      <rPr>
        <b/>
        <sz val="9"/>
        <rFont val="Calibri"/>
        <family val="2"/>
        <charset val="238"/>
      </rPr>
      <t>DELO: Strošek polaganja talne obloge</t>
    </r>
    <r>
      <rPr>
        <sz val="9"/>
        <rFont val="Calibri"/>
        <family val="2"/>
        <charset val="238"/>
      </rPr>
      <t xml:space="preserve"> v celoti v enem barvnem tonu skupaj s stroškom za zrmzlinsko odporno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 z  visoko zmogljivo, cementno kislino odporno fugirno maso z modificiranimi polimeri za fuge širine do 8 mm v izbrano barvi z dodatki za vodoodbojnost (DropEffect®). (npr. Mapei - KERAPOXI IEG ali tehnično enakovredno).</t>
    </r>
  </si>
  <si>
    <r>
      <rPr>
        <b/>
        <sz val="9"/>
        <rFont val="Calibri"/>
        <family val="2"/>
        <charset val="238"/>
      </rPr>
      <t xml:space="preserve">DELO: Strošek polaganja kotne obloge - zaokrožnic </t>
    </r>
    <r>
      <rPr>
        <sz val="9"/>
        <rFont val="Calibri"/>
        <family val="2"/>
        <charset val="238"/>
      </rPr>
      <t>skupaj z pripadajočimi vogalniki; skupaj s stroškom za lepilo, fugirno maso in ostali pomožni material (orodje, distančniki, amortizacija…), kot sledi: čiščenje površine, brušenje in sesanje, nanos primer emulzije, lepljenje keramične obloge z dvokomponentnim, visoko zmogljivim epoxi lepilom (npr.: Mapei - KERAPOXI),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</si>
  <si>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DELO</t>
    </r>
    <r>
      <rPr>
        <sz val="9"/>
        <rFont val="Calibri"/>
        <family val="2"/>
        <charset val="238"/>
      </rPr>
      <t xml:space="preserve">: </t>
    </r>
    <r>
      <rPr>
        <b/>
        <sz val="9"/>
        <rFont val="Calibri"/>
        <family val="2"/>
        <charset val="238"/>
      </rPr>
      <t>Strošek polaganja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s kvalitetnim visoko zmogljivim, zmrzlinsko odpornim lepilom, pranje, čiščenje in fugiranje keramike z  visoko zmogljivo, cementno kislino odporno fugirno maso z modificiranimi polimeri za fuge širine do 8 mm v izbrano barvi z dodatki za vodoodbojnost (DropEffect®) npr. Mapei - Ultracolor Plus.</t>
    </r>
  </si>
  <si>
    <r>
      <t>Izdelava, dobava in montaža električnega osebnega dvigala  poljubnega proizvajalca, ko npr.: KONE MonoSpace</t>
    </r>
    <r>
      <rPr>
        <vertAlign val="superscript"/>
        <sz val="9"/>
        <rFont val="Calibri"/>
        <family val="2"/>
        <charset val="238"/>
      </rPr>
      <t>TM</t>
    </r>
    <r>
      <rPr>
        <sz val="9"/>
        <rFont val="Calibri"/>
        <family val="2"/>
        <charset val="238"/>
      </rPr>
      <t xml:space="preserve"> - EcoSpace</t>
    </r>
    <r>
      <rPr>
        <vertAlign val="superscript"/>
        <sz val="9"/>
        <rFont val="Calibri"/>
        <family val="2"/>
        <charset val="238"/>
      </rPr>
      <t>TM</t>
    </r>
    <r>
      <rPr>
        <sz val="9"/>
        <rFont val="Calibri"/>
        <family val="2"/>
        <charset val="238"/>
      </rPr>
      <t xml:space="preserve"> dvigalo brez strojnice ali tehnično enakovredno:  Montirano v  DJ 3:</t>
    </r>
  </si>
  <si>
    <r>
      <t>Izdelava, dobava in montaža električnega osebnega dvigala  poljubnega proizvajalca, ko npr.: KONE MonoSpace</t>
    </r>
    <r>
      <rPr>
        <vertAlign val="superscript"/>
        <sz val="9"/>
        <rFont val="Calibri"/>
        <family val="2"/>
        <charset val="238"/>
      </rPr>
      <t>TM</t>
    </r>
    <r>
      <rPr>
        <sz val="9"/>
        <rFont val="Calibri"/>
        <family val="2"/>
        <charset val="238"/>
      </rPr>
      <t xml:space="preserve"> - EcoSpace</t>
    </r>
    <r>
      <rPr>
        <vertAlign val="superscript"/>
        <sz val="9"/>
        <rFont val="Calibri"/>
        <family val="2"/>
        <charset val="238"/>
      </rPr>
      <t>TM</t>
    </r>
    <r>
      <rPr>
        <sz val="9"/>
        <rFont val="Calibri"/>
        <family val="2"/>
        <charset val="238"/>
      </rPr>
      <t xml:space="preserve"> dvigalo brez strojnice ali tehnično enakovredno: Montirano v  DJ 1 in DJ2:</t>
    </r>
  </si>
  <si>
    <r>
      <t>Nabava, dobava in montaža raznih napisov na stenah in smerokazov, izdelanih iz polplemenitih kovin: Aluminij, Medenina ali Inox, odvisno od opreme in dizajna notranje opreme in stenskih oblog, vse skupaj po posebnem načrtu notranje opreme, katerega izdela arhitekt; črke tvorijo napis velikosti do 0,185 m</t>
    </r>
    <r>
      <rPr>
        <vertAlign val="superscript"/>
        <sz val="9"/>
        <rFont val="Calibri"/>
        <family val="2"/>
        <charset val="238"/>
      </rPr>
      <t>2</t>
    </r>
    <r>
      <rPr>
        <sz val="9"/>
        <rFont val="Calibri"/>
        <family val="2"/>
        <charset val="238"/>
      </rPr>
      <t xml:space="preserve">/kos, med seboj povezane v celoto preko diskretne podlage ali samostojno montirane na stensko ali talno oblogo skupaj s pripadajočo eventualno diskretno osvetlitvijo, ki je predmet elektroinštalacijskih del. </t>
    </r>
  </si>
  <si>
    <r>
      <t>Nabava, dobava in montaža raznih napisov na vratih, izdelanih iz polplemenitih kovin: Aluminij, Medenina ali Inox, odvisno od opreme in dizajna notranje opreme in stenskih oblog, vse skupaj po posebnem načrtu notranje opreme, katerega izdela arhitekt; črke tvorijo napis velikosti do 0,02 m</t>
    </r>
    <r>
      <rPr>
        <vertAlign val="superscript"/>
        <sz val="9"/>
        <rFont val="Calibri"/>
        <family val="2"/>
        <charset val="238"/>
      </rPr>
      <t>2</t>
    </r>
    <r>
      <rPr>
        <sz val="9"/>
        <rFont val="Calibri"/>
        <family val="2"/>
        <charset val="238"/>
      </rPr>
      <t xml:space="preserve">/kos, med seboj povezane v celoto preko diskretne podlage ali samostojno montirane na vratna krila. </t>
    </r>
  </si>
  <si>
    <r>
      <t>SPLOŠNA OPOMBA:</t>
    </r>
    <r>
      <rPr>
        <sz val="8"/>
        <rFont val="Calibri"/>
        <family val="2"/>
        <charset val="238"/>
      </rPr>
      <t xml:space="preserve"> Pri izvedbi vseh obrtniških del veljajo vsa splošna navodila, pripombe in opombe, ki so opisana že na začetku tega popisa, poleg njih morajo biti v vseh postavkah vkalkulirane in upoštevane v cenah za enoto mere tudi sledeče pripombe in pomožna dela:  </t>
    </r>
  </si>
  <si>
    <r>
      <t>OPOMBA:</t>
    </r>
    <r>
      <rPr>
        <sz val="8"/>
        <rFont val="Calibri"/>
        <family val="2"/>
        <charset val="238"/>
      </rPr>
      <t xml:space="preserve">  Za dopustna odstopanja za pravokotnost in površinsko ravnost fasade veljajo določila po DIN 18202. V ceni upoštevati vse zaključke  na obodnih zidovih in stikih različnih materialov ter vse potrebne kotnike, odkapne robove, bandaže in dodatne ojačitve pri odprtinah. Pri posameznih postavkah fasaderskih del iz tega poglavja mora ponudnik v cenah za enoto mere obvezno zajeti, upoštevati in vkalkulirati še: </t>
    </r>
  </si>
  <si>
    <r>
      <rPr>
        <sz val="8"/>
        <rFont val="Calibri"/>
        <family val="2"/>
        <charset val="238"/>
      </rPr>
      <t xml:space="preserve">10. </t>
    </r>
    <r>
      <rPr>
        <b/>
        <sz val="8"/>
        <rFont val="Calibri"/>
        <family val="2"/>
        <charset val="238"/>
      </rPr>
      <t>Tehnične osnove zračne - obešene fasade:</t>
    </r>
  </si>
  <si>
    <r>
      <t xml:space="preserve">10.1.  </t>
    </r>
    <r>
      <rPr>
        <u/>
        <sz val="8"/>
        <rFont val="Calibri"/>
        <family val="2"/>
        <charset val="238"/>
      </rPr>
      <t xml:space="preserve">Tesnilo proti gradbeni konstrukciji: </t>
    </r>
    <r>
      <rPr>
        <sz val="8"/>
        <rFont val="Calibri"/>
        <family val="2"/>
        <charset val="238"/>
      </rPr>
      <t xml:space="preserve">Tesnila med slepim podbojem in gradbeno kostrukcijo ter alu okvirjem in slepim podbojem morajo ustrezati gradbeno fizikalnim zahtevam. Zahteve toplotne, protivlažne, zvočne, požarne zaščite in premikanje fug je potrebno upoštevati pri izbiri tesnila. Pri tesnenju priključnih fug z elastičnimi tesnilnimi sredstvi je potrebno upoštevati navodila proizvajalcev. Tesnila se lahko vgrajujejo le pri ustreznih vremenskih pogojih. Pri določitvi širine fug je odločilna celotna deformacija tesnilnega sredstva.
</t>
    </r>
  </si>
  <si>
    <r>
      <t xml:space="preserve">10.8.  </t>
    </r>
    <r>
      <rPr>
        <u/>
        <sz val="8"/>
        <rFont val="Calibri"/>
        <family val="2"/>
        <charset val="238"/>
      </rPr>
      <t>Zunanja okenska polica:</t>
    </r>
    <r>
      <rPr>
        <sz val="8"/>
        <rFont val="Calibri"/>
        <family val="2"/>
        <charset val="238"/>
      </rPr>
      <t xml:space="preserve"> V popisu opisane konstrukcije, če v tekstu postavke ni drugače opisano, se dobavlja fasada vključno z okenskimi policami iz enakega materiala kot fasada, kar je zajeto v ceno za enoto mere fasade!. Vgradna globina polic po potrebi, višina odkapnega nosu vsaj 30 mm. Polica se montira v predelu KS - osnovnega profila na slepi podboj. Odvodnjavanje okenskega podboja je na okensko polico. V ceno za enoto mere fasade obvezno vračunati potrebne alu konzole za polico, aluminijske povezovalnike za stike in alu zaključke polic. Fuge se zalije s trajnoelastičnimi tesnilnimi kiti. Prazen prostor med polico in gradbeno konstrukcijo se zapolnjuje s toplotno izolativnimi materiali, predpisanimi za sistem fasade.
</t>
    </r>
  </si>
  <si>
    <r>
      <t xml:space="preserve">10.10.  </t>
    </r>
    <r>
      <rPr>
        <u/>
        <sz val="8"/>
        <rFont val="Calibri"/>
        <family val="2"/>
        <charset val="238"/>
      </rPr>
      <t xml:space="preserve">Les za podkonstrukcijo </t>
    </r>
    <r>
      <rPr>
        <sz val="8"/>
        <rFont val="Calibri"/>
        <family val="2"/>
        <charset val="238"/>
      </rPr>
      <t xml:space="preserve">mora biti suh ( 8 -10 %) vlage, v primeru uporabe lesa iglavcev odstraniti ostanke smole s površine, les mora biti gladko skoblan oz. brušen. </t>
    </r>
    <r>
      <rPr>
        <u/>
        <sz val="9"/>
        <rFont val="Times New Roman CE"/>
        <charset val="238"/>
      </rPr>
      <t/>
    </r>
  </si>
  <si>
    <r>
      <t xml:space="preserve">10.11. </t>
    </r>
    <r>
      <rPr>
        <u/>
        <sz val="8"/>
        <rFont val="Calibri"/>
        <family val="2"/>
        <charset val="238"/>
      </rPr>
      <t xml:space="preserve"> Alu podkonstrukcija: </t>
    </r>
    <r>
      <rPr>
        <sz val="8"/>
        <rFont val="Calibri"/>
        <family val="2"/>
        <charset val="238"/>
      </rPr>
      <t>Podkonstrukcija mora biti ravna in izvedena tako, da prenese pričakovane statične in dinamične obremenitve objekta. Konstrukcija mora omogočati pričakovane relativne pomike zaradi vlage in temperature brez, da bi prišlo do poškodb same podkonstrukcije, spojev ali plošč. Nosilnost aluminijaste podkonstrukcije je potrebno dokazati v skladu z veljavno regulativo za vsak primer posebej. Površine morajo biti ravne in gladke. Zračna reža med nosilno konstrukcijo in oblogo mora biti zadostna, da omogoča prezračevanje fasadnega sklopa. Toplotna izolacija, specificirana v skladu s SIST EN 13162, mora biti iz negorljivih mineralnih vlaken. Prijemala se s samoreznimi vijaki ( DIN 7504 ), privijejo na profil podkonstrukcije. Deformiranje je omogočeno v horizontalni smeri, ker fasadne obloge pritrjujemo vertikalno. V horizontalni smeri pustimo 8 mm fugo za delovanje materiala zaradi temperaturnih sprememb. Raster med podporami je definiran v STS 11/0029 ( Slovenskem tehničem soglasju) in je največ 76 cm.</t>
    </r>
  </si>
  <si>
    <r>
      <t>OPOMBA:</t>
    </r>
    <r>
      <rPr>
        <sz val="8"/>
        <color indexed="8"/>
        <rFont val="Calibri"/>
        <family val="2"/>
        <charset val="238"/>
      </rPr>
      <t xml:space="preserve"> Pri izvajanju ravne strehe je upoštevati vsa pripravljalna dela, pomožna dela zaključna dela. Pri posameznih postavkah ravne strehe iz tega poglavja mora ponudnik v cenah za enoto mere obvezno zajeti, upoštevati in vkalkulirati še: </t>
    </r>
  </si>
  <si>
    <t>drenažni sloj s filtrskim voalom XF 108, debeline 1.5 cm, položen s predpisanimi preklopi in minimalnim predpisanim zavihkom.</t>
  </si>
  <si>
    <r>
      <t xml:space="preserve">sestav S1/A -  Nabava, dobava in izdelava sestava Ravne strehe nad pritličjem  -  površina pod klimatsko napravo; izdelana v sestavu po opisani tehnologiji </t>
    </r>
    <r>
      <rPr>
        <sz val="9"/>
        <rFont val="Calibri"/>
        <family val="2"/>
        <charset val="238"/>
      </rPr>
      <t xml:space="preserve">(Opomba: temelj klimata bo  višinsko cca 9 cm nad ozelenitvijo Xeroflor): </t>
    </r>
  </si>
  <si>
    <r>
      <t>OPOMBA:</t>
    </r>
    <r>
      <rPr>
        <sz val="8"/>
        <color indexed="8"/>
        <rFont val="Calibri"/>
        <family val="2"/>
        <charset val="238"/>
      </rPr>
      <t xml:space="preserve"> Pri izvajanju krovsko kleparskih del je upoštevati vsa pripravljalna dela, pomožna dela zaključna dela. Pri posameznih postavkah kleparskih del iz tega poglavja mora ponudnik v cenah za enoto mere obvezno zajeti, upoštevati in vkalkulirati še: </t>
    </r>
  </si>
  <si>
    <r>
      <t>OPOMBA:</t>
    </r>
    <r>
      <rPr>
        <sz val="8"/>
        <color indexed="8"/>
        <rFont val="Calibri"/>
        <family val="2"/>
        <charset val="238"/>
      </rPr>
      <t xml:space="preserve"> Posamezne teže so povzete po PZI načrtu gradbenih konstrukcij.  Pri izvajanju ključavničarskih del je upoštevati vsa pripravljalna, pomožna, spremljevalna in zaključna dela. Pri posameznih postavkah ključavničarskih del iz tega poglavja mora ponudnik v cenah za enoto mere obvezno zajeti, upoštevati in vkalkulirati še: </t>
    </r>
  </si>
  <si>
    <r>
      <t xml:space="preserve">8. ZAŠČITA PRED KOROZIJO: Vse profile in elemente jeklene nosilne konstrukcije je potrebno zaščititi v skladu s Pravilnikom o tehničnih ukrepih in pogojih za zaščito jeklenih konstrukcij pred korozijo.  Površine se s peskanjem očistijo do primerne stopnje (npr.: Sa 2 ½ v skladu s švedskim standardom SIS 055900). Pred nanosom osnovnega premaza se izvede odpraševanje in razmastitev elementov jeklene konstrukcije. 
Izbrani sistem protikorozijske zaščite je sledeči:
• 1 x temeljni premaz:  epoksi-cink: 40 μm
• 1x vmesni premaz: epoksid: 40 μm
</t>
    </r>
    <r>
      <rPr>
        <u/>
        <sz val="8"/>
        <rFont val="Calibri"/>
        <family val="2"/>
        <charset val="238"/>
      </rPr>
      <t>• 1 x prekrivni premaz: poliuretan – odporen na UV žarke: 40 μm</t>
    </r>
    <r>
      <rPr>
        <sz val="8"/>
        <rFont val="Calibri"/>
        <family val="2"/>
        <charset val="238"/>
      </rPr>
      <t xml:space="preserve">
 Skupaj : 120 μm
S strani izbranega izvajalca predvideni način izvedbe protikorozijske zaščite potrdi projektant in strokovni nadzor. Nianso zaključnega premaza določi arhitekt v soglasju z investitorjem v RAL lestvici v tonu po karti ponudnika. Vse jeklene nosilne konstrukcije morajo biti po končani izdelavi pregledane s strani pooblaščene organizacije, ki preveri kvaliteto zvarov, spojev, barvnega nanosa in o tem izdela pisno poročilo. Stroške izdelave in pregleda je vkalkulirati v ceno E.M.</t>
    </r>
  </si>
  <si>
    <r>
      <rPr>
        <b/>
        <sz val="9"/>
        <rFont val="Calibri"/>
        <family val="2"/>
        <charset val="238"/>
      </rPr>
      <t>VARNOSTNA STEKLENA OGRAJA:</t>
    </r>
    <r>
      <rPr>
        <sz val="9"/>
        <rFont val="Calibri"/>
        <family val="2"/>
        <charset val="238"/>
      </rPr>
      <t xml:space="preserve"> Izdelava, dobava in montaža RF-steklene polirane notranje ravne varnostne ograje izdelane iz minimalnih RF nosilnih stebričkov v rastru po projektu, in kovinskega RF utorjenega kanalskega vodila, v katerega je vloženo stekleno polnilo ograje. Izdelano po detajlu projektanta/PZI projekta  in / ali po potrjenem predlogu izvajalca. Ograja je preko pokrivnih rozet pritrjena v  jeklena U vodila - utorjeno  s sidri v AB fiksno podlago, po dolžini vodotesno kitano; višina ograje 1,00 m, skupna višina max.: 1,20 m, polnilo iz varnostnega lepljenega kaljenega float stekla debeline 20 mm: Float 10TGV-1,52Pvb-Float 10tv.</t>
    </r>
  </si>
  <si>
    <r>
      <t>OPOMBA:</t>
    </r>
    <r>
      <rPr>
        <sz val="8"/>
        <color indexed="8"/>
        <rFont val="Calibri"/>
        <family val="2"/>
        <charset val="238"/>
      </rPr>
      <t xml:space="preserve"> Pri izvajanju alu del je upoštevati vsa pripravljalna dela, pomožna dela zaključna dela. Pri izvajanju ključavničarskih del je upoštevati vsa pripravljalna, pomožna, spremljevalna in zaključna dela. Pri posameznih postavkah stavbnega pohištva iz tega poglavja mora ponudnik v cenah za enoto mere obvezno zajeti, upoštevati in vkalkulirati še: </t>
    </r>
  </si>
  <si>
    <r>
      <t>8</t>
    </r>
    <r>
      <rPr>
        <sz val="8"/>
        <rFont val="Calibri"/>
        <family val="2"/>
        <charset val="238"/>
      </rPr>
      <t xml:space="preserve">. </t>
    </r>
    <r>
      <rPr>
        <b/>
        <sz val="8"/>
        <rFont val="Calibri"/>
        <family val="2"/>
        <charset val="238"/>
      </rPr>
      <t>Tehnične osnove stavbnega pohištva:</t>
    </r>
  </si>
  <si>
    <r>
      <t xml:space="preserve">8.3.  </t>
    </r>
    <r>
      <rPr>
        <u/>
        <sz val="8"/>
        <rFont val="Calibri"/>
        <family val="2"/>
        <charset val="238"/>
      </rPr>
      <t xml:space="preserve">Zaščita proti dežju in rosi: </t>
    </r>
    <r>
      <rPr>
        <sz val="8"/>
        <rFont val="Calibri"/>
        <family val="2"/>
        <charset val="238"/>
      </rPr>
      <t xml:space="preserve">Za preprečitev nastajanja rose na steklenih površinah, profilih in panelih je potrebno vse priključke na gradbeno kostrukcijo potrebno izvesti: znotraj tesno proti vodni pari, zunaj netesno proti vodni pari. Paziti je potrebno na pravilno vgradnjo. Utori, v katere lahko vdre deževnica ali v katerih obstaja možnost nastanka kondenza, morajo imeti kontroliran odtok preko konstrukcije navzven. Navzven odprte utore za odvajanje vode je potrebno zaščititi s pokrivnimi kapicami.
</t>
    </r>
  </si>
  <si>
    <r>
      <t xml:space="preserve">8.8.   </t>
    </r>
    <r>
      <rPr>
        <u/>
        <sz val="8"/>
        <rFont val="Calibri"/>
        <family val="2"/>
        <charset val="238"/>
      </rPr>
      <t>Okovje za odpiranje po vertikalni in horizontalni osi:</t>
    </r>
    <r>
      <rPr>
        <sz val="8"/>
        <rFont val="Calibri"/>
        <family val="2"/>
        <charset val="238"/>
      </rPr>
      <t xml:space="preserve"> Skriti položaj (pri alu), s škarjastim krmilom, dolžina prilagojena potrebi širine krila, kompletno s kotnim kipnim in škarjastim ležajem, kotno napravo za preusmerjanje z zaščito pri napačni uporabi in proti vlomu, zapah zgoraj in spodaj skupaj z naletno zaščito, enoročna uporaba s komornim gonilom z zaskočišči v odprtih položajih, zakrito postavljen energijsko izčrpalen omejevalnik odpiranja do max. 90° odpiralnega kota, z blažilnikom zasuka preko celotne odprtine v ovalni obliki prečnega prereza. Okenska kljuka: okenska kljuka po izboru projektanta.
</t>
    </r>
  </si>
  <si>
    <r>
      <t>OPOMBA:</t>
    </r>
    <r>
      <rPr>
        <sz val="8"/>
        <color indexed="8"/>
        <rFont val="Calibri"/>
        <family val="2"/>
        <charset val="238"/>
      </rPr>
      <t xml:space="preserve"> Pri izvajanju mizarskih del je upoštevati vsa pripravljalna dela, pomožna dela zaključna dela. Pri posameznih postavkah mizarskih del iz tega poglavja mora ponudnik v cenah za enoto mere obvezno zajeti, upoštevati in vkalkulirati še: </t>
    </r>
  </si>
  <si>
    <r>
      <t>OPOMBA:</t>
    </r>
    <r>
      <rPr>
        <sz val="8"/>
        <color indexed="8"/>
        <rFont val="Calibri"/>
        <family val="2"/>
        <charset val="238"/>
      </rPr>
      <t xml:space="preserve"> Pri izvajanju keramičarskih del je upoštevati vsa pripravljalna dela, pomožna dela zaključna dela. Pri posameznih postavkah keramičarskih del iz tega poglavja mora ponudnik v cenah za enoto mere obvezno zajeti, upoštevati in vkalkulirati še: </t>
    </r>
  </si>
  <si>
    <r>
      <t>OPOMBA:</t>
    </r>
    <r>
      <rPr>
        <sz val="8"/>
        <color indexed="8"/>
        <rFont val="Calibri"/>
        <family val="2"/>
        <charset val="238"/>
      </rPr>
      <t xml:space="preserve"> Pri izvajanju tlakarskih del je upoštevati vsa pripravljalna dela, pomožna dela zaključna dela. Pri posameznih postavkah keramičarskih del iz tega poglavja mora ponudnik v cenah za enoto mere obvezno zajeti, upoštevati in vkalkulirati še: </t>
    </r>
  </si>
  <si>
    <r>
      <t>OPOMBA:</t>
    </r>
    <r>
      <rPr>
        <sz val="8"/>
        <color indexed="8"/>
        <rFont val="Calibri"/>
        <family val="2"/>
        <charset val="238"/>
      </rPr>
      <t xml:space="preserve"> Pri izvajanju montažnih del je upoštevati vsa pripravljalna, pomožna in zaključna dela ter vsa navodila in parametre za pravilno vgradnjo izbranega sistema. Pri posameznih postavkah montažnih sten in stropov iz tega poglavja mora ponudnik v cenah za enoto mere obvezno zajeti, upoštevati in vkalkulirati še: </t>
    </r>
  </si>
  <si>
    <t>6. Višine sten: Če višine niso navedene, se pri kalkulaciji upoštevajo višine sten do 3,20 m, ob upoštevanju morebitnih konstruktivnih dodatnih ukrepov. Za težavnost nad 3,20 m se obračuna doplačilo.</t>
  </si>
  <si>
    <r>
      <t>OPOMBA:</t>
    </r>
    <r>
      <rPr>
        <sz val="8"/>
        <color indexed="8"/>
        <rFont val="Calibri"/>
        <family val="2"/>
        <charset val="238"/>
      </rPr>
      <t xml:space="preserve"> Pri izvajanju slikopleskarskih del je upoštevati vsa pripravljalna dela, pomožna in zaključna dela. Pri posameznih postavkah montažnih sten in stropov iz tega poglavja mora ponudnik v cenah za enoto mere obvezno zajeti, upoštevati in vkalkulirati še: </t>
    </r>
  </si>
  <si>
    <t>2. Delavci, ki delajo na višini, morajo biti zavarovani v skladu z predpisi in zakonom o Varstvo pri delu (vsa varovala, ki služijo za uporabo osebne zaščitne opreme v skladu z SIST EN 354, SIST EN 355, SIST EN 360, SIST EN 362 in Zakonom o varstvu in zdravju pri delu). Upoštevati je splošna navodila in predpise iz varstva pri gradbenih in slikopleskarskih delih, varovanje dihal z zaščitno masko in zaščita oči z zaščitnimi očali ali ščitnikom za obraz je potrebno le pri ročnem ali strojnem brušenju vgrajene mase.</t>
  </si>
  <si>
    <t>7. PRIPRAVA PODLAGE; Podlaga pred nanoson izravnalne mase mora biti trdna, suha in čista, brez slabo vezanih delcev, prahu, v vodi lahko topnih soli, mastnih oblog in druge  umazanije. Prah in drugo neoprijeto umazanijo posesamo ali odstranimo z  ometanjem, nerazgrajene ostanke opažnih olj z betonskih površin pa operemo s curkom vroče vode ali pare. Z zidnimi plesnimi okužene površine pred nanosom izravnalne mase obvezno dezinficiramo. Novovgrajene omete pred vgradnjo izravnalne mase sušimo  oziroma zorimo za vsak cm debeline vsaj 7 do 10 dni, na nove betonske podlage pa izravnalne mase ne nanašamo prej kot mesec dni po betoniranju (navedeni časi sušenja podlage veljajo za normalne pogoje: T = +20 ºC, rel. zr. vl. = 65 %). Podlaga naj bo trdna suha in čista – brez slabo vezanih delcev, prahu, ostankov opažnih olj, masti in druge umazanije.</t>
  </si>
  <si>
    <r>
      <t>OPOMBA:</t>
    </r>
    <r>
      <rPr>
        <sz val="8"/>
        <color indexed="8"/>
        <rFont val="Calibri"/>
        <family val="2"/>
        <charset val="238"/>
      </rPr>
      <t xml:space="preserve"> Dvigalo je načrtovano in izdelano skladno s standardom SIST EN81-1 in skladno s Pravilnikom o varnosti dvigal (Ur.list RS št. 83/07). Po končani montaži dvigala priglašeni organ opravi končni pregled in izda certifikat.Pri izvedbi in montaži dvigal je upoštevati predpisano kvaliteto in že izdelane načrte, zato je tip dvigaja določen na podlagi le tega. Pri montaži je upoštevati vsa pripravljalna dela, pomožna in zaključna dela. Pri posameznih postavkah ob izvedbi in montaži dvigalnih naprav iz tega poglavja mora ponudnik v cenah za enoto mere obvezno zajeti, upoštevati in vkalkulirati še: </t>
    </r>
  </si>
  <si>
    <r>
      <t>TEHNOLOŠKI OPIS BAZENA:</t>
    </r>
    <r>
      <rPr>
        <sz val="8"/>
        <color indexed="8"/>
        <rFont val="Calibri"/>
        <family val="2"/>
        <charset val="238"/>
      </rPr>
      <t xml:space="preserve"> Inox bazenska školjka  Ceramic 1 Inox. 
Stenski elementi in prelivni kanal s pohodno nedrsečo PVC rešetko so proizvedeni iz  materiala Inox Aisi 441, ki je  z vodne strani laminiran s trdim  Hard-Bond PVC nanosom debeline 0,5 mm in ustreza zahtevam in certifikatu L.V.H.T. (Nemčija)  za pitne in bazenske vode. Debelina Inox pločevine je 2,00 mm. Standardna širina stenskih elementov je 90,00 cm, višina od 15,00 cm do 300,00 cm.
Inox element in PVC nanos tvorita homogeno celoto.</t>
    </r>
  </si>
  <si>
    <r>
      <t>OPOMBA:</t>
    </r>
    <r>
      <rPr>
        <sz val="8"/>
        <color indexed="8"/>
        <rFont val="Calibri"/>
        <family val="2"/>
        <charset val="238"/>
      </rPr>
      <t xml:space="preserve"> Splošne zahteve in določila: Splošna določila veljavna v RS, mora izvajalec del upoštevati v ponudbi in pri izvajanju del. Dela je potrebno izvajati po določilih veljavnih tehničnih predpisih za izvajanje. Vsi izdelki ponudnika morajo imeti ustrezne certifikate za slovenski trg. Pri izvedbi in montaži bazenske tehnike je upoštevati predpisano kvaliteto, tehnologijo in že izdelane načrte, zato je opisan sistem za ponudnika obvezen. Pri montaži je upoštevati vsa pripravljalna dela, pomožna in zaključna dela. Hkrati je potrebno v vseh cenah za enoto mere tudi upoštevati:</t>
    </r>
  </si>
  <si>
    <t>2.) Pri izvajanju priključkov infrastrukture se vsa izkopna dela in transporti izkopanih in zasipnih materialov obračunavajo po prostorninah v raščenem stanju. Vsa nasipna in zasipna dela pa se obračunavajo po prostornini zemljine v vgrajenem stanju s potrebno zbitostjo. Pri zasipavanju kanala na zmontirani cevovod ali instalacijo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</si>
  <si>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r>
      <t xml:space="preserve">Strojno in ročno planiranje dna izkopa v terenu III. in IV. kategorije s točnostjo </t>
    </r>
    <r>
      <rPr>
        <u/>
        <sz val="9"/>
        <rFont val="Calibri"/>
        <family val="2"/>
        <charset val="238"/>
      </rPr>
      <t>+</t>
    </r>
    <r>
      <rPr>
        <sz val="9"/>
        <rFont val="Calibri"/>
        <family val="2"/>
        <charset val="238"/>
      </rPr>
      <t xml:space="preserve"> 3,00 cm s povprečnim odkopom do 5 cm, minimalnim izmetom ali dosipom ter premetom odvečnega materiala. V količini postavke upoštevane zunanje pohodne in povozne površine. </t>
    </r>
  </si>
  <si>
    <r>
      <t>Izdelava, dobava in ročno vgrajevanje  minimalno armiranega betona MB 15/16 K (C12/15;X0;Cl 0,2;Dmax16;S1) v povprečni debelini med 5 do 8 cm za podložne betone pod različnimi temelji v Z.U.: samo kot delovna površina za opaže in armaturo; gladko zariban. Enostavne konstrukcije prereza od 0,04 do 0,08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t>
    </r>
  </si>
  <si>
    <r>
      <t>Izdelava, dobava in vgrajevanje armiranega črpnega betona MB 30/32 č (C 25/30;XC4;Cl 0,2;Dmax32;S3;PV-II) v enostavne armiranobetonske konstrukcije pasovnih temeljev in temeljnih gred v Z.U: (totem, vhodna vrata, zapornica, klopi, ograja....)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</si>
  <si>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30/32 č (C 25/30;XC4;Cl 0,2;Dmax32;S3;PV-II) v enostavne armiranobetonske konstrukcije pasovnih temeljev in temeljnih gred v Z.U: (temelj ograje....) prereza od 0,20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</si>
  <si>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30/32 č (C 25/30;XC4;Cl 0,2;Dmax32;S3;PV-II) v enostavne betonske in armiranobetonske konstrukcije točkovnih temeljev in temeljnih gred v Z.U: (stebri ograj, klopi, prometnih znakov, eko otok, razna obbetoniranja opreme, ograja....) prereza od 0,12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</si>
  <si>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rPr>
        <b/>
        <sz val="9"/>
        <rFont val="Calibri"/>
        <family val="2"/>
        <charset val="238"/>
      </rPr>
      <t xml:space="preserve">Prometna ureditev in oprema garaže:  </t>
    </r>
    <r>
      <rPr>
        <sz val="9"/>
        <rFont val="Calibri"/>
        <family val="2"/>
        <charset val="238"/>
      </rPr>
      <t xml:space="preserve">V sklopu projekta je predvidena prometna ureditev oz. horizontalna in vertikalna signalizacija, ki je razvidna iz situacije prometne ureditve, ki je sestavni del projekta arhitekture.  Prometna ureditev je usklajena s »Pravilnikom o prometni signalizaciji in prometni opremi na javnih cestah« (Uradi list RS št. 46/2000 ter vse dopolnitve le-tega).
Narejena je v skladu s standardi za talne označbe in standardi za prometne znake. Le te mora upoštevati tudi izvajalec del. Prometna ureditev je sestavljena iz horizontalne in vertikalne signalizacije.
</t>
    </r>
  </si>
  <si>
    <r>
      <rPr>
        <b/>
        <sz val="9"/>
        <rFont val="Calibri"/>
        <family val="2"/>
        <charset val="238"/>
      </rPr>
      <t>Vertikalna signalizacija:</t>
    </r>
    <r>
      <rPr>
        <sz val="9"/>
        <rFont val="Calibri"/>
        <family val="2"/>
        <charset val="238"/>
      </rPr>
      <t xml:space="preserve"> Nabava, dobava in postavitev/montaža stebriča za prometni znak: vroče cinkana jeklena cev Ø 64 mm, l= 2200 mm, opremljena s sidri za mokro ali suho vzidavo; kompletno s pripadajočimi spremljevalnimi deli. Gradbena dela se obračuinajo po E.M. ostalih postavk. Opomba: v kolikor montaža stebra ni možna, se ga enakovredno nadomesti z stenskimi pritrjevali. Vsa vertikalna prometna signalizacija se pritrdi na stropno konstrukcijo, stebre in/ali stene garaže. </t>
    </r>
  </si>
  <si>
    <r>
      <rPr>
        <b/>
        <sz val="9"/>
        <rFont val="Calibri"/>
        <family val="2"/>
        <charset val="238"/>
      </rPr>
      <t>Vertikalna signalizacija:</t>
    </r>
    <r>
      <rPr>
        <sz val="9"/>
        <rFont val="Calibri"/>
        <family val="2"/>
        <charset val="238"/>
      </rPr>
      <t xml:space="preserve"> Nabava, dobava in postavitev/montaža prometnega znaka iz alu pločevine z odsevno folijo: Prometni znaki so iz aluminijaste pločevine, simboli in napisi bodo izvedeni na visoko kvalitetni svetlobno odbojni foliji EG 1. vrste. Prometni znaki so velikost a= 600 mm. Prometni znak z euro certifikatom, kot sledi: </t>
    </r>
  </si>
  <si>
    <r>
      <rPr>
        <b/>
        <sz val="9"/>
        <rFont val="Calibri"/>
        <family val="2"/>
        <charset val="238"/>
      </rPr>
      <t>Horizontalna signalizacija:</t>
    </r>
    <r>
      <rPr>
        <sz val="9"/>
        <rFont val="Calibri"/>
        <family val="2"/>
        <charset val="238"/>
      </rPr>
      <t xml:space="preserve"> ročno začrtanje talnih označb za parkirne bokse v garaži: Označbe na vozišču se izvedejo iz refleksit mase 100 – 600 μm z gostoto nanosa 0,5 – 0,8 kg/m2  ter nanosa 150 – 350 μm suhega filma, bela barva za asfalt širine 10-12 cm, s šablono V10;  skupaj s posipom s steklenimi odsevnimi kroglicami: 0,25 kg/m2. Talne označbe se izvajajo ročno. Način in mesto označbe horizontalne prometne signalizacije je prikazan v situaciji prometne ureditve. (mala parkrišča za motorje in kolesa v mrtvih kotih)</t>
    </r>
  </si>
  <si>
    <r>
      <t>Izdelava vodotesnih revizijskih jaškov globine od 2 do 4 m iz armiranega poliestra fi 150 cm, z napravo AB temelja in venca, obdelavo vtoka v jašek ter z vgraditvijo ventiliranega, okroglega LTŽ pokrova</t>
    </r>
    <r>
      <rPr>
        <b/>
        <sz val="9"/>
        <rFont val="Calibri"/>
        <family val="2"/>
        <charset val="238"/>
      </rPr>
      <t xml:space="preserve"> </t>
    </r>
    <r>
      <rPr>
        <sz val="9"/>
        <rFont val="Calibri"/>
        <family val="2"/>
        <charset val="238"/>
      </rPr>
      <t>(ustrezen standardu EN 124) s tesnenjem premera 60cm nosilnosti 400kN in vstopnimi lestvami (skladne s standardom SIST EN 14396:2004);</t>
    </r>
  </si>
  <si>
    <r>
      <t>SPLOŠNA OPOMBA:</t>
    </r>
    <r>
      <rPr>
        <sz val="8"/>
        <rFont val="Calibri"/>
        <family val="2"/>
        <charset val="238"/>
      </rPr>
      <t xml:space="preserve"> ODVODNJAVANJE  TER ZUNANJI PRIKLJUČKI INFRASTRUKTURE (elektrika, telefon, vodovo, hidrantno omrežje, ...)JE PREDMET DRUGEGA POPISA! Pri izdelavi zunanje ureditve veljajo vsa splošna navodila, ki so opisana že na začetku tega popisa in po posameznih poglavjih ter podskupinah, poleg njih morajo biti v vseh postavkah vkalkulirane in upoštevane sledeče pripombe in pomožna dela:  </t>
    </r>
  </si>
  <si>
    <t>SKUPAJ GRADBENO OBRTNIŠKA DELA V ZUNANJI UREDITVI:</t>
  </si>
  <si>
    <t>REKAPITULACIJA - ZUNANJI VODOVOD</t>
  </si>
  <si>
    <t>REKAPITULACIJA - BAZENSKA TEHNIKA - STROJNA DELA:</t>
  </si>
  <si>
    <t>SKUPAJ BAZENSKA TEHNIKA - STROJNA DELA:</t>
  </si>
  <si>
    <t>2.) Pri izvajanju gradbenih del bazenske tehnike se vsa izkopna dela in transporti izkopanih in zasipnih materialov obračunavajo po prostorninah v raščenem stanju. Vsa nasipna in zasipna dela pa se obračunavajo po prostornini zemljine v vgrajenem stanju s potrebno zbitostjo. Pri zasipavanju kanala na zmontirani cevovod ali instalacijo bazenske tehnike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</si>
  <si>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r>
      <t xml:space="preserve">Kombinirani izkop jarka za cevovod v terenu III kategorije, globine do 2,0 m.      </t>
    </r>
    <r>
      <rPr>
        <b/>
        <u/>
        <sz val="9"/>
        <rFont val="Calibri"/>
        <family val="2"/>
        <charset val="238"/>
      </rPr>
      <t xml:space="preserve">                                                                                                                                                         </t>
    </r>
  </si>
  <si>
    <r>
      <t>m</t>
    </r>
    <r>
      <rPr>
        <vertAlign val="superscript"/>
        <sz val="9"/>
        <color indexed="8"/>
        <rFont val="Calibri"/>
        <family val="2"/>
        <charset val="238"/>
      </rPr>
      <t>3</t>
    </r>
  </si>
  <si>
    <r>
      <t>m</t>
    </r>
    <r>
      <rPr>
        <vertAlign val="superscript"/>
        <sz val="9"/>
        <color indexed="8"/>
        <rFont val="Calibri"/>
        <family val="2"/>
        <charset val="238"/>
      </rPr>
      <t>2</t>
    </r>
  </si>
  <si>
    <r>
      <t>m</t>
    </r>
    <r>
      <rPr>
        <vertAlign val="superscript"/>
        <sz val="9"/>
        <color indexed="8"/>
        <rFont val="Calibri"/>
        <family val="2"/>
        <charset val="238"/>
      </rPr>
      <t>1</t>
    </r>
  </si>
  <si>
    <r>
      <t>Predizolirana cev za transport vroče vode do 130</t>
    </r>
    <r>
      <rPr>
        <vertAlign val="superscript"/>
        <sz val="9"/>
        <color indexed="8"/>
        <rFont val="Calibri"/>
        <family val="2"/>
        <charset val="238"/>
      </rPr>
      <t>0</t>
    </r>
    <r>
      <rPr>
        <sz val="9"/>
        <color indexed="8"/>
        <rFont val="Calibri"/>
        <family val="2"/>
        <charset val="238"/>
      </rPr>
      <t>C, izdelana po standardu CEN/TC 107/pr EN 253 za daljinsko ogrevanje, z vgrajenima žicama za kontrolo vlažnosti in lokacijo napake na cevovodu.</t>
    </r>
  </si>
  <si>
    <r>
      <t xml:space="preserve">Cev za prenos medija:
</t>
    </r>
    <r>
      <rPr>
        <sz val="9"/>
        <color indexed="8"/>
        <rFont val="Calibri"/>
        <family val="2"/>
        <charset val="238"/>
      </rPr>
      <t xml:space="preserve">Jeklena visokofrekvenčno varjena cev iz St.37.0 BW, dobavljena po DIN 1626, dimenzije in teže po DIN 2458. </t>
    </r>
  </si>
  <si>
    <r>
      <t xml:space="preserve">Izolacijski material:
</t>
    </r>
    <r>
      <rPr>
        <sz val="9"/>
        <color indexed="8"/>
        <rFont val="Calibri"/>
        <family val="2"/>
        <charset val="238"/>
      </rPr>
      <t>Poliuretanska trdna pena (PUR) izdelana iz poliola in isocianata, primerna za povečano delovno temperaturo do 130</t>
    </r>
    <r>
      <rPr>
        <vertAlign val="superscript"/>
        <sz val="9"/>
        <color indexed="8"/>
        <rFont val="Calibri"/>
        <family val="2"/>
        <charset val="238"/>
      </rPr>
      <t>0</t>
    </r>
    <r>
      <rPr>
        <sz val="9"/>
        <color indexed="8"/>
        <rFont val="Calibri"/>
        <family val="2"/>
        <charset val="238"/>
      </rPr>
      <t>C. Pena je homogena s povprečno velikostjo celic do max. 0,5 mm.</t>
    </r>
  </si>
  <si>
    <r>
      <t>gostota &gt; 60 kg/m3
toplotna prevodnost pri 50</t>
    </r>
    <r>
      <rPr>
        <vertAlign val="superscript"/>
        <sz val="9"/>
        <color indexed="8"/>
        <rFont val="Calibri"/>
        <family val="2"/>
        <charset val="238"/>
      </rPr>
      <t>0</t>
    </r>
    <r>
      <rPr>
        <sz val="9"/>
        <color indexed="8"/>
        <rFont val="Calibri"/>
        <family val="2"/>
        <charset val="238"/>
      </rPr>
      <t xml:space="preserve">C &lt; 0,03 W/mK  </t>
    </r>
  </si>
  <si>
    <r>
      <t xml:space="preserve">Zaščitna cev:
</t>
    </r>
    <r>
      <rPr>
        <sz val="9"/>
        <color indexed="8"/>
        <rFont val="Calibri"/>
        <family val="2"/>
        <charset val="238"/>
      </rPr>
      <t>Cev iz polietilena visoke gostote PEHD, material po DIN 8075, popolnoma nepropustna za vodo, notranjost cevi posebno obdelana za doseganje trdne povezave z izolacijo.</t>
    </r>
  </si>
  <si>
    <r>
      <t xml:space="preserve">Dobavljena v palicah dolžine </t>
    </r>
    <r>
      <rPr>
        <b/>
        <sz val="9"/>
        <color indexed="8"/>
        <rFont val="Calibri"/>
        <family val="2"/>
        <charset val="238"/>
      </rPr>
      <t xml:space="preserve">6 </t>
    </r>
    <r>
      <rPr>
        <sz val="9"/>
        <color indexed="8"/>
        <rFont val="Calibri"/>
        <family val="2"/>
        <charset val="238"/>
      </rPr>
      <t xml:space="preserve">ali </t>
    </r>
    <r>
      <rPr>
        <b/>
        <sz val="9"/>
        <color indexed="8"/>
        <rFont val="Calibri"/>
        <family val="2"/>
        <charset val="238"/>
      </rPr>
      <t xml:space="preserve">12 </t>
    </r>
    <r>
      <rPr>
        <sz val="9"/>
        <color indexed="8"/>
        <rFont val="Calibri"/>
        <family val="2"/>
        <charset val="238"/>
      </rPr>
      <t>m.</t>
    </r>
  </si>
  <si>
    <r>
      <t>Predizoliran cevni lok 90</t>
    </r>
    <r>
      <rPr>
        <vertAlign val="superscript"/>
        <sz val="9"/>
        <rFont val="Calibri"/>
        <family val="2"/>
        <charset val="238"/>
      </rPr>
      <t>0</t>
    </r>
    <r>
      <rPr>
        <sz val="9"/>
        <rFont val="Calibri"/>
        <family val="2"/>
        <charset val="238"/>
      </rPr>
      <t xml:space="preserve"> - enakokrak za transport vroče vode do 130</t>
    </r>
    <r>
      <rPr>
        <vertAlign val="superscript"/>
        <sz val="9"/>
        <rFont val="Calibri"/>
        <family val="2"/>
        <charset val="238"/>
      </rPr>
      <t>0</t>
    </r>
    <r>
      <rPr>
        <sz val="9"/>
        <rFont val="Calibri"/>
        <family val="2"/>
        <charset val="238"/>
      </rPr>
      <t>C, izdelan po standardu EN 448  za predizolirane fazonske kose za daljinsko ogrevanje, z vgrajenima žicama za kontrolo vlažnosti in lokacijo napake.</t>
    </r>
  </si>
  <si>
    <r>
      <t>DN 100 (114,3 x 3,6 mm) / 225 - 90</t>
    </r>
    <r>
      <rPr>
        <vertAlign val="superscript"/>
        <sz val="9"/>
        <rFont val="Calibri"/>
        <family val="2"/>
        <charset val="238"/>
      </rPr>
      <t>0</t>
    </r>
  </si>
  <si>
    <r>
      <t>Predizolirana krogelna pipa za transport vroče vode do 130</t>
    </r>
    <r>
      <rPr>
        <vertAlign val="superscript"/>
        <sz val="9"/>
        <rFont val="Calibri"/>
        <family val="2"/>
        <charset val="238"/>
      </rPr>
      <t>0</t>
    </r>
    <r>
      <rPr>
        <sz val="9"/>
        <rFont val="Calibri"/>
        <family val="2"/>
        <charset val="238"/>
      </rPr>
      <t>C, izdelana po standardu SIST EN 488  za predizolirane zaporne armature za daljinsko ogrevanje, z vgrajenima žicama za kontrolo vlažnosti in lokacijo napake na cevovodu. Dolžina vretena preveriti na mestu montaže.</t>
    </r>
  </si>
  <si>
    <r>
      <t>Predizoliran reducirni kos  za transport vroče vode do 130</t>
    </r>
    <r>
      <rPr>
        <vertAlign val="superscript"/>
        <sz val="9"/>
        <rFont val="Calibri"/>
        <family val="2"/>
        <charset val="238"/>
      </rPr>
      <t>0</t>
    </r>
    <r>
      <rPr>
        <sz val="9"/>
        <rFont val="Calibri"/>
        <family val="2"/>
        <charset val="238"/>
      </rPr>
      <t>C, izdelana po standardu SIST EN 448  za predizolirane fazonske kose za daljinsko ogrevanje, z vgrajenima žicama za kontrolo vlažnosti in lokacijo napake na cevovodu.</t>
    </r>
  </si>
  <si>
    <r>
      <t xml:space="preserve">Izdelava zapisnika
</t>
    </r>
    <r>
      <rPr>
        <sz val="9"/>
        <rFont val="Calibri"/>
        <family val="2"/>
        <charset val="238"/>
      </rPr>
      <t>a) o meritvi upornosti žic po posameznih 
odsekih trase
b) o lokaciji in dolžini cevi z vgrajenimi drugačnimi žicami (različne upornosti žic na dolžinski meter)
c) o meritvah vlažnosti v izolaciji cevovoda</t>
    </r>
  </si>
  <si>
    <r>
      <t>Dobava in montaža filtrske posode iz armiranega poliestra izdelana po DIN 19605, 19643 in 18820, komplet z dvojnim dnom, vgrajenimi šobami za pretok in izpiranje, internim cevnim razvodom distribucije vode v in na posodi, filterskim polnilom v zahtevanih debelinah slojev  Hcel=1,2 m, revizijsko odprtino in kontrolnimi odprtinami za vizuelno kontrolo notranjosti filtra, prirobnični priključki NP 10, nosilnimi nogami ali podstavkom, z notranjo in zunanjo zaščito in končno zunanjo obdelavo z označevalno tablico posode,</t>
    </r>
    <r>
      <rPr>
        <u/>
        <sz val="9"/>
        <rFont val="Calibri"/>
        <family val="2"/>
        <charset val="238"/>
      </rPr>
      <t>s podatki</t>
    </r>
    <r>
      <rPr>
        <sz val="9"/>
        <rFont val="Calibri"/>
        <family val="2"/>
        <charset val="238"/>
      </rPr>
      <t>:</t>
    </r>
  </si>
  <si>
    <r>
      <t>Dimenzije posode in priključkov</t>
    </r>
    <r>
      <rPr>
        <sz val="9"/>
        <rFont val="Calibri"/>
        <family val="2"/>
        <charset val="238"/>
      </rPr>
      <t>:</t>
    </r>
  </si>
  <si>
    <r>
      <t>Dobava in montaža filtrske posode iz armiranega poliestra izdelana po DIN 19605, 19643 in 18820, komplet z dvojnim dnom, vgrajenimi šobami za pretok in izpiranje, internim cevnim razvodom distribucije vode v in na posodi, filterskim polnilom v zahtevanih debelinah slojev  Hcel=1,2 m, revizijsko odprtino in kontrolnimi odprtinami za vizuelno kontrolo notranjosti filtra, prirobnični priključki NP 10, nosilnimi nogami ali podstavkom, z notranjo in zunanjo zaščito in končno zunanjo obdelavo z označevalno tablico posode,</t>
    </r>
    <r>
      <rPr>
        <u/>
        <sz val="9"/>
        <rFont val="Calibri"/>
        <family val="2"/>
        <charset val="238"/>
      </rPr>
      <t xml:space="preserve"> s podatki:</t>
    </r>
  </si>
  <si>
    <r>
      <t>SPLOŠNA OPOMBA:</t>
    </r>
    <r>
      <rPr>
        <sz val="8"/>
        <rFont val="Calibri"/>
        <family val="2"/>
        <charset val="238"/>
      </rPr>
      <t xml:space="preserve"> Pri izdelavi bazenske tehnike veljajo vsa splošna navodila, ki so opisana že na začetku tega popisa in po posameznih poglavjih ter podskupinah, poleg njih morajo biti v vseh postavkah vkalkulirane in upoštevane sledeče pripombe in pomožna dela:  </t>
    </r>
  </si>
  <si>
    <r>
      <t xml:space="preserve">Razdelilnik </t>
    </r>
    <r>
      <rPr>
        <b/>
        <sz val="9"/>
        <rFont val="Calibri"/>
        <family val="2"/>
        <charset val="238"/>
      </rPr>
      <t>R-GL</t>
    </r>
    <r>
      <rPr>
        <sz val="9"/>
        <rFont val="Calibri"/>
        <family val="2"/>
        <charset val="238"/>
      </rPr>
      <t xml:space="preserve">
Tipska samostoječa omara z montažno ploščo, uvodno ploščo in podstavkom višine 100mm, izdelana iz dvakrat dekapirane pločevine prašno barvana v barven tonu RAL7035. Dimenzij 2000+100x800x400mm.
Kot: tip Spacial SM, Schneider Electric
Komplet z vgrajeno sledečo opremo:</t>
    </r>
  </si>
  <si>
    <r>
      <t xml:space="preserve">- tripolni odklopnik, z elektronsko zaščito z meritvijo tokov, fiksne izvedbe, 630A, 50kA, z izklopilno tuljavo in motornim pogonom
Kot: tip Compact </t>
    </r>
    <r>
      <rPr>
        <sz val="9"/>
        <color indexed="40"/>
        <rFont val="Calibri"/>
        <family val="2"/>
        <charset val="238"/>
      </rPr>
      <t>NSX630N</t>
    </r>
    <r>
      <rPr>
        <sz val="9"/>
        <color indexed="8"/>
        <rFont val="Calibri"/>
        <family val="2"/>
        <charset val="238"/>
      </rPr>
      <t xml:space="preserve"> + izklopilna tuljava MX +motorni pogon + mikroprocesorska zaščitna enota </t>
    </r>
    <r>
      <rPr>
        <sz val="9"/>
        <color indexed="40"/>
        <rFont val="Calibri"/>
        <family val="2"/>
        <charset val="238"/>
      </rPr>
      <t>Micrologic 5.3E</t>
    </r>
    <r>
      <rPr>
        <sz val="9"/>
        <color indexed="8"/>
        <rFont val="Calibri"/>
        <family val="2"/>
        <charset val="238"/>
      </rPr>
      <t>, z meritvijo in prikazom I,U,P, E, frek, Cos fi, obrabljenost kontaktov, števec preklopov, Schneider Electric.</t>
    </r>
  </si>
  <si>
    <r>
      <t xml:space="preserve">- tripolni odklopnik, z elektronsko zaščito, fiksne izvedbe,  630A, 50kA;
Kot: tip Compact </t>
    </r>
    <r>
      <rPr>
        <sz val="9"/>
        <color indexed="40"/>
        <rFont val="Calibri"/>
        <family val="2"/>
        <charset val="238"/>
      </rPr>
      <t>NSX630N</t>
    </r>
    <r>
      <rPr>
        <sz val="9"/>
        <color indexed="8"/>
        <rFont val="Calibri"/>
        <family val="2"/>
        <charset val="238"/>
      </rPr>
      <t xml:space="preserve">+ </t>
    </r>
    <r>
      <rPr>
        <sz val="9"/>
        <color indexed="40"/>
        <rFont val="Calibri"/>
        <family val="2"/>
        <charset val="238"/>
      </rPr>
      <t>Micrologic 2.3</t>
    </r>
    <r>
      <rPr>
        <sz val="9"/>
        <color indexed="8"/>
        <rFont val="Calibri"/>
        <family val="2"/>
        <charset val="238"/>
      </rPr>
      <t>, Schneider Electric.</t>
    </r>
  </si>
  <si>
    <r>
      <t xml:space="preserve">- tripolni odklopnik, s termo-magnetno zaščito, fiksne izvedbe, 250A, 25kA;
Kot: tip Compact </t>
    </r>
    <r>
      <rPr>
        <sz val="9"/>
        <color indexed="40"/>
        <rFont val="Calibri"/>
        <family val="2"/>
        <charset val="238"/>
      </rPr>
      <t>NSX250B</t>
    </r>
    <r>
      <rPr>
        <sz val="9"/>
        <color indexed="8"/>
        <rFont val="Calibri"/>
        <family val="2"/>
        <charset val="238"/>
      </rPr>
      <t>, Schneider Electric.</t>
    </r>
  </si>
  <si>
    <r>
      <t xml:space="preserve">- tripolni odklopnik, s termo-magnetno zaščito, fiksne izvedbe, 100A, 25kA;
Kot: tip Compact </t>
    </r>
    <r>
      <rPr>
        <sz val="9"/>
        <color indexed="40"/>
        <rFont val="Calibri"/>
        <family val="2"/>
        <charset val="238"/>
      </rPr>
      <t>NSX100B</t>
    </r>
    <r>
      <rPr>
        <sz val="9"/>
        <rFont val="Calibri"/>
        <family val="2"/>
        <charset val="238"/>
      </rPr>
      <t>, Schn</t>
    </r>
    <r>
      <rPr>
        <sz val="9"/>
        <color indexed="8"/>
        <rFont val="Calibri"/>
        <family val="2"/>
        <charset val="238"/>
      </rPr>
      <t>eider Electric.</t>
    </r>
  </si>
  <si>
    <r>
      <t xml:space="preserve">- tripolni odklopnik, s termo-magnetno zaščito, fiksne izvedbe, 250A, 25kA;
Kot: tip Compact </t>
    </r>
    <r>
      <rPr>
        <sz val="9"/>
        <color indexed="40"/>
        <rFont val="Calibri"/>
        <family val="2"/>
        <charset val="238"/>
      </rPr>
      <t>NSX250B</t>
    </r>
    <r>
      <rPr>
        <sz val="9"/>
        <color indexed="8"/>
        <rFont val="Calibri"/>
        <family val="2"/>
        <charset val="238"/>
      </rPr>
      <t xml:space="preserve"> + </t>
    </r>
    <r>
      <rPr>
        <sz val="9"/>
        <color indexed="40"/>
        <rFont val="Calibri"/>
        <family val="2"/>
        <charset val="238"/>
      </rPr>
      <t>TM200D</t>
    </r>
    <r>
      <rPr>
        <sz val="9"/>
        <color indexed="8"/>
        <rFont val="Calibri"/>
        <family val="2"/>
        <charset val="238"/>
      </rPr>
      <t>, Schneider Electric.</t>
    </r>
  </si>
  <si>
    <r>
      <t xml:space="preserve">- tripolni odklopnik, s termo-magnetno zaščito, fiksne izvedbe, 250A, 25kA;
Kot: tip Compact </t>
    </r>
    <r>
      <rPr>
        <sz val="9"/>
        <color indexed="40"/>
        <rFont val="Calibri"/>
        <family val="2"/>
        <charset val="238"/>
      </rPr>
      <t>NSX250B</t>
    </r>
    <r>
      <rPr>
        <sz val="9"/>
        <color indexed="8"/>
        <rFont val="Calibri"/>
        <family val="2"/>
        <charset val="238"/>
      </rPr>
      <t xml:space="preserve"> + </t>
    </r>
    <r>
      <rPr>
        <sz val="9"/>
        <color indexed="40"/>
        <rFont val="Calibri"/>
        <family val="2"/>
        <charset val="238"/>
      </rPr>
      <t>TM160D</t>
    </r>
    <r>
      <rPr>
        <sz val="9"/>
        <color indexed="8"/>
        <rFont val="Calibri"/>
        <family val="2"/>
        <charset val="238"/>
      </rPr>
      <t>, Schneider Electric.</t>
    </r>
  </si>
  <si>
    <r>
      <t xml:space="preserve">- tripolni odklopnik, s termo-magnetno zaščito, fiksne izvedbe, 160A, 25kA;
Kot: tip Compact </t>
    </r>
    <r>
      <rPr>
        <sz val="9"/>
        <color indexed="40"/>
        <rFont val="Calibri"/>
        <family val="2"/>
        <charset val="238"/>
      </rPr>
      <t>NSX160B</t>
    </r>
    <r>
      <rPr>
        <sz val="9"/>
        <color indexed="8"/>
        <rFont val="Calibri"/>
        <family val="2"/>
        <charset val="238"/>
      </rPr>
      <t xml:space="preserve"> + </t>
    </r>
    <r>
      <rPr>
        <sz val="9"/>
        <color indexed="40"/>
        <rFont val="Calibri"/>
        <family val="2"/>
        <charset val="238"/>
      </rPr>
      <t>TM125D</t>
    </r>
    <r>
      <rPr>
        <sz val="9"/>
        <rFont val="Calibri"/>
        <family val="2"/>
        <charset val="238"/>
      </rPr>
      <t>, Schn</t>
    </r>
    <r>
      <rPr>
        <sz val="9"/>
        <color indexed="8"/>
        <rFont val="Calibri"/>
        <family val="2"/>
        <charset val="238"/>
      </rPr>
      <t>eider Electric.</t>
    </r>
  </si>
  <si>
    <r>
      <t xml:space="preserve">- tripolni odklopnik, s termo-magnetno zaščito, fiksne izvedbe, 100A, 25kA;
Kot: tip Compact </t>
    </r>
    <r>
      <rPr>
        <sz val="9"/>
        <color indexed="40"/>
        <rFont val="Calibri"/>
        <family val="2"/>
        <charset val="238"/>
      </rPr>
      <t>NSX100B</t>
    </r>
    <r>
      <rPr>
        <sz val="9"/>
        <color indexed="8"/>
        <rFont val="Calibri"/>
        <family val="2"/>
        <charset val="238"/>
      </rPr>
      <t xml:space="preserve"> + </t>
    </r>
    <r>
      <rPr>
        <sz val="9"/>
        <color indexed="40"/>
        <rFont val="Calibri"/>
        <family val="2"/>
        <charset val="238"/>
      </rPr>
      <t>TM80D</t>
    </r>
    <r>
      <rPr>
        <sz val="9"/>
        <rFont val="Calibri"/>
        <family val="2"/>
        <charset val="238"/>
      </rPr>
      <t>, Schn</t>
    </r>
    <r>
      <rPr>
        <sz val="9"/>
        <color indexed="8"/>
        <rFont val="Calibri"/>
        <family val="2"/>
        <charset val="238"/>
      </rPr>
      <t>eider Electric.</t>
    </r>
  </si>
  <si>
    <r>
      <t xml:space="preserve">- tripolni odklopnik, s termo-magnetno zaščito, fiksne izvedbe, 100A, 25kA;
Kot: tip Compact </t>
    </r>
    <r>
      <rPr>
        <sz val="9"/>
        <color indexed="40"/>
        <rFont val="Calibri"/>
        <family val="2"/>
        <charset val="238"/>
      </rPr>
      <t>NSX100B</t>
    </r>
    <r>
      <rPr>
        <sz val="9"/>
        <color indexed="8"/>
        <rFont val="Calibri"/>
        <family val="2"/>
        <charset val="238"/>
      </rPr>
      <t xml:space="preserve"> + </t>
    </r>
    <r>
      <rPr>
        <sz val="9"/>
        <color indexed="40"/>
        <rFont val="Calibri"/>
        <family val="2"/>
        <charset val="238"/>
      </rPr>
      <t>TM63D</t>
    </r>
    <r>
      <rPr>
        <sz val="9"/>
        <rFont val="Calibri"/>
        <family val="2"/>
        <charset val="238"/>
      </rPr>
      <t>, Schn</t>
    </r>
    <r>
      <rPr>
        <sz val="9"/>
        <color indexed="8"/>
        <rFont val="Calibri"/>
        <family val="2"/>
        <charset val="238"/>
      </rPr>
      <t>eider Electric.</t>
    </r>
  </si>
  <si>
    <r>
      <t xml:space="preserve">- tripolni odklopnik, s termo-magnetno zaščito, fiksne izvedbe, 100A, 25kA;
Kot: tip Compact </t>
    </r>
    <r>
      <rPr>
        <sz val="9"/>
        <color indexed="40"/>
        <rFont val="Calibri"/>
        <family val="2"/>
        <charset val="238"/>
      </rPr>
      <t>NSX100B</t>
    </r>
    <r>
      <rPr>
        <sz val="9"/>
        <color indexed="8"/>
        <rFont val="Calibri"/>
        <family val="2"/>
        <charset val="238"/>
      </rPr>
      <t xml:space="preserve"> + </t>
    </r>
    <r>
      <rPr>
        <sz val="9"/>
        <color indexed="40"/>
        <rFont val="Calibri"/>
        <family val="2"/>
        <charset val="238"/>
      </rPr>
      <t>TM40D</t>
    </r>
    <r>
      <rPr>
        <sz val="9"/>
        <rFont val="Calibri"/>
        <family val="2"/>
        <charset val="238"/>
      </rPr>
      <t>, Schn</t>
    </r>
    <r>
      <rPr>
        <sz val="9"/>
        <color indexed="8"/>
        <rFont val="Calibri"/>
        <family val="2"/>
        <charset val="238"/>
      </rPr>
      <t>eider Electric.</t>
    </r>
  </si>
  <si>
    <r>
      <t xml:space="preserve">- tripolni odklopnik, s termo-magnetno zaščito, fiksne izvedbe, 100A, 25kA;
Kot: tip Compact </t>
    </r>
    <r>
      <rPr>
        <sz val="9"/>
        <color indexed="40"/>
        <rFont val="Calibri"/>
        <family val="2"/>
        <charset val="238"/>
      </rPr>
      <t>NSX100B</t>
    </r>
    <r>
      <rPr>
        <sz val="9"/>
        <color indexed="8"/>
        <rFont val="Calibri"/>
        <family val="2"/>
        <charset val="238"/>
      </rPr>
      <t xml:space="preserve"> + </t>
    </r>
    <r>
      <rPr>
        <sz val="9"/>
        <color indexed="40"/>
        <rFont val="Calibri"/>
        <family val="2"/>
        <charset val="238"/>
      </rPr>
      <t>TM25D</t>
    </r>
    <r>
      <rPr>
        <sz val="9"/>
        <rFont val="Calibri"/>
        <family val="2"/>
        <charset val="238"/>
      </rPr>
      <t>, Schn</t>
    </r>
    <r>
      <rPr>
        <sz val="9"/>
        <color indexed="8"/>
        <rFont val="Calibri"/>
        <family val="2"/>
        <charset val="238"/>
      </rPr>
      <t>eider Electric.</t>
    </r>
  </si>
  <si>
    <r>
      <t xml:space="preserve">- tripolni odklopnik, s termo-magnetno zaščito, fiksne izvedbe, 100A, 25kA;
Kot: tip Compact </t>
    </r>
    <r>
      <rPr>
        <sz val="9"/>
        <color indexed="40"/>
        <rFont val="Calibri"/>
        <family val="2"/>
        <charset val="238"/>
      </rPr>
      <t>NSX100B</t>
    </r>
    <r>
      <rPr>
        <sz val="9"/>
        <color indexed="8"/>
        <rFont val="Calibri"/>
        <family val="2"/>
        <charset val="238"/>
      </rPr>
      <t xml:space="preserve"> + </t>
    </r>
    <r>
      <rPr>
        <sz val="9"/>
        <color indexed="40"/>
        <rFont val="Calibri"/>
        <family val="2"/>
        <charset val="238"/>
      </rPr>
      <t>TM20D</t>
    </r>
    <r>
      <rPr>
        <sz val="9"/>
        <rFont val="Calibri"/>
        <family val="2"/>
        <charset val="238"/>
      </rPr>
      <t>, Schn</t>
    </r>
    <r>
      <rPr>
        <sz val="9"/>
        <color indexed="8"/>
        <rFont val="Calibri"/>
        <family val="2"/>
        <charset val="238"/>
      </rPr>
      <t>eider Electric.</t>
    </r>
  </si>
  <si>
    <r>
      <t xml:space="preserve">Razdelilnik </t>
    </r>
    <r>
      <rPr>
        <b/>
        <sz val="9"/>
        <color indexed="8"/>
        <rFont val="Calibri"/>
        <family val="2"/>
        <charset val="238"/>
      </rPr>
      <t>R-PR</t>
    </r>
    <r>
      <rPr>
        <sz val="9"/>
        <color indexed="8"/>
        <rFont val="Calibri"/>
        <family val="2"/>
        <charset val="238"/>
      </rPr>
      <t xml:space="preserve">
Tipska samostoječa omara z montažno ploščo, uvodno ploščo in podstavkom višine 100mm, izdelana iz dvakrat dekapirane pločevine prašno barvana v barven tonu RAL7035. Dimenzij 2000+100x1600x400mm.
Kot: tip Spacial SM, Schneider Electric
Komplet z vgrajeno sledečo opremo:</t>
    </r>
  </si>
  <si>
    <r>
      <t xml:space="preserve">Razdelilnik </t>
    </r>
    <r>
      <rPr>
        <b/>
        <sz val="9"/>
        <color indexed="8"/>
        <rFont val="Calibri"/>
        <family val="2"/>
        <charset val="238"/>
      </rPr>
      <t>R-KL1</t>
    </r>
    <r>
      <rPr>
        <sz val="9"/>
        <color indexed="8"/>
        <rFont val="Calibri"/>
        <family val="2"/>
        <charset val="238"/>
      </rPr>
      <t xml:space="preserve">
Tipska samostoječa omara z montažno ploščo, uvodno ploščo in podstavkom višine 100mm, izdelana iz dvakrat dekapirane pločevine prašno barvana v barven tonu RAL7035. Dimenzij 1400+100x800x400mm.
Kot: tip Spacial SM, Schneider Electric
Komplet z vgrajeno sledečo opremo:</t>
    </r>
  </si>
  <si>
    <r>
      <t xml:space="preserve">- tripolni odklopnik, s termo-magnetno zaščito, fiksne izvedbe, 100A, 25kA;
Kot: tip Compact </t>
    </r>
    <r>
      <rPr>
        <sz val="9"/>
        <color indexed="40"/>
        <rFont val="Calibri"/>
        <family val="2"/>
        <charset val="238"/>
      </rPr>
      <t>NSX100B</t>
    </r>
    <r>
      <rPr>
        <sz val="9"/>
        <color indexed="8"/>
        <rFont val="Calibri"/>
        <family val="2"/>
        <charset val="238"/>
      </rPr>
      <t xml:space="preserve"> + </t>
    </r>
    <r>
      <rPr>
        <sz val="9"/>
        <color indexed="40"/>
        <rFont val="Calibri"/>
        <family val="2"/>
        <charset val="238"/>
      </rPr>
      <t>TM40D</t>
    </r>
    <r>
      <rPr>
        <sz val="9"/>
        <color indexed="8"/>
        <rFont val="Calibri"/>
        <family val="2"/>
        <charset val="238"/>
      </rPr>
      <t>, Schneider Electric.</t>
    </r>
  </si>
  <si>
    <r>
      <t>Razdelilnik</t>
    </r>
    <r>
      <rPr>
        <b/>
        <sz val="9"/>
        <color indexed="8"/>
        <rFont val="Calibri"/>
        <family val="2"/>
        <charset val="238"/>
      </rPr>
      <t xml:space="preserve"> R-KL2</t>
    </r>
    <r>
      <rPr>
        <sz val="9"/>
        <color indexed="8"/>
        <rFont val="Calibri"/>
        <family val="2"/>
        <charset val="238"/>
      </rPr>
      <t xml:space="preserve">
Tipska samostoječa omara z montažno ploščo, uvodno ploščo in podstavkom višine 100mm, izdelana iz dvakrat dekapirane pločevine prašno barvana v barven tonu RAL7035. Dimenzij 1400+100x800x400mm.
Kot: tip Spacial SM, Schneider Electric
Komplet z vgrajeno sledečo opremo:</t>
    </r>
  </si>
  <si>
    <r>
      <t xml:space="preserve">- tripolni odklopnik, s termo-magnetno zaščito, fiksne izvedbe, 100A, 25kA;
Kot: tip Compact </t>
    </r>
    <r>
      <rPr>
        <sz val="9"/>
        <color indexed="40"/>
        <rFont val="Calibri"/>
        <family val="2"/>
        <charset val="238"/>
      </rPr>
      <t>NSX100B</t>
    </r>
    <r>
      <rPr>
        <sz val="9"/>
        <color indexed="8"/>
        <rFont val="Calibri"/>
        <family val="2"/>
        <charset val="238"/>
      </rPr>
      <t xml:space="preserve"> + </t>
    </r>
    <r>
      <rPr>
        <sz val="9"/>
        <color indexed="40"/>
        <rFont val="Calibri"/>
        <family val="2"/>
        <charset val="238"/>
      </rPr>
      <t>TM25D</t>
    </r>
    <r>
      <rPr>
        <sz val="9"/>
        <color indexed="8"/>
        <rFont val="Calibri"/>
        <family val="2"/>
        <charset val="238"/>
      </rPr>
      <t>, Schneider Electric.</t>
    </r>
  </si>
  <si>
    <r>
      <t xml:space="preserve">Razdelilnik </t>
    </r>
    <r>
      <rPr>
        <b/>
        <sz val="9"/>
        <color indexed="8"/>
        <rFont val="Calibri"/>
        <family val="2"/>
        <charset val="238"/>
      </rPr>
      <t>R-BAR</t>
    </r>
    <r>
      <rPr>
        <sz val="9"/>
        <color indexed="8"/>
        <rFont val="Calibri"/>
        <family val="2"/>
        <charset val="238"/>
      </rPr>
      <t xml:space="preserve">
Tipska podometna omara, izdelana iz dvakrat dekapirane pločevine prašno barvana, za vgradnjo 144 elementov (6x24), s ključavnico. Dimenzij 1110x610x95mm.
Kot: tip Pragma, Schneider Electric
Komplet z vgrajeno sledečo opremo:</t>
    </r>
  </si>
  <si>
    <r>
      <t xml:space="preserve">Razdelilnik </t>
    </r>
    <r>
      <rPr>
        <b/>
        <sz val="9"/>
        <rFont val="Calibri"/>
        <family val="2"/>
        <charset val="238"/>
      </rPr>
      <t>R-Z1</t>
    </r>
    <r>
      <rPr>
        <sz val="9"/>
        <rFont val="Calibri"/>
        <family val="2"/>
        <charset val="238"/>
      </rPr>
      <t xml:space="preserve">
Tipska podometna omara, izdelana iz dvakrat dekapirane pločevine prašno barvana, za vgradnjo 144 elementov (6x24), s ključavnico. Dimenzij 1110x610x95mm.
Kot: tip Pragma, Schneider Electric
Komplet z vgrajeno sledečo opremo:</t>
    </r>
  </si>
  <si>
    <r>
      <t xml:space="preserve">Razdelilnik </t>
    </r>
    <r>
      <rPr>
        <b/>
        <sz val="9"/>
        <color indexed="8"/>
        <rFont val="Calibri"/>
        <family val="2"/>
        <charset val="238"/>
      </rPr>
      <t>R-Z2</t>
    </r>
    <r>
      <rPr>
        <sz val="9"/>
        <color indexed="8"/>
        <rFont val="Calibri"/>
        <family val="2"/>
        <charset val="238"/>
      </rPr>
      <t xml:space="preserve">
Tipska podometna omara, izdelana iz dvakrat dekapirane pločevine prašno barvana, za vgradnjo 144 elementov (6x24), s ključavnico. Dimenzij 1110x610x95mm.
Kot: tip Pragma, Schneider Electric
Komplet z vgrajeno sledečo opremo:</t>
    </r>
  </si>
  <si>
    <r>
      <t xml:space="preserve">Razdelilnik </t>
    </r>
    <r>
      <rPr>
        <b/>
        <sz val="9"/>
        <color indexed="8"/>
        <rFont val="Calibri"/>
        <family val="2"/>
        <charset val="238"/>
      </rPr>
      <t>R-SAV</t>
    </r>
    <r>
      <rPr>
        <sz val="9"/>
        <color indexed="8"/>
        <rFont val="Calibri"/>
        <family val="2"/>
        <charset val="238"/>
      </rPr>
      <t xml:space="preserve">
Tipska samostoječa omara z montažno ploščo, uvodno ploščo in podstavkom višine 100mm, izdelana iz dvakrat dekapirane pločevine prašno barvana v barven tonu RAL7035. Dimenzij 1200+100x800x300mm.
Kot: tip Spacial SM, Schneider Electric
Komplet z vgrajeno sledečo opremo:</t>
    </r>
  </si>
  <si>
    <r>
      <t xml:space="preserve">- tripolni odklopnik, s termo-magnetno zaščito, fiksne izvedbe, 100A, 25kA;
Kot: tip Compact </t>
    </r>
    <r>
      <rPr>
        <sz val="9"/>
        <color indexed="40"/>
        <rFont val="Calibri"/>
        <family val="2"/>
        <charset val="238"/>
      </rPr>
      <t>NSX100B</t>
    </r>
    <r>
      <rPr>
        <sz val="9"/>
        <color indexed="8"/>
        <rFont val="Calibri"/>
        <family val="2"/>
        <charset val="238"/>
      </rPr>
      <t xml:space="preserve"> + </t>
    </r>
    <r>
      <rPr>
        <sz val="9"/>
        <color indexed="40"/>
        <rFont val="Calibri"/>
        <family val="2"/>
        <charset val="238"/>
      </rPr>
      <t>TM63D</t>
    </r>
    <r>
      <rPr>
        <sz val="9"/>
        <color indexed="8"/>
        <rFont val="Calibri"/>
        <family val="2"/>
        <charset val="238"/>
      </rPr>
      <t>, Schneider Electric.</t>
    </r>
  </si>
  <si>
    <r>
      <t xml:space="preserve">Razdelilnik </t>
    </r>
    <r>
      <rPr>
        <b/>
        <sz val="9"/>
        <color indexed="8"/>
        <rFont val="Calibri"/>
        <family val="2"/>
        <charset val="238"/>
      </rPr>
      <t>R-DA</t>
    </r>
    <r>
      <rPr>
        <sz val="9"/>
        <color indexed="8"/>
        <rFont val="Calibri"/>
        <family val="2"/>
        <charset val="238"/>
      </rPr>
      <t xml:space="preserve">
Tipska samostoječa omara z montažno ploščo, uvodno ploščo in podstavkom višine 100mm, izdelana iz dvakrat dekapirane pločevine prašno barvana v barven tonu RAL7035. Dimenzij 1400+100x800x400mm.
Kot: tip Spacial SM, Schneider Electric
Komplet z vgrajeno sledečo opremo:</t>
    </r>
  </si>
  <si>
    <r>
      <t xml:space="preserve">- tripolni odklopnik, s termo-magnetno zaščito, fiksne izvedbe, 100A, 25kA;
Kot: tip Compact </t>
    </r>
    <r>
      <rPr>
        <sz val="9"/>
        <color indexed="40"/>
        <rFont val="Calibri"/>
        <family val="2"/>
        <charset val="238"/>
      </rPr>
      <t>NSX100B</t>
    </r>
    <r>
      <rPr>
        <sz val="9"/>
        <color indexed="8"/>
        <rFont val="Calibri"/>
        <family val="2"/>
        <charset val="238"/>
      </rPr>
      <t xml:space="preserve"> + </t>
    </r>
    <r>
      <rPr>
        <sz val="9"/>
        <color indexed="40"/>
        <rFont val="Calibri"/>
        <family val="2"/>
        <charset val="238"/>
      </rPr>
      <t>TM80D</t>
    </r>
    <r>
      <rPr>
        <sz val="9"/>
        <color indexed="8"/>
        <rFont val="Calibri"/>
        <family val="2"/>
        <charset val="238"/>
      </rPr>
      <t>, Schneider Electric.</t>
    </r>
  </si>
  <si>
    <r>
      <t xml:space="preserve">- tripolni odklopnik, s termo-magnetno zaščito, fiksne izvedbe, 100A, 25kA;
Kot: tip Compact </t>
    </r>
    <r>
      <rPr>
        <sz val="9"/>
        <color indexed="40"/>
        <rFont val="Calibri"/>
        <family val="2"/>
        <charset val="238"/>
      </rPr>
      <t>NSX100B</t>
    </r>
    <r>
      <rPr>
        <sz val="9"/>
        <color indexed="8"/>
        <rFont val="Calibri"/>
        <family val="2"/>
        <charset val="238"/>
      </rPr>
      <t>, Schneider Electric.</t>
    </r>
  </si>
  <si>
    <r>
      <t xml:space="preserve">Razdelilnik </t>
    </r>
    <r>
      <rPr>
        <b/>
        <sz val="9"/>
        <color indexed="8"/>
        <rFont val="Calibri"/>
        <family val="2"/>
        <charset val="238"/>
      </rPr>
      <t>R-GK</t>
    </r>
    <r>
      <rPr>
        <sz val="9"/>
        <color indexed="8"/>
        <rFont val="Calibri"/>
        <family val="2"/>
        <charset val="238"/>
      </rPr>
      <t xml:space="preserve">
Tipska nadometna zidna omara z montažno ploščo in obešalnim priborom, izdelana iz dvakrat dekapirane pločevine prašno barvana v barven tonu RAL7035. Dimenzij 600x500x200mm.
Kot: tip Spacial CRN, Schneider Electric
Komplet z vgrajeno sledečo opremo:</t>
    </r>
  </si>
  <si>
    <r>
      <rPr>
        <b/>
        <sz val="9"/>
        <color indexed="8"/>
        <rFont val="Calibri"/>
        <family val="2"/>
        <charset val="238"/>
      </rPr>
      <t>OPOMBE:</t>
    </r>
    <r>
      <rPr>
        <sz val="9"/>
        <color indexed="8"/>
        <rFont val="Calibri"/>
        <family val="2"/>
        <charset val="238"/>
      </rPr>
      <t xml:space="preserve"> izbrana oprema z navedenim proizvajalcem se lahko zamenja z opremo drugega proizvajalca in drugega tipa, vendar z enakovrednimi karakteristikami. Pred naročilom je potrebno, na podlagi predloženih vzorcev in atestov, pridobiti soglasje investitorja in projektanta inštalacij!  Ponudnik DEA mora priložiti pooblastilo proizvajalca iz katarega je razvidna njegova usposobljenost glede prodaje, inštalacije, servisiranja in oskrbe z rezervnimi deli.</t>
    </r>
  </si>
  <si>
    <r>
      <t xml:space="preserve">- </t>
    </r>
    <r>
      <rPr>
        <b/>
        <sz val="9"/>
        <color indexed="8"/>
        <rFont val="Calibri"/>
        <family val="2"/>
        <charset val="238"/>
      </rPr>
      <t>dieselski motor</t>
    </r>
    <r>
      <rPr>
        <sz val="9"/>
        <color indexed="8"/>
        <rFont val="Calibri"/>
        <family val="2"/>
        <charset val="238"/>
      </rPr>
      <t>: ali podobno Perkins, EKO motor novejše generacije, digitalni elektronski modul za uravnavanje delovanja motorja in števila obratov, servisni intervali na 500ur, poraba goriva max. 33,1 l/h pri 100% obremenitve, (26 l/h pri 75% obremenitve), diagnostika na PC.</t>
    </r>
  </si>
  <si>
    <r>
      <t xml:space="preserve">- </t>
    </r>
    <r>
      <rPr>
        <b/>
        <sz val="9"/>
        <color indexed="8"/>
        <rFont val="Calibri"/>
        <family val="2"/>
        <charset val="238"/>
      </rPr>
      <t>trifazni sinhroni generator</t>
    </r>
    <r>
      <rPr>
        <sz val="9"/>
        <color indexed="8"/>
        <rFont val="Calibri"/>
        <family val="2"/>
        <charset val="238"/>
      </rPr>
      <t>: ali podobno Marelli</t>
    </r>
  </si>
  <si>
    <r>
      <rPr>
        <b/>
        <sz val="9"/>
        <color indexed="8"/>
        <rFont val="Calibri"/>
        <family val="2"/>
        <charset val="238"/>
      </rPr>
      <t>Preklop se vrši v komandni omari preko odklopnikov z motorskim pogonom.</t>
    </r>
    <r>
      <rPr>
        <sz val="9"/>
        <color indexed="8"/>
        <rFont val="Calibri"/>
        <family val="2"/>
        <charset val="238"/>
      </rPr>
      <t xml:space="preserve">
Opis vgrajenih elementov oz. zahtev pri delovanju:</t>
    </r>
  </si>
  <si>
    <r>
      <t xml:space="preserve">Prezračevalni sistem (po PZI)
</t>
    </r>
    <r>
      <rPr>
        <sz val="9"/>
        <color indexed="8"/>
        <rFont val="Calibri"/>
        <family val="2"/>
        <charset val="238"/>
      </rPr>
      <t>Prostor diesel agregata je prezračevan preko dovoda vstopnega zraka (rešetka na fasadi - prezračevalni kanal iz pocinkane pločevine - motorska žaluzija v prostoru DEA) in odvoda izstopnega zraka (fleksibilna prilagoditev motorske žaluzije na DEA - prezračevalni kanal iz pocinkane pločevine - rešetka na fasadi), ventilator vgrajen v kanal izstopnega zraka. Dobava, postavitev opreme, preizkusi, zagon prezračevalnega sistema.</t>
    </r>
  </si>
  <si>
    <r>
      <t xml:space="preserve">Izpušni sistem
</t>
    </r>
    <r>
      <rPr>
        <sz val="9"/>
        <color indexed="8"/>
        <rFont val="Calibri"/>
        <family val="2"/>
        <charset val="238"/>
      </rPr>
      <t>Izpušni sistem, komplet z dušilnikom zvoka, koleni, tesnili, s protivibracijskim elementom ter izpušno cevjo iz nerjaveče pločevine fi 120mm, v prostoru DEA izolirana s kameno volno in zaščitena z Al plaščem, v skupni dolžini 10m. Dobava, montaža in preskus izpušnega sistema.</t>
    </r>
  </si>
  <si>
    <r>
      <t xml:space="preserve">Dokumentacija
</t>
    </r>
    <r>
      <rPr>
        <sz val="9"/>
        <color indexed="8"/>
        <rFont val="Calibri"/>
        <family val="2"/>
        <charset val="238"/>
      </rPr>
      <t>- dokumentacija PZI, PID, POV</t>
    </r>
  </si>
  <si>
    <r>
      <t>SPLOŠNA OPOMBA:</t>
    </r>
    <r>
      <rPr>
        <sz val="8"/>
        <rFont val="Calibri"/>
        <family val="2"/>
        <charset val="238"/>
      </rPr>
      <t xml:space="preserve"> Pri izdelavi elektro instalacij veljajo vsa splošna navodila, ki so opisana že na začetku tega popisa in po posameznih poglavjih ter podskupinah, poleg njih morajo biti v vseh postavkah vkalkulirane in upoštevane sledeče pripombe in pomožna dela:  </t>
    </r>
  </si>
  <si>
    <r>
      <t>Dobava in montaža ozemljitvenih mostičkov na tesnjenih spojih z izolirano bakreno žico 6 mm</t>
    </r>
    <r>
      <rPr>
        <vertAlign val="superscript"/>
        <sz val="9"/>
        <rFont val="Calibri"/>
        <family val="2"/>
        <charset val="238"/>
      </rPr>
      <t>2</t>
    </r>
    <r>
      <rPr>
        <sz val="9"/>
        <rFont val="Calibri"/>
        <family val="2"/>
        <charset val="238"/>
      </rPr>
      <t xml:space="preserve"> rumeno zelene barve, vključno z ušesom ali objemko;</t>
    </r>
  </si>
  <si>
    <r>
      <t>SPLOŠNA OPOMBA:</t>
    </r>
    <r>
      <rPr>
        <sz val="8"/>
        <rFont val="Calibri"/>
        <family val="2"/>
        <charset val="238"/>
      </rPr>
      <t xml:space="preserve"> Pri izdelavi strojnih instalacij veljajo vsa splošna navodila, ki so opisana že na začetku tega popisa in po posameznih poglavjih ter podskupinah, poleg njih morajo biti v vseh postavkah vkalkulirane in upoštevane sledeče pripombe in pomožna dela:  </t>
    </r>
  </si>
  <si>
    <r>
      <rPr>
        <b/>
        <sz val="9"/>
        <rFont val="Calibri"/>
        <family val="2"/>
        <charset val="238"/>
      </rPr>
      <t>Dovodni</t>
    </r>
    <r>
      <rPr>
        <sz val="9"/>
        <rFont val="Calibri"/>
        <family val="2"/>
        <charset val="238"/>
      </rPr>
      <t xml:space="preserve"> in </t>
    </r>
    <r>
      <rPr>
        <b/>
        <sz val="9"/>
        <rFont val="Calibri"/>
        <family val="2"/>
        <charset val="238"/>
      </rPr>
      <t>povratn</t>
    </r>
    <r>
      <rPr>
        <sz val="9"/>
        <rFont val="Calibri"/>
        <family val="2"/>
        <charset val="238"/>
      </rPr>
      <t>i razdelilec ogrevanja izdelan iz jeklene brezšivne cevi po DIN 2448,  DN150, vključno z bombiranimi pokrovi, protikorozijsko zaščiten z dvojnim opleskom zaščitne barve, toplotno izoliran z izolacijo iz samougasljivega sintetičnega kavčuka v obliki cevakov ali plošč s koeficientom prevodnosti λ≤0,035 W/m2°K pri 0°C in z upornostjo proti difuziji pare η&gt;7000 debeline 100mm.</t>
    </r>
  </si>
  <si>
    <r>
      <rPr>
        <b/>
        <sz val="9"/>
        <rFont val="Calibri"/>
        <family val="2"/>
        <charset val="238"/>
      </rPr>
      <t>Dovodni</t>
    </r>
    <r>
      <rPr>
        <sz val="9"/>
        <rFont val="Calibri"/>
        <family val="2"/>
        <charset val="238"/>
      </rPr>
      <t xml:space="preserve"> in </t>
    </r>
    <r>
      <rPr>
        <b/>
        <sz val="9"/>
        <rFont val="Calibri"/>
        <family val="2"/>
        <charset val="238"/>
      </rPr>
      <t>povratn</t>
    </r>
    <r>
      <rPr>
        <sz val="9"/>
        <rFont val="Calibri"/>
        <family val="2"/>
        <charset val="238"/>
      </rPr>
      <t>i razdelilec ogrevanja bazena izdelan iz jeklene brezšivne cevi po DIN 2448,  DN150, vključno z bombiranimi pokrovi, protikorozijsko zaščiten z dvojnim opleskom zaščitne barve, toplotno izoliran z izolacijo iz samougasljivega sintetičnega kavčuka v obliki cevakov ali plošč s koeficientom prevodnosti λ≤0,035 W/m2°K pri 0°C in z upornostjo proti difuziji pare η&gt;7000 debeline 100mm.</t>
    </r>
  </si>
  <si>
    <t>XXXIX.   OGREVANJE:</t>
  </si>
  <si>
    <r>
      <rPr>
        <b/>
        <sz val="9"/>
        <rFont val="Calibri"/>
        <family val="2"/>
        <charset val="238"/>
      </rPr>
      <t xml:space="preserve">MATERIAL: Osnovna stenska keramična obloga  velikosti </t>
    </r>
    <r>
      <rPr>
        <sz val="9"/>
        <rFont val="Calibri"/>
        <family val="2"/>
        <charset val="238"/>
      </rPr>
      <t xml:space="preserve">10 x 10 cm, barve po sistemu NCS po izboru arhitekta .  Material mora omogočati reliefni modularni sistem ploščic , ki omogoča oblikovanje črk, številk in simbolov za pisavo s keramično oblogo. Material poljubnega izbranega proizvajalca; ki mora imeti  certifikat Ecolabel in točke LEED. </t>
    </r>
  </si>
  <si>
    <r>
      <rPr>
        <b/>
        <sz val="9"/>
        <rFont val="Calibri"/>
        <family val="2"/>
        <charset val="238"/>
      </rPr>
      <t>MATERIAL: Razni tipski zaključki keramike</t>
    </r>
    <r>
      <rPr>
        <sz val="9"/>
        <rFont val="Calibri"/>
        <family val="2"/>
        <charset val="238"/>
      </rPr>
      <t>: elementi za notranji ali zunanji kotni zaključek, kotne notranje ali zunanje zaključne kapice in ostala podobna keramična galanterija v skladu z izbranim tipom proizvajalca keramike: posamezni elementi se nabavijo v skladu z naročilom projektanta po predhodnem potrjenem projektu izvajalca keramičarskih del zaradi doseganja sanitarnih in tehnoloških zahtev veljavne zakonodaje za objekte živilske industrije.</t>
    </r>
  </si>
  <si>
    <t>zaposleni: sanitarije, garderobe, čistila, uprava, rekviziti, čistila, prva pomoč,  reševalec, prostor za zaposlene - format 30/60;obiskovalci: sanitarije ob kuhinji in baru - format 30/30 cm;obiskovalci: garderobe, preoblačilnice s prehodi in hodniki, savne - format 30/60 cm</t>
  </si>
  <si>
    <t>Nepredvidena dela 10% od sklopa 5. Kanalizacija - obračun po dejanskih stroških evidentiranih v gardbeni knjigi</t>
  </si>
  <si>
    <t>f.) v enotnih cenah morajo biti zajeti vsi stroški za posamezno postavko, vsi manipulativni stroški, prenosi in transporti, tesnilni, vezni in pritrdilni material, za popolnoma izgotovljen izdelek p posameznem opisu</t>
  </si>
  <si>
    <t>3.) Vsa oprema in material se smatrata kot vgrajena na objektu vključno z nabavo, transportom, zavarovanjem, usklajevanjem z gradbincem ter zarisovanjem, montažo in vsem potrebnim drobnim montažnim materialom. Funkcionalne elemente se smatra z zagonom, vključno zvsemi pripravljalnimi deli in pospravljalnimi deli po končanih delih na objektu ter zavarovanjem gradbišča - materiala in gotovih izdelkov do primopredaje</t>
  </si>
  <si>
    <t>g.) v enotnih cenah morajo biti zajeti vsi stroški za izdeolavo elaborata za obratovanje in vzdrževanje, ter šolanje naročnika za upravljanje z vgrajeno opremo, ter vsi stroški vezani na vrisovanje spremeb v PZI načrte.</t>
  </si>
  <si>
    <t>g.) v enotnih cenah morajo biti zajeti vsi stroški, prenosi in transporti vsega potrebnega materiala do mesta vgrajevanja, pripravljalna in pospravljalna dela, varovanje izdelkov in vgrajene opreme do primopredaje naročniku, ves vezni, tesnilni in priptrdilni material, za popolnoma dokončan izdelek po opisu.</t>
  </si>
  <si>
    <t>f.) Izvajalec je dolžan izdelati navodila za obrazpvanje in vzdrževanje, ter izšolati naročnika za upravljanje z vgrajeno opremo, ti stroški morajo biti v enotnih cenah</t>
  </si>
  <si>
    <t>C/E</t>
  </si>
  <si>
    <t>PZI popis GOI del na podlagi projekta PZI 1.faza-dopolnitev</t>
  </si>
  <si>
    <t>KLinvest d.o.o., Jelenčeva ulica 1, SI 4000 Kranj</t>
  </si>
  <si>
    <t>Februar, 2014</t>
  </si>
  <si>
    <t>PROJEKTANTSKI POPIS DEL  Z PREDIZMERAMI  TER PONUDBENIM PREDRAČUNOM</t>
  </si>
  <si>
    <t>ZAMENJAVA TEMELJNIH TAL: tamponska blazina - zamenjava temeljnih tal pod spodnjimi nivoji objekta v debelini 15 cm: izdelano preko že izdelane spodnje tamponske blazine iz tampona, ki se je pridobil z odstranitvijo geotehničnega delovnega platoja.</t>
  </si>
  <si>
    <t xml:space="preserve">Kombinirani zasip (90,00 % strojno - 10,00 % ročno) za bazenskimi školjkami s primernim čistim rečnim gramozom 0-32 mm, po plasteh v višini/debelini največ po 30 cm. Pri izvajanju zasipa paziti, da ne pride do poškodbe bazenske školje ali bazenske tehnike ter njene zaščite. </t>
  </si>
  <si>
    <r>
      <rPr>
        <b/>
        <sz val="8"/>
        <rFont val="Calibri"/>
        <family val="2"/>
        <charset val="238"/>
      </rPr>
      <t xml:space="preserve">ž,M </t>
    </r>
    <r>
      <rPr>
        <sz val="8"/>
        <rFont val="Calibri"/>
        <family val="2"/>
        <charset val="238"/>
      </rPr>
      <t>- črpni beton (ali aeriran) dobavljen Frco delovišče z avtomikserji; ročno ali delno ročno vgrajevanje s pomoćjo prekladalnega silosa in žerjava</t>
    </r>
  </si>
  <si>
    <t>v ravno temeljno ploščo kletne etaže (d = 50 cm) skupaj s poglobitvami, plošča gladko zalikana</t>
  </si>
  <si>
    <r>
      <rPr>
        <b/>
        <sz val="9"/>
        <rFont val="Calibri"/>
        <family val="2"/>
        <charset val="238"/>
        <scheme val="minor"/>
      </rPr>
      <t>POSEK DREVES:</t>
    </r>
    <r>
      <rPr>
        <sz val="9"/>
        <rFont val="Calibri"/>
        <family val="2"/>
        <charset val="238"/>
        <scheme val="minor"/>
      </rPr>
      <t xml:space="preserve"> Odstranjevanje - posek dreves skupaj z odstranitvijo panja skupaj z ustreznim razrezom vej, debla in panja na kose, primerne za transport. Opomba: število dreves za posek določi in pred pričetkom del fizično označi pristojna služba skladno z ustreznim  soglasjem. Izvajalec je dolžan sprejeti vse ukrepe, da se posamezna drevesa lahko ohranijo. (Klasifikacijska številka odpadka: 170201) </t>
    </r>
  </si>
  <si>
    <r>
      <rPr>
        <b/>
        <sz val="9"/>
        <rFont val="Calibri"/>
        <family val="2"/>
        <charset val="238"/>
        <scheme val="minor"/>
      </rPr>
      <t>ODSTRANITEV GRMOVJA:</t>
    </r>
    <r>
      <rPr>
        <sz val="9"/>
        <rFont val="Calibri"/>
        <family val="2"/>
        <charset val="238"/>
        <scheme val="minor"/>
      </rPr>
      <t xml:space="preserve"> Odstranitev manjšega odvečnega grmičevja na mikrolokacijah gradbene parcele, določenih s projektom: skupaj s koreninami, žaganjem na kose, primerne za transport. Delo se lahko izvede kot strojno čiščenje zaraščenih površin.  (Klasifikacijska številka odpadka: 170201):</t>
    </r>
  </si>
  <si>
    <r>
      <rPr>
        <b/>
        <sz val="9"/>
        <rFont val="Calibri"/>
        <family val="2"/>
        <charset val="238"/>
        <scheme val="minor"/>
      </rPr>
      <t xml:space="preserve">ZAČASNI DELOVNI PLATO: </t>
    </r>
    <r>
      <rPr>
        <sz val="9"/>
        <rFont val="Calibri"/>
        <family val="2"/>
        <charset val="238"/>
        <scheme val="minor"/>
      </rPr>
      <t>Vgrajevanje tamponskega nasutja v delovni plato za izvedbo geotehničnih del; izdelan iz čistega dolomitnega tolčenca granulacije 0-50 (odvisno od mlina in sita dobavitelja) s potrebnim planiranjem, premeti, razstiranjem in utrjevanjem po plasteh. Debelina platoja znaša 40 cm. Stopnja utrjevanja je določena po načrtu zaščite gradbene jame. Zahtevana vrednost statičnega deformacijskega modula znaša Ev2 = 60 MPa ter zgoščenost nasipa ≥ 95,00 % po Proctorju. Po končanih geotehničnih delih se nasutje odstrani in ponovno vgradi v spodnji ustroj nasutja pri zamenjavi temeljnih tal pod temeljno ploščo objekta in v posamezne zasipe!</t>
    </r>
  </si>
  <si>
    <r>
      <rPr>
        <b/>
        <sz val="9"/>
        <rFont val="Calibri"/>
        <family val="2"/>
        <charset val="238"/>
        <scheme val="minor"/>
      </rPr>
      <t>TAMPON:</t>
    </r>
    <r>
      <rPr>
        <sz val="9"/>
        <rFont val="Calibri"/>
        <family val="2"/>
        <charset val="238"/>
        <scheme val="minor"/>
      </rPr>
      <t xml:space="preserve"> Nabava, dobava in vgrajevanje  temeljnega tamponskega nasutja (zamenjava temeljnih tal)  iz čistega dolomitnega tolčenca granulacije 0-64 mm (odvisno od mlina in sita dobavitelja) s potrebnim planiranjem, premeti, razstiranjem in utrjevanjem po plasteh: v tamponsko blazino skupne debeline 80 cm pod temeljno ploščo kletne etaže. Debelina tega zgornjega sloja temeljne tamponske blazine znaša 40 cm in je določena na podlagi elaborata geotehničnih raziskav. Stopnja utrjevanja oz. zahtevana vrednost statičnega deformacijskega modula znaša Ev2 = 80 MPa ter zgoščenost nasipa ≥ 95,00 % po Proctorju.</t>
    </r>
  </si>
  <si>
    <r>
      <rPr>
        <b/>
        <sz val="9"/>
        <rFont val="Calibri"/>
        <family val="2"/>
        <charset val="238"/>
        <scheme val="minor"/>
      </rPr>
      <t>VEZNI SLOJ:</t>
    </r>
    <r>
      <rPr>
        <sz val="9"/>
        <rFont val="Calibri"/>
        <family val="2"/>
        <charset val="238"/>
        <scheme val="minor"/>
      </rPr>
      <t xml:space="preserve"> Nabava, dobava in izdelava veznih slojev: polimeriziran cementni pačok, izveden skupaj s potrebnim drobnim rezkanjem površine armirano betonske plošče v skladu s pravili stroke po zahtevi in standardu, katerega zahteva projektiran sestav v PZI projektu.</t>
    </r>
  </si>
  <si>
    <r>
      <rPr>
        <b/>
        <sz val="9"/>
        <rFont val="Calibri"/>
        <family val="2"/>
        <charset val="238"/>
        <scheme val="minor"/>
      </rPr>
      <t>LOČILNI DRENAŽNI SLOJI - PRODEC</t>
    </r>
    <r>
      <rPr>
        <sz val="9"/>
        <rFont val="Calibri"/>
        <family val="2"/>
        <charset val="238"/>
        <scheme val="minor"/>
      </rPr>
      <t xml:space="preserve">, izdelani iz pranega prodca: </t>
    </r>
  </si>
  <si>
    <t>K1; K2 -  Parkirne, povozne in pohodne površine - klet - talna plošče s poglobitvami, r.p. (razvita površina) in Stopnišča (neogrevano) – kota: -3.53, r.p.</t>
  </si>
  <si>
    <r>
      <rPr>
        <b/>
        <sz val="9"/>
        <rFont val="Calibri"/>
        <family val="2"/>
        <charset val="238"/>
        <scheme val="minor"/>
      </rPr>
      <t>NOTRANJA HORIZONTALNA - HDPE -  HIDROIZOLACIJA</t>
    </r>
    <r>
      <rPr>
        <sz val="9"/>
        <rFont val="Calibri"/>
        <family val="2"/>
        <charset val="238"/>
        <scheme val="minor"/>
      </rPr>
      <t xml:space="preserve"> po notranjih prostorih, izdelana na mikrolokacijah v skladu s PZI projektom: glej sestave tlakov</t>
    </r>
  </si>
  <si>
    <r>
      <rPr>
        <b/>
        <sz val="9"/>
        <rFont val="Calibri"/>
        <family val="2"/>
        <charset val="238"/>
        <scheme val="minor"/>
      </rPr>
      <t>VERTIKALNA - - HDPE - HIDROIZOLACIJA</t>
    </r>
    <r>
      <rPr>
        <sz val="9"/>
        <rFont val="Calibri"/>
        <family val="2"/>
        <charset val="238"/>
        <scheme val="minor"/>
      </rPr>
      <t xml:space="preserve"> poglobitev v temeljnih ploščah: </t>
    </r>
  </si>
  <si>
    <r>
      <rPr>
        <b/>
        <sz val="9"/>
        <rFont val="Calibri"/>
        <family val="2"/>
        <charset val="238"/>
        <scheme val="minor"/>
      </rPr>
      <t>VERTIKALNA HIDROIZOLACIJA kletnih vkopanih sten</t>
    </r>
    <r>
      <rPr>
        <sz val="9"/>
        <rFont val="Calibri"/>
        <family val="2"/>
        <charset val="238"/>
        <scheme val="minor"/>
      </rPr>
      <t xml:space="preserve"> – v širokem odkopu ali v morebitnem odmiku od varovalne stene, izdelan s samolepilno folijo na bazi HDPE; proizvod poljubnega proizvajalca, kot npr:</t>
    </r>
  </si>
  <si>
    <r>
      <t>OPOMBA:</t>
    </r>
    <r>
      <rPr>
        <sz val="8"/>
        <color indexed="8"/>
        <rFont val="Calibri"/>
        <family val="2"/>
        <charset val="238"/>
      </rPr>
      <t xml:space="preserve"> Pri izvajanju tesarskih del je upoštevati vsa pripravljalna dela pri opažih, razopaževanje in zlaganje lesa in opažev. Opaži morajo biti pred uporabo pravilno negovani s premazi in odstranitev premazov upoštevana v posameznih cenah E.M. Tesnost in stabilnost opažev mora biti brezpogojno zagotovljena. Opaži za vidne betone morajo biti pripravljeni tako, da so po razopaženju betonske ploskve brez deformacij, gladke oziroma v strukturi določeni s projektom in popolnoma zalite brez gnezd in iztekajočega betona. Pri posameznih postavkah tesarskih del iz tega poglavja mora ponudnik v cenah za enoto mere obvezno zajeti, upoštevati in vkalkulirati še: </t>
    </r>
  </si>
  <si>
    <r>
      <rPr>
        <b/>
        <sz val="9"/>
        <rFont val="Calibri"/>
        <family val="2"/>
        <charset val="238"/>
        <scheme val="minor"/>
      </rPr>
      <t>DELO:</t>
    </r>
    <r>
      <rPr>
        <sz val="9"/>
        <rFont val="Calibri"/>
        <family val="2"/>
        <charset val="238"/>
        <scheme val="minor"/>
      </rPr>
      <t xml:space="preserve"> Montaža kompletnega podtlačnega sistema z vsemi pripravljalnimi, spremljevalnimi, pomožnimi in zaključnimi deli, vključno z dostavo vse potrebne dokumentacije in izjav, ki so potrebne za tehnični pregled. </t>
    </r>
  </si>
  <si>
    <r>
      <rPr>
        <b/>
        <sz val="9"/>
        <rFont val="Calibri"/>
        <family val="2"/>
        <charset val="238"/>
        <scheme val="minor"/>
      </rPr>
      <t xml:space="preserve">MATERIAL: </t>
    </r>
    <r>
      <rPr>
        <sz val="9"/>
        <rFont val="Calibri"/>
        <family val="2"/>
        <charset val="238"/>
        <scheme val="minor"/>
      </rPr>
      <t xml:space="preserve">Nabava, dobava in montaža podtlačnega odtočnega sistema poljubnega izbranega proizvajalca skupaj s pripadajočimi pomožnimi, pripravljalnimi, montažnimi, spremljevalnimi in zaključnimi deli po sledeči specifikaciji: </t>
    </r>
  </si>
  <si>
    <t>Nabava, dobava in montaža kovinskega tipskega predpražnika poljubnega proizvajalca - otirača za čevlje pred zunanjimi vhodi;  sestavljenega iz nerjavečega tipskega okvirja iz profiliranega kotnika, prirejenega za mokro ali suho montažo ter vložka iz profiliranih alu lamel prirejenih za mokro brisanje - otiranje, povezanih z inox vrvico. Predpražnik velikosti po projektu, skupaj z pripadajočo podlogo pod vložkom. Točno dimenzijo predpražnika se prilagodi formatu talne obloge. Predpražnik mora ustrezati kriteriju za protizdrsnost: R11.</t>
  </si>
  <si>
    <t>Nabava, dobava in montaža kovinskega tipskega notranjega predpražnika - otirača za čevlje, sestavljenega iz nerjavečega tipskega okvirja iz profiliranega kotnika, prirejenega za mokro ali suho montažo ter vložka iz profiliranih gumiranih alu  lamel, povezanih z inox vrvico. Predpražnik velikosti po projektu, skupaj z pripadajočo podlogo pod vložkom. Točno dimenzijo predpražnika se prilagodi formatu talne obloge. Vložek predpražnika za suho mokro čiščenje iz umetnih vlaken in gumiranih letvic za mokro suho otiranje poljubnega proizvajalca kot npr Hago ali enakovredno.  Predpražnik mora ustrezati kriteriju za protizdrsnost: R11.</t>
  </si>
  <si>
    <t xml:space="preserve">sestav: P9 - Zunanja površina – lesene kaskade na zelenici od osi F do zunanje stene uvoznega koridorja: Nabava, dobava in izdelava lesenega poda v sestavi: kaskadni pod v 4 višinah: g = 80 cm, h = 13 cm, lesene podnice debline 3 cm. (vrsta lesa,širina desk, širina reg in površinska profilacija: po izbiri arhitekta: teak). Deske so vijačene v lesene konusne morale deb.: 6 cm z RF sintranimi vijaki , h1 = 8 cm, h2 = 10 cm, deb= 10.0 cm, podloge so vijačene v betonske kaskade. Pohodne deske so profilirane in protizdrsno obdelane.  Obračun po r.p. finalne obloge: </t>
  </si>
  <si>
    <t xml:space="preserve">sestav P9/A  - Zunanja površina – lesen pod med kaskadami in zelenico: Nabava, dobava in izdelava poda iz lesenih podnic deb.: 3.0 cm; (vrsta lesa,širina desk, širina reg in površinska profilacija: po izbiri arhitekta : teak); rege med deskami 10 mm! Deske so povezane v elemente s pocinkanimi profili v okvirje, tlorisne dimenzij (po načrtu) pocinkani ”U” profili dim.60/25/3 mm, deb.: 2.5 cm  na cca 75 cm,v ijačeni v deske s spaks inox sintranimi vijaki. Vijaki 6 mm, L= min.45 mm,v profile vstavljeni in po  višini nastavljivi distančniki (poc.vijaki  M10 z gibljivo stojno ploščico Ø 45 mm) z nastavitvijo: od max.5,0 do min. 2.0 cm. . Pohodne deske so profilirane in protizdrsno obdelane. Obračun po r.p. finalne obloge: 
</t>
  </si>
  <si>
    <t xml:space="preserve">Komplet vetrolov DV1 z vso opremo po shemi iz PZI projekta: </t>
  </si>
  <si>
    <r>
      <t xml:space="preserve">Opomba: </t>
    </r>
    <r>
      <rPr>
        <sz val="9"/>
        <rFont val="Calibri"/>
        <family val="2"/>
        <charset val="238"/>
        <scheme val="minor"/>
      </rPr>
      <t>V ceno za enoto mere pri posameznih predelnih stenah je zajeti tudi obdelavo drnsega stika med medetažnimi konstrukcijami in upogibno obremenjenimi konstrukcijami s pregradnimi stenami.</t>
    </r>
  </si>
  <si>
    <t xml:space="preserve">1. Izvajalec je pred pričetkom izvedbe estrihov dolžan predložiti projekt estrihov, v katerem bo prikazan način zagotavljanja kvalitete vgrajenih estrihov  ter njihovo negovanje do dosežene dokončne predpisane kvalitete. Stroške negovanja estrihov je vkalkulirati v ceno po enoti mere in pri sami izvedbi estrihov obvezno izvesti vsa dela po popisu vključno s potrebno  dobavo in polaganjem robnih trakov  v višini celotne podne  konstrukcije  + 2 cm. Višek trakov se odstrani po končanih delih odstrani. Nadomestila za izvedbo estrihov z naklonom  do 5 % od vodoravnosti se posebej ne priznava.  V ceno enote mere izvedbe estriha je vkalkulirati tudi izvedbo morebitnih muld in grebenov ; delovne stike in dilatacije. - Dilatacijska polja zunanjih in notranjih estrihov so velikosti 20-25 m2 in jih je potrebno uskladiti s potekom fug finalnega tlaka. </t>
  </si>
  <si>
    <r>
      <t xml:space="preserve">Dobava in montaža kompletnega konzolnega stranišča z aktiviranjem spredaj, sestoječ iz:
- školjke iz sanitarnega porcelana  npr. DOLOMITE dimenzije komplet s sedežno desko in pokrovom v beli barvi ali odgovarjajoče
- podometni splakovalnik z dvokoličinsko splakovalno tehniko,
- priključek za odzračevanje,
- kotnega zapornega ventila DN15 in gibke povezovalne cevi DN10,
- povezovalna cev kotliček-školjka, 
- podometni montažni okvir za konzolno stranišče (proizvod GEBERIT tip DUOFIX ali ekvivalentno),   
- vključno s pritrdilnim in tesnilnim materialom;  </t>
    </r>
    <r>
      <rPr>
        <b/>
        <sz val="9"/>
        <rFont val="Calibri"/>
        <family val="2"/>
        <charset val="238"/>
        <scheme val="minor"/>
      </rPr>
      <t>POZOR:  v ženskih sanitarijah ( prostor P19) mora biti obvezno ena wc školjka montirana na višino 35 cm za otroke!</t>
    </r>
  </si>
  <si>
    <t xml:space="preserve">na vseh priključkih znotraj garaže • "dovoljene smeri" (II-46.1) </t>
  </si>
  <si>
    <t>Prometni znak nad uvozom v garažo (obvestilo, ki prikazuje usmerjanje do invalidskih parkirišč - enako, kot v kleti): dopolnilna tabla IV-10, ki označuje mesto, na katerem je parkiranje rezervirano za vozila invalidov z usmerjevalno puščico: IV-10 in III-2.2 (v paru)</t>
  </si>
  <si>
    <t>20.4.</t>
  </si>
  <si>
    <t xml:space="preserve">TOČKOVNI ODTOKI: Izdelava, dobava in montaža odtočnih inox cevi s prirobnico za odtoke meteorne vode, ki so postavljeni linijsko pod kovinskimi talnimi rešetkami na razmaku 2,5 m in povezani pod stropom garaže ter speljani v meterorno kanalizacijo; cevi dimenzij Ø 80/400-700/3 mm + prirobnica za tesnenje, opremljeno z eventualnimi sidri za vzidavo ter vključno z vodotesnim tesnenjem na stiku z betonsko konstrukcijo. </t>
  </si>
  <si>
    <t>20.5.</t>
  </si>
  <si>
    <t>TEHNIČNA DOKUMENTACIJA: Izdelava tehnične dokumentacije skladno z zahtevami veljavne zakonodaje (ZGO-I): Tehnično dokumentacijo izdela projektant PGD in PZI projektne dokumentacije; ponudnik ceno obvezno pridobi na podlagi povpraševanja pri odgovornem projektantu!</t>
  </si>
  <si>
    <t xml:space="preserve">ENERGETSKA IZKAZNICA: energetska izkaznica za predmentni objekt skladno z veljavno in predpisano zakonodajo: </t>
  </si>
  <si>
    <t xml:space="preserve">NAVODILA ZA OBRATOVANJE IN VZDRŽEVANJE: Izbrani izvajalec je dolžan projektantu posredovati vsa navodila za obratovanje in vzdrževanje za posamezno vgrajeno opremo, naprave in materiale, katere v nadaljevanju projektant opremi z ustreznim dodatnim tekstom ter uredi navodla v ustrezni sistematični obliki ter jih v 4 (štirih) izvodih preda v nadaljno uporabo investitorju. </t>
  </si>
  <si>
    <t xml:space="preserve">POŽARNI IZKAZ: Izdelava Izkaza požarne varnosti stavbe, določenega z ZGO-I in v skladu z 9. členom Pravilnika o zasnovi in študiji požarne varnosti. 4. izvodi. </t>
  </si>
  <si>
    <t>PIRATSKA LADJA: Dobava in montaža didaktičnega igrala: PIRATSKA LADJA:  Igralo naj bo narejeno tako, da bo na njem mogoča dvonivojska igra. Konstrukcija igrala naj bo iz FSC certificiranega lesa, paneli pa naj bodo v osnovnih barvah iz v masi barvanega vremensko odpornega HDPE-ja debelega 19 mm. Igralo naj nima višje maksimalne višine padca kot 91 cm.  Igralo naj ima v panelih didaktične igre kot so kanalčki, luknjice, potujoče krogle ipd., naj ima tudi eventualno 1 mornarsko krmilo na plošči.  Platforme igrala naj bodo iz HPL nedrsnih plošč, kot npr. Kompan M535P.  V ceni mora biti zajeto tudi temeljenje igrala. Varnostna podlaga okoli igral zajeta v drugih postavkah (sekanci velikosti do 10 mm, debelina nanosa 15 cm, velikost območja 30 m2).</t>
  </si>
  <si>
    <t>VISEČI MOST: Dobava in montaža plezala:  plezalo z dvema stebroma in vmesno napeto vrvjo, sestavljeno v pleten viseči most. Material: kovina, plastika, primerno za starost od 3. leta naprej (do 12 let). Plezalo - most kot npr. Kompan COR1501, v ceni mora biti zajeto tudi temeljenje igrala. Varnostna podlaga okoli igral zajeta v drugih postavkah (sekanci velikosti do 10 mm, debelina nanosa 15 cm, velikost območja 20 m2).</t>
  </si>
  <si>
    <t>VRTEČE IGRALO: Dobava in montaža mobilnega vrtečega se igrala iz asimetrične jeklene vroče pocinkane  cevi s platformo za enega ali 2 otroka. Igralo naj ima skriti sistem ležajev, kot npr. Kompan Spica 1 GXY8014. V ceni mora biti zajeto tudi temeljenje igrala. Varnostna podlaga okoli igral zajeta v drugih postavkah (sekanci velikosti do 10 mm, debelina nanosa 15 cm, velikost območja 30 m2).</t>
  </si>
  <si>
    <t>PESKOVNIK: Dobava in montaža peterokotnega peskovnika iz vremensko odpornih HDPE panelov barvanih v masi modre barve , na vsakem vogalu peskovnika okrogla igralna mizica v rumeni ali rdeči barvi. V peskovniku naj bo v debelini 30 cm mivka primerna za peskovnike. Peskovnik kot npr. Kompan M512P, mivka kot npr. Mivka za peskovnike proizvajaca Kema Puconci. V ceni mora biti zajeto tudi temeljenje igrala. Varnostna podlaga okoli igral zajeta v drugih postavkah (sekanci velikosti do 10 mm, debelina nanosa 15 cm, velikost območja 13 m2).</t>
  </si>
  <si>
    <t>VRTLJIVA PLATFORMA: Dobava in montaža vrtljivega kroga:  krog s c entričnim stebrom, sredinskim držalom. kolobarjastim drsečim obodnim delom, sestavljeno v enoviti vrtljivi krog. Material: kovina, plastika, primerno za starost od 5. leta naprej (do 12 let). Plezalo - most kot npr. Kompan GXY944, V ceni mora biti zajeto tudi temeljenje igrala. Varnostna podlaga okoli igral zajeta v drugih postavkah (sekanci velikosti do 10 mm, debelina nanosa 15 cm, velikost območja 30 m2).</t>
  </si>
  <si>
    <t>LOČNO PLEZALO: Dobava in montaža plezala:  plezalo z dvema ločnima stebroma - lok v obliki svoda; z vmesno napeto vrvno lestvijo, sestavljeno v pleten viseči ločni most. Pod njim so nameščena dodatna vrvična in fiksna plezala. Material: kovina, plastika, les; primerno za starost od 3. leta naprej (do 12 let). Plezalo - ločni most kot npr. Kompan COR2021, v ceni mora biti zajeto tudi temeljenje igrala. Varnostna podlaga okoli igral zajeta v drugih postavkah (sekanci velikosti do 10 mm, debelina nanosa 15 cm, velikost območja 30 m2).</t>
  </si>
  <si>
    <t xml:space="preserve">lamelna ograja (na temelju), z dodatnimi zavarovalnimi podaljški in spodnjim poveznikom iz ploščatega železa: 10/50mm, na katerega so navarjene vse stojke enega modula ograje in je dodatno vijačen v AB temelj (zidec).
- Lamelna ograja: na severu, vzhodu in zahodu; kovinski deli so v celoti pocinkani in barvani po RAL. Sestavljajo jo povezani kovinski pravokotni profili (40/20/4), na katere so privarjene pločevinaste lamele (4mm) - to je nataknjeno in vijačeno na jeklena sidra. Sidra so vbetonirana v AB, delno vkopano škarpo, ki sloni na AB točkovnih temeljih. Delno vkopana škarpa služi niveliranju okoliškega terena. Osnovne kovinske profile se lahko nadgradi z vijačenimi podaljški (za dodatno omejevanje prehoda), ki so iz ploščatega jekla - celotna ograja je tako visoka 2,5m.   
- op.: vključena je izvedba dvokrilnih servisnih vrat - 2kom. (220/250), v enakem stilu kot ograja, po detajlu
</t>
  </si>
  <si>
    <t>KOVINSKA LAMELNA OGRAJA: Izdelava, dobava in montaža kovinske lamelne ograje, v celoti izdelana iz FeZn jekla. Ograjo sestavlja vertikalna lamela, ki je ovita in varjena na stojko, lamela  dim: 2500/200/4 mm (razvite širine ca: 32 mm, spodaj sidrana v pasovni temelj/gredo, in na višini 1 m medsebojno stabilizirana s paličnim okroglim jeklom Ø 12 mm. Sidro je izdelano iz škatlastega železa 60/30/6 mm, stojke pa iz dodatno vloženega profila 40/20/4 mm ni ploščatega železa 35/15 mm. Ograja je v celoti dodatno dvakrat prašno barvana v RAL tonu po izbiri arhitekta. Teža ograje : 164,00 kg/m1</t>
  </si>
  <si>
    <t>A.  GRADBENA DELA:</t>
  </si>
  <si>
    <r>
      <t xml:space="preserve">Isto, kot postavka 13., samo: </t>
    </r>
    <r>
      <rPr>
        <b/>
        <sz val="9"/>
        <rFont val="Calibri"/>
        <family val="2"/>
        <charset val="238"/>
      </rPr>
      <t>F1 - Tipična fasadna zasteklitev s sistemsko konstrukcijo in mestoma z lahkimi polnili: oznaka FZ_3 -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8 (osem) delna fiksna zasteklitev skupne velikosti: 1009x412 cm (z vrati 104/289cm), </t>
    </r>
    <r>
      <rPr>
        <sz val="9"/>
        <rFont val="Calibri"/>
        <family val="2"/>
        <charset val="238"/>
      </rPr>
      <t>Opomba: eventualni vložki - vrata so obdelana in prikazana posebej  - podrobnosti glej na listu 4.02.39.</t>
    </r>
  </si>
  <si>
    <r>
      <t xml:space="preserve">Isto, kot postavka 13., samo: </t>
    </r>
    <r>
      <rPr>
        <b/>
        <sz val="9"/>
        <rFont val="Calibri"/>
        <family val="2"/>
        <charset val="238"/>
      </rPr>
      <t>F1 - Notranja zasteklitev vetrolova s sistemsko konstrukcijo: oznaka FZ_3a in FZ_3b -</t>
    </r>
    <r>
      <rPr>
        <sz val="9"/>
        <rFont val="Calibri"/>
        <family val="2"/>
        <charset val="238"/>
      </rPr>
      <t xml:space="preserve"> steklena fasada: Notranje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2 (dvo) delna zasteklitev skupne velikosti: 139x295 (vrata SV12 in SV 12a), </t>
    </r>
    <r>
      <rPr>
        <sz val="9"/>
        <rFont val="Calibri"/>
        <family val="2"/>
        <charset val="238"/>
      </rPr>
      <t>Opomba: eventualni vložki - vrata so obdelana in prikazana posebej - podrobnosti glej na listu 4.02.38 in 4.02.37.:</t>
    </r>
  </si>
  <si>
    <r>
      <t xml:space="preserve">Isto, kot postavka 13., samo: </t>
    </r>
    <r>
      <rPr>
        <b/>
        <sz val="9"/>
        <rFont val="Calibri"/>
        <family val="2"/>
        <charset val="238"/>
      </rPr>
      <t>F1 - Tipična fasadna zasteklitev s sistemsko konstrukcijo in mestoma z lahkimi polnili: oznaka FZ-4 -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13 (trinajst) delna fiksna zasteklitev skupne velikosti: 1517x410 cm, </t>
    </r>
    <r>
      <rPr>
        <sz val="9"/>
        <rFont val="Calibri"/>
        <family val="2"/>
        <charset val="238"/>
      </rPr>
      <t>Opomba: eventualni vložki - vrata so obdelana in prikazana posebej:</t>
    </r>
  </si>
  <si>
    <r>
      <t xml:space="preserve">Isto, kot postavka 13., samo: </t>
    </r>
    <r>
      <rPr>
        <b/>
        <sz val="9"/>
        <rFont val="Calibri"/>
        <family val="2"/>
        <charset val="238"/>
      </rPr>
      <t>F1 - Tipična fasadna zasteklitev s sistemsko konstrukcijo in mestoma z lahkimi polnili: oznaka FZ-5 -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49 (devetinštirideset) delna fiksna zasteklitev skupne velikosti: 6431x412 cm, </t>
    </r>
    <r>
      <rPr>
        <sz val="9"/>
        <rFont val="Calibri"/>
        <family val="2"/>
        <charset val="238"/>
      </rPr>
      <t>Opomba: eventualni vložki - vrata so obdelana in prikazana posebej  - podrobnosti glej na listu 4.02.34.; 4.02.35; in 4.02.36:</t>
    </r>
  </si>
  <si>
    <r>
      <t xml:space="preserve">Isto, kot postavka 13., samo: </t>
    </r>
    <r>
      <rPr>
        <b/>
        <sz val="9"/>
        <rFont val="Calibri"/>
        <family val="2"/>
        <charset val="238"/>
      </rPr>
      <t>F1 - Tipična fasadna zasteklitev s sistemsko konstrukcijo in mestoma z lahkimi polnili: oznaka FZ-5a in FZ_5b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3 (tri) delna fiksna zasteklitev skupne velikosti: 419x295 cm, </t>
    </r>
    <r>
      <rPr>
        <sz val="9"/>
        <rFont val="Calibri"/>
        <family val="2"/>
        <charset val="238"/>
      </rPr>
      <t>Opomba: eventualni vložki - vrata so obdelana in prikazana posebej - podrobnosti glej na listu 4.02.41:</t>
    </r>
  </si>
  <si>
    <r>
      <t xml:space="preserve">Isto, kot postavka 13., samo: </t>
    </r>
    <r>
      <rPr>
        <b/>
        <sz val="9"/>
        <rFont val="Calibri"/>
        <family val="2"/>
        <charset val="238"/>
      </rPr>
      <t>F1 - Tipična fasadna zasteklitev s sistemsko konstrukcijo in mestoma z lahkimi polnili: oznaka FZ-6a -</t>
    </r>
    <r>
      <rPr>
        <sz val="9"/>
        <rFont val="Calibri"/>
        <family val="2"/>
        <charset val="238"/>
      </rPr>
      <t xml:space="preserve"> steklena fasada: Zunanje steklene stene;  sistem poljubnega proizvajalca kot na primer Schueco FW50+Si ali tehnično enakovredno:  Nabava, dobava in montaža  vertikalne zastekljene  fasade po poziciji s PZI načrtom na pripadajoči tipski nerjaveči podkonstrukciji in pripadajočih okvirjih:</t>
    </r>
    <r>
      <rPr>
        <b/>
        <sz val="9"/>
        <rFont val="Calibri"/>
        <family val="2"/>
        <charset val="238"/>
      </rPr>
      <t xml:space="preserve"> enodelna fiksna zasteklitev skupne velikosti: 150x350 cm, </t>
    </r>
    <r>
      <rPr>
        <sz val="9"/>
        <rFont val="Calibri"/>
        <family val="2"/>
        <charset val="238"/>
      </rPr>
      <t>Opomba: okna so potiskana z rastasrskim sitotiskom.</t>
    </r>
  </si>
  <si>
    <r>
      <t xml:space="preserve">Isto, kot postavka 13., samo: </t>
    </r>
    <r>
      <rPr>
        <b/>
        <sz val="9"/>
        <rFont val="Calibri"/>
        <family val="2"/>
        <charset val="238"/>
      </rPr>
      <t>F1 - Tipična fasadna zasteklitev s sistemsko konstrukcijo in mestoma z lahkimi polnili: oznaka FZ-6b -</t>
    </r>
    <r>
      <rPr>
        <sz val="9"/>
        <rFont val="Calibri"/>
        <family val="2"/>
        <charset val="238"/>
      </rPr>
      <t xml:space="preserve"> steklena fasada: Zunanje steklene stene;  sistem poljubnega proizvajalca kot na primer Schueco FW50+Si ali tehnično enakovredno:  Nabava, dobava in montaža  vertikalne zastekljene  fasade po poziciji s PZI načrtom na pripadajoči tipski nerjaveči podkonstrukciji in pripadajočih okvirjih:</t>
    </r>
    <r>
      <rPr>
        <b/>
        <sz val="9"/>
        <rFont val="Calibri"/>
        <family val="2"/>
        <charset val="238"/>
      </rPr>
      <t xml:space="preserve"> dvodelna zasteklitev skupne velikosti: 150x350 cm, </t>
    </r>
    <r>
      <rPr>
        <sz val="9"/>
        <rFont val="Calibri"/>
        <family val="2"/>
        <charset val="238"/>
      </rPr>
      <t>Opomba: maska fiksna, okno se odpira po v in h smeri.</t>
    </r>
  </si>
  <si>
    <t>Opis storitev kooperanta/obrtnika/ :
Storitve kooperanta obsegajo, če ni z medsebojno pogodbo drugače določeno:
- snemanje potrebnih izmer na objektu
- pregled izvršenih podlog in fino čiščenje pred pričetkom dela
- dobava in položitev enega sloja strešne lepenke na vse podloge iz opeke, malte ali betona
- dobava osnovnega, pomožnega in pritrdilnega materiala
- delo v delavnici in na montaži z dajatvami
- cinkanje oz. minimiziranje vseh železnih delov, ki so v neposrednem stiku z pločevino
- prevoz izdelkov na objekt z nakladanjem, z ekspeditom, razkladanjem, skladiščenjem in notranjim prenosom do mesta vgraditve
- čiščenje izdelkov po izvršenem delu.</t>
  </si>
  <si>
    <t xml:space="preserve">4. Monterji na strehi morajo biti zavarovani v skladu z predpisi in zakonom o Varstvo pri delu (vsa varovala, ki služijo za uporabo osebne zaščitne opreme v skladu z SIST EN 354, SIST EN 355, SIST EN 360, SIST EN 362 in Zakonom o varstvu in zdravju pri delu.). </t>
  </si>
  <si>
    <t xml:space="preserve">2. Pred izvedbo - montažo stavbnega pohištva je z izvajalcem gradbenih del potrebno uskladiti mere posameznih odprtin za okna in vrata. </t>
  </si>
  <si>
    <r>
      <rPr>
        <b/>
        <sz val="9"/>
        <rFont val="Calibri"/>
        <family val="2"/>
        <charset val="238"/>
        <scheme val="minor"/>
      </rPr>
      <t>OBDELAVA H ali V PREBOJEV:</t>
    </r>
    <r>
      <rPr>
        <sz val="9"/>
        <rFont val="Calibri"/>
        <family val="2"/>
        <charset val="238"/>
        <scheme val="minor"/>
      </rPr>
      <t xml:space="preserve"> Nabava dobava in obdelava prebojev z alu barvano pločevino debeline 2 mm po sistemu: 
- Nosilna podkonstrukcija iz lesa ali kovine, enostransko kaširana termo izolacija iz steklene volne debeline 14 cm;  lepljenje  ter zvarjenje pločevine s spodnjim nivojem osnovne kritine (po vertikali), aluplast spodnja obroba r.š. 50,00 cm in tesnenje stika z osnovno kritino ali hidroizolacijo ter objemko na zgornjem robu preboja </t>
    </r>
  </si>
  <si>
    <t xml:space="preserve">STRELOVODNI PODSTAVKI: Nabava, dobava in montaža PVC strelovodnih podstavkov z adapterjem za vodnik fi 10 mm (postavljanje na cca. 0,8 do 1 m, oziorma po določičih izbranega strelovoda.) </t>
  </si>
  <si>
    <t>10. IZDELAVA IN MONTAŽA JEKLENIH KONSTRUKCIJ: Izdelava in montaža konstrukcije se lahko izvaja le na podlagi PZI projektne dokumentacije. Pri izdelavi in montaži nosilne jeklene konstrukcije je potrebno dosledno upoštevati določila slovenskega standarda: SIST EN 1090-2:2008 “Izvedba jeklenih in aluminijastih konstrukcij – 2. del: Tehnične zahteve za izvedbo jeklenih konstrukcij”, v katerem so navedene splošne zahteve za izdelavo in montažo jeklenih nosilnih konstrukcij, narejenih iz vroče valjanih, vroče obdelanih, varjenih in hladno oblikovanih jeklenih izdelkov.
Skladno z Aneksom B zgoraj navedenega standarda je primarna konstrukcija razvrščena v izvedbeni razred  EXC3 (Annex B; Tabela B.3; EN 1090-2:2008). Posebno pozornost je potrebno posvetiti spoštovanju geometrijskih toleranc pri izdelavi in montaži ter zahtevam glede izdelave in kontrole kvalitete izdelanih zvarov. Spremembe na nosilni konstrukciji so dovoljene samo v soglasju z odgovornim projektantom. Konstrukcijo lahko izdela in montira le usposobljeno podjetje.</t>
  </si>
  <si>
    <t>11. Pri končni izdelavi ključavničarskih del in montaži le teh je upoštevati detajle in sheme PZI projekta; vse detajle in delavniške načrte pred izvedbo pisno potrdi projektant - statik in nadzorna služba. Pred naročanjem materiala, opreme in vrat je preveriti kosovnice v PZI načrtih gradbenih konstrukcij in statike ter sheme vrat in oken v načrtih arhitekture skupaj s predpisanimi opisi in opremo. Mere kontrolirati in po potrebi prilagoditi pri montaži na terenu. Ob montaži upoštevati celotno projektno dokumentacijo.</t>
  </si>
  <si>
    <t xml:space="preserve">12.  Izdelava predizmer na objektu, meritve, pridobitve in dostava izjav o ustreznosti ter ustreznih certifikatov mora biti zajeta v ceno izdelave prefabrikatov in posameznih izdelkov. </t>
  </si>
  <si>
    <t xml:space="preserve">13. Skladiščenje materiala, tehnike in prefabrikatov na gradbišču do dokončne montaže, odstranjevanje odpadnega materiala in smeti ter stroške za komunalne takse je upoštevati v skladu s zahtevami popisa (v ceni/E.M.). </t>
  </si>
  <si>
    <t xml:space="preserve">14. V ceno je zajeti tudi popravilo škode, ki bi se eventualno povzročila drugim izvajalcem, popravilo poškodb in opleskov, ki bi nastale pri montaži konstrukcije, uskladitev delavniških načrtov s PGD ali PZI projektom ter vsi ukrepi za varno izvedbo del v skladu z Zakonom o varstvu pri delu. </t>
  </si>
  <si>
    <t xml:space="preserve">15. Pred dokončnim pričetkom izdelave elementov v delavnici morajo biti s strani odgovornega projektanta in nadzorne službe dokončno pismeno potrjeni vsi detajli, videz in barva, odprtine oken in vrat, obdelava vidnega betona in eventulani foto vzorci. </t>
  </si>
  <si>
    <t>Nerjaveči RF (inox) okvirji, vodila in nosilna podkonstrukcija skupaj s pripadajočimi ročaji:</t>
  </si>
  <si>
    <t>Opomba: Streha je predmet poglavja "KLEPARSKA DELA"</t>
  </si>
  <si>
    <r>
      <rPr>
        <b/>
        <sz val="9"/>
        <rFont val="Calibri"/>
        <family val="2"/>
        <charset val="238"/>
        <scheme val="minor"/>
      </rPr>
      <t xml:space="preserve">ZAPORE OKROG KLIMATA: </t>
    </r>
    <r>
      <rPr>
        <sz val="9"/>
        <rFont val="Calibri"/>
        <family val="2"/>
        <charset val="238"/>
        <scheme val="minor"/>
      </rPr>
      <t>Nabava, dobava in montaža kovinske nosilne montažne podkonstrukcije: Enostavna konstrukcija, pravokotnega prereza v dimenzijah po navodilu PZI načrta in statičnega izračuna: primarno obdelano z jeklenimi  FeZn (vročecinkanimi) škatlastimi profili različnih dimenzij in tipov in sekundarno iz pohištvenih cevi, vse po detajlu projektanta skupaj s pripadajočimi pomožnimi in zaključnimi deli. Zapore izdelane iz izoliranih panelov z dekorativnimi trakovi:</t>
    </r>
  </si>
  <si>
    <r>
      <rPr>
        <b/>
        <sz val="9"/>
        <rFont val="Calibri"/>
        <family val="2"/>
        <charset val="238"/>
        <scheme val="minor"/>
      </rPr>
      <t>PODKONSTRUKCIJA</t>
    </r>
    <r>
      <rPr>
        <sz val="9"/>
        <rFont val="Calibri"/>
        <family val="2"/>
        <charset val="238"/>
        <scheme val="minor"/>
      </rPr>
      <t xml:space="preserve"> - vsi kovinski deli so vrožče cinkani in dodatno prašno lakirani z poliuretanskimi premazi v skladu z zahtevami projekta(glej opombe) - sivo RAL 7040: podkonstrukcija izdelana iz jeklenih škatlastih profilov različnih dimenzij po PZI načrtu. Nosilna konstrukcija je sidrana v AB podlago preko gumiranih podlog.  </t>
    </r>
  </si>
  <si>
    <r>
      <rPr>
        <b/>
        <sz val="9"/>
        <rFont val="Calibri"/>
        <family val="2"/>
        <charset val="238"/>
        <scheme val="minor"/>
      </rPr>
      <t>OBLOGA POHODNI PODESTOV, ČELA, STRANSKE MASKE IN HRBTIŠČA TRIBUN:</t>
    </r>
    <r>
      <rPr>
        <sz val="9"/>
        <rFont val="Calibri"/>
        <family val="2"/>
        <charset val="238"/>
        <scheme val="minor"/>
      </rPr>
      <t xml:space="preserve"> lesene letve iz tropskega lesa (npr. teak) preseka 100/40 mm, z vrhnje strani profilirane in vijačene preko protihrupnih podlog v podkonstrukcijo z inox sintranimi vijaki. . Pohodne deske so profilirane in protizdrsno obdelane. </t>
    </r>
  </si>
  <si>
    <r>
      <rPr>
        <b/>
        <sz val="9"/>
        <rFont val="Calibri"/>
        <family val="2"/>
        <charset val="238"/>
        <scheme val="minor"/>
      </rPr>
      <t>BOKSI ZA SHRANJEVANJE:</t>
    </r>
    <r>
      <rPr>
        <sz val="9"/>
        <rFont val="Calibri"/>
        <family val="2"/>
        <charset val="238"/>
        <scheme val="minor"/>
      </rPr>
      <t xml:space="preserve"> Na vsaki strani tribune po 5 prekatov veliksti približno 230/125/92 cm, izdelanih iz pocinkane ekspandirane pločevine, pritrjene preko protihrupnih podlog z vijaki na nosilno podkonstrukcijo tribun. vidni robovi  robovi zaobljeni z radijem 5 mm, vijačeno na podkostrukcijo z vroče cinkanimi sponskimi vijaki, površina obdelana z UV obstojnim in B1 samogasljivim lakom.</t>
    </r>
  </si>
  <si>
    <r>
      <rPr>
        <b/>
        <sz val="9"/>
        <rFont val="Calibri"/>
        <family val="2"/>
        <charset val="238"/>
        <scheme val="minor"/>
      </rPr>
      <t>VRATA BOKSOV:</t>
    </r>
    <r>
      <rPr>
        <sz val="9"/>
        <rFont val="Calibri"/>
        <family val="2"/>
        <charset val="238"/>
        <scheme val="minor"/>
      </rPr>
      <t xml:space="preserve"> lesena vrata iz tropskega lesa v enaki vrsti, kot obloga tribun, opremljena s sistemsko ključavnico za zaklepanje. Enokrilna vrata velikosti ca: 125/92 cm, na kovinski podkonstrukciji.  </t>
    </r>
  </si>
  <si>
    <r>
      <rPr>
        <b/>
        <sz val="9"/>
        <rFont val="Calibri"/>
        <family val="2"/>
        <charset val="238"/>
        <scheme val="minor"/>
      </rPr>
      <t xml:space="preserve">IZREZI: </t>
    </r>
    <r>
      <rPr>
        <sz val="9"/>
        <rFont val="Calibri"/>
        <family val="2"/>
        <charset val="238"/>
        <scheme val="minor"/>
      </rPr>
      <t>izdelava izrezov in obrob na mikrolokacijah dreves: odprtine do Ø 80 cm.</t>
    </r>
  </si>
  <si>
    <r>
      <rPr>
        <b/>
        <sz val="9"/>
        <rFont val="Calibri"/>
        <family val="2"/>
        <charset val="238"/>
        <scheme val="minor"/>
      </rPr>
      <t>KONSTRUKCIJA:</t>
    </r>
    <r>
      <rPr>
        <sz val="9"/>
        <rFont val="Calibri"/>
        <family val="2"/>
        <charset val="238"/>
        <scheme val="minor"/>
      </rPr>
      <t xml:space="preserve"> Primarna konstrukcije zapore sten in strehe in sekundarna nosilna podkonstrukcija polnil: profili: 40/40/5, 80/40/5, 120/40/5, 140/40/5, 180/40/5, 180/80/5 mm; vse po detajlu PZI načrta. Osnovni okvir mora biti pritrjen v AB ploščo preko podložne jeklene plošče 250/250/10 mm z vijaki 4 M 14 (npr. Hilti z ustrezno dvokomponentno sidrno ekpanzijsko lepilno malto).</t>
    </r>
  </si>
  <si>
    <r>
      <rPr>
        <b/>
        <sz val="9"/>
        <rFont val="Calibri"/>
        <family val="2"/>
        <charset val="238"/>
        <scheme val="minor"/>
      </rPr>
      <t>POLNILA - STENE:</t>
    </r>
    <r>
      <rPr>
        <sz val="9"/>
        <rFont val="Calibri"/>
        <family val="2"/>
        <charset val="238"/>
        <scheme val="minor"/>
      </rPr>
      <t xml:space="preserve"> Nabava, dobava in montaža tipskih akustičnih termo izoliranih fasadnih panelov z zvočno izolativnostjo 32 dB (RV), debeline 10 cm, na primer: pTrimoterm panel FTV ali tehnično enakovredno. Izbor panela pismeno potrdi projektant. </t>
    </r>
  </si>
  <si>
    <r>
      <rPr>
        <b/>
        <sz val="9"/>
        <rFont val="Calibri"/>
        <family val="2"/>
        <charset val="238"/>
        <scheme val="minor"/>
      </rPr>
      <t>POLNILA - STREHA:</t>
    </r>
    <r>
      <rPr>
        <sz val="9"/>
        <rFont val="Calibri"/>
        <family val="2"/>
        <charset val="238"/>
        <scheme val="minor"/>
      </rPr>
      <t xml:space="preserve"> Nabava, dobava in montaža tipskih akustičnih termo izoliranih strešnih panelov z zvočno izolativnostjo 32 dB (RV), debeline 10 cm, na primer: Trimoterm panel SNV ali tehnično enakovredno. Izbor panela pismeno potrdi projektant. </t>
    </r>
  </si>
  <si>
    <r>
      <rPr>
        <b/>
        <sz val="9"/>
        <rFont val="Calibri"/>
        <family val="2"/>
        <charset val="238"/>
        <scheme val="minor"/>
      </rPr>
      <t xml:space="preserve">JAŠKI ZA ZAJEM ZRAKA: </t>
    </r>
    <r>
      <rPr>
        <sz val="9"/>
        <rFont val="Calibri"/>
        <family val="2"/>
        <charset val="238"/>
        <scheme val="minor"/>
      </rPr>
      <t>Izdelava, dobava in montaža polnil - oken za zajem zraka : izdelano kot kovinsko nerjaveče okno iz jeklenih profilov. Konstrukcija v celoti izdelana iz FeZn profilov in naknadno prašno barvanih. V celoti obdelano po detajlu projektanta ali po predhodno potrjenih delavniških načrtih. Polnila v okvirjih so izdelana  iz ekspandirane pločevine, hladno valjana DC01,  dekapirana, romboidne oblike 62/28/7/2,  po izrezanem obodu varjena na okvir iz kotnega jeklenega profila 15/25 mm, polnilo v celoti vijačeno na nosilni okenski okvir iz jeklenega profila, vse skupaj vroče cinkano in dodatno prašno barvano v RAL barvi (fasadni poliester). Opleski so predmet slikopleskarskih del.</t>
    </r>
  </si>
  <si>
    <r>
      <rPr>
        <b/>
        <sz val="9"/>
        <rFont val="Calibri"/>
        <family val="2"/>
        <charset val="238"/>
        <scheme val="minor"/>
      </rPr>
      <t>MREŽE NA VERTIKALNIH PREZRAČEVALNIH JAŠKIH:</t>
    </r>
    <r>
      <rPr>
        <sz val="9"/>
        <rFont val="Calibri"/>
        <family val="2"/>
        <charset val="238"/>
        <scheme val="minor"/>
      </rPr>
      <t xml:space="preserve"> Izdelava, dobava in montaža zaščitnih inox mrežastih pohodnih rešetk na svetlobnih in prezračevalnih jaških, katero sestavlja okvir iz kotnika 50/50/5 mm s privarjenimi sidri za vbetoniranje ali vzidavo in mrežo iz ploščatega železa 50/5 mm v vzdolžni smeri, raster med prečkami 25 mm, izdelek je v celoti izdelan iz nerjavečega inoxa. Mreže različnih velikosti po projektu. Izdelek ja lahko tudi tipski. Kotnik na notranji strani jaška sega preko roba stene v obliki odkapnega roba! Nameščeno po pozicijah PZI načrta:</t>
    </r>
  </si>
  <si>
    <r>
      <rPr>
        <b/>
        <sz val="9"/>
        <rFont val="Calibri"/>
        <family val="2"/>
        <charset val="238"/>
        <scheme val="minor"/>
      </rPr>
      <t>STOPNICE:</t>
    </r>
    <r>
      <rPr>
        <sz val="9"/>
        <rFont val="Calibri"/>
        <family val="2"/>
        <charset val="238"/>
        <scheme val="minor"/>
      </rPr>
      <t xml:space="preserve"> Nabava, dobava in montaža kovinske nosilne konstrukcije stopnic, skupaj z ograjo za dostop do opreme: v dimenzijah po navodilu PZI načrta in statičnega izračuna: primarno obdelano z jeklenimi  FeZn (vročecinkanimi) profili različnih dimenzij in tipov in sekundarno iz pohištvenih cevi, vse po detajlu projektanta skupaj s pripadajočimi pomožnimi in zaključnimi deli. </t>
    </r>
  </si>
  <si>
    <r>
      <rPr>
        <b/>
        <sz val="9"/>
        <rFont val="Calibri"/>
        <family val="2"/>
        <charset val="238"/>
        <scheme val="minor"/>
      </rPr>
      <t xml:space="preserve">BAZENSKO OKNO: </t>
    </r>
    <r>
      <rPr>
        <sz val="9"/>
        <rFont val="Calibri"/>
        <family val="2"/>
        <charset val="238"/>
        <scheme val="minor"/>
      </rPr>
      <t xml:space="preserve">Okno na vzdolžni stranici bazena na zgornji poziciji: Izdelava okenske tube iz kletne etaže do že vgrajenega bazenskega okna: tuba izdelana iz visoko  korozijsko odpornega inoxa (kvalitete AISI 441), skupaj z vsemi pribnicami in tesnenjem po sledečem opisu in izdelanem detajlu iz PZI projekta (list 4.01.06): </t>
    </r>
  </si>
  <si>
    <r>
      <rPr>
        <b/>
        <sz val="9"/>
        <rFont val="Calibri"/>
        <family val="2"/>
        <charset val="238"/>
        <scheme val="minor"/>
      </rPr>
      <t>BAZENSKO OKNO:</t>
    </r>
    <r>
      <rPr>
        <sz val="9"/>
        <rFont val="Calibri"/>
        <family val="2"/>
        <charset val="238"/>
        <scheme val="minor"/>
      </rPr>
      <t xml:space="preserve"> Okno na kratki stranici bazena na spodnji poziciji: Izdelava okenske tube iz kletne etaže do že vgrajenega bazenskega okna: tuba izdelana iz visoko  korozijsko odpornega inoxa (kvalitete AISI 441), skupaj z vsemi pribnicami in tesnenjem po sledečem opisu in izdelanem detajlu iz PZI projekta (list 4.01.06): </t>
    </r>
  </si>
  <si>
    <t xml:space="preserve">4. Monterji, ki delajo na višini morajo biti zavarovani v skladu z predpisi in zakonom o Varstvo pri delu (vsa varovala, ki služijo za uporabo osebne zaščitne opreme v skladu z SIST EN 354, SIST EN 355, SIST EN 360, SIST EN 362 in Zakonom o varstvu in zdravju pri delu.). </t>
  </si>
  <si>
    <r>
      <t xml:space="preserve">8.1.  </t>
    </r>
    <r>
      <rPr>
        <u/>
        <sz val="8"/>
        <rFont val="Calibri"/>
        <family val="2"/>
        <charset val="238"/>
      </rPr>
      <t xml:space="preserve">Tesnilo proti gradbeni konstrukciji: </t>
    </r>
    <r>
      <rPr>
        <sz val="8"/>
        <rFont val="Calibri"/>
        <family val="2"/>
        <charset val="238"/>
      </rPr>
      <t>Tesnila med slepim podbojem in gradbeno kostrukcijo ter alu okvirjem in slepim podbojem morajo ustrezati gradbeno fizikalnim zahtevam. Zahteve toplotne, protivlažne, zvočne, požarne zaščite in premikanje fug je potrebno upoštevati pri izbiri tesnila. Pri tesnenju priključnih fug z elastičnimi tesnilnimi sredstvi je potrebno upoštevati navodila proizvajalcev. Tesnila se lahko vgrajujejo le pri ustreznih vremenskih pogojih. Pri določitvi širine fug je odločilna celotna deformacija tesnilnega sredstva.</t>
    </r>
  </si>
  <si>
    <r>
      <t xml:space="preserve">8.2. </t>
    </r>
    <r>
      <rPr>
        <u/>
        <sz val="8"/>
        <rFont val="Calibri"/>
        <family val="2"/>
        <charset val="238"/>
      </rPr>
      <t xml:space="preserve"> Tesnilne folije (parne zapore):</t>
    </r>
    <r>
      <rPr>
        <sz val="8"/>
        <rFont val="Calibri"/>
        <family val="2"/>
        <charset val="238"/>
      </rPr>
      <t xml:space="preserve"> Priključke gradbene konstrukcije je potrebno zatesniti z ustrezno dimenzioniranimi, obstojnimi tesnilnimi folijami iz butilkaučuka oz. EPDM=ethylen-propylen-terpolymeri. Stike tesnilnih folij in razporeditve na različne nivoje je potrebno izvesti z zadostnim preklopom. Pri lepljenju preklopov je nujno, da so mesta lepljenja brez nečistoč. Potrebno se je izogniti zračnim mehurjem na mestih lepljenja. Folije je potrebno zlepiti po od prizvajalca navedeni minimalni širini, ter dodatno neprekinjeno mehansko zavarovati.</t>
    </r>
  </si>
  <si>
    <t>9. Pri izdelavi stavbnega pohištva in pri montaži oken je upoštevati detajle in sheme PZI projekta, posamezne tehnične kosovnice projekta ter proizvajalca/ponudnika, katere potrdi arhitekt. Detajli in posamezni izračuni so za izvajalca obvezni; kakršna koli odstopanja od projekta so dovoljena le v soglasju in po predhodni pisni odobritvi odgovornega projektanta in investitorja. Izvajalec je dolžan pred montažo stavbnega pohištva/vrat le te predati v pregled nadzoru in od njega pridobiti pisno soglasje.</t>
  </si>
  <si>
    <r>
      <t xml:space="preserve">8.4.  </t>
    </r>
    <r>
      <rPr>
        <u/>
        <sz val="8"/>
        <rFont val="Calibri"/>
        <family val="2"/>
        <charset val="238"/>
      </rPr>
      <t xml:space="preserve">Prašno barvanje: </t>
    </r>
    <r>
      <rPr>
        <sz val="8"/>
        <rFont val="Calibri"/>
        <family val="2"/>
        <charset val="238"/>
      </rPr>
      <t>Pri barvanju alu površin je potrebno upoštevati debelino sloja 65+/-15 mµ za osnovne sloje. Dodatne sloje je potrebno nanesti prekrivno. Za kalkulacijo veljajo v popisu del navedeni barvni toni in stopnje leska. Barvne vzorce je na zahtevo potrebno predložiti nadzoru, investitorju; predhodno jih pisno potrdi projektant! Predviden barvni ton - poslovni del: barva silver metalic (RAL 9006); skladiščni del: RAL 9006</t>
    </r>
  </si>
  <si>
    <r>
      <t xml:space="preserve">8.5. </t>
    </r>
    <r>
      <rPr>
        <u/>
        <sz val="8"/>
        <rFont val="Calibri"/>
        <family val="2"/>
        <charset val="238"/>
      </rPr>
      <t>Pločevine:</t>
    </r>
    <r>
      <rPr>
        <sz val="8"/>
        <rFont val="Calibri"/>
        <family val="2"/>
        <charset val="238"/>
      </rPr>
      <t xml:space="preserve"> Tudi, če v popisu del ni posebej navedeno, morajo za funkcionalno izvedbo potrebni priključki in zaključki, pritrditvena sidra, podkonstrukcije, pomožni, izolativni in tesnilni materiali biti vsebovani. Priključki in zaključki morajo biti izdelani iz vsaj 2 mm debele alu pločevine.</t>
    </r>
  </si>
  <si>
    <r>
      <t>8.6.</t>
    </r>
    <r>
      <rPr>
        <u/>
        <sz val="8"/>
        <rFont val="Calibri"/>
        <family val="2"/>
        <charset val="238"/>
      </rPr>
      <t xml:space="preserve">  Zaščita pred strelo:</t>
    </r>
    <r>
      <rPr>
        <sz val="8"/>
        <rFont val="Calibri"/>
        <family val="2"/>
        <charset val="238"/>
      </rPr>
      <t xml:space="preserve"> Izpolnjevati je potrebno zahteve za zaščito pred strelo, kar dobavitelj in izvajalec dokažeta z ustreznimi zakonsko predpisanimi izjavami, certifikati in meritvami.</t>
    </r>
  </si>
  <si>
    <r>
      <t xml:space="preserve">8.7. </t>
    </r>
    <r>
      <rPr>
        <u/>
        <sz val="8"/>
        <rFont val="Calibri"/>
        <family val="2"/>
        <charset val="238"/>
      </rPr>
      <t xml:space="preserve"> Dokazila in atesti:</t>
    </r>
    <r>
      <rPr>
        <sz val="8"/>
        <rFont val="Calibri"/>
        <family val="2"/>
        <charset val="238"/>
      </rPr>
      <t xml:space="preserve"> Za vse vgrajene materiale je potrebno še pred samo izvedbo na zahtevo nadzora dostaviti ateste o kvaliteti, izjave o ustreznosti materialov in potrebne meritve po končanih delih.</t>
    </r>
  </si>
  <si>
    <t>11. ZAHTEVANA ZVOČNA ZAŠČITA FASADE: za fasadne zasteklitve FZ-3, FZ-4, FZ-5a in FZ-5 med osema 3a in 5 (prostor okrepčevalnice) se zahteva zasteklitev z zvočno izolativnostjo R'w = min. 34 dB; vse ostale fasadne zasteklitve imajo zahtevano zvočno  izolativnost R'w = min. 28 dB.</t>
  </si>
  <si>
    <r>
      <rPr>
        <sz val="9"/>
        <color rgb="FF0070C0"/>
        <rFont val="Calibri"/>
        <family val="2"/>
        <charset val="238"/>
      </rPr>
      <t xml:space="preserve">Kot postavka 21., samo: </t>
    </r>
    <r>
      <rPr>
        <b/>
        <sz val="9"/>
        <color rgb="FF0070C0"/>
        <rFont val="Calibri"/>
        <family val="2"/>
        <charset val="238"/>
      </rPr>
      <t xml:space="preserve">POZICIJA SV3a; pritličje, izhod iz garderob v primeru evakuacije - Notranja steklena vrata (evakuacijska): </t>
    </r>
    <r>
      <rPr>
        <sz val="9"/>
        <color rgb="FF0070C0"/>
        <rFont val="Calibri"/>
        <family val="2"/>
        <charset val="238"/>
      </rPr>
      <t xml:space="preserve"> enokrilna vrata z nadsvetlobo in stransko svetlobo skupne velikosti 152/295 cm; vrata 104/220 cm, skrito - mehansko zapiralo, panik kljuka, naletna letev, električna ključavnica. Na krilu opozorilna nalepka iz samolepilne mat folije (v=7,5 cm), brez pragu. Posebna oprema: povezava na požarno centralo, evakuacijski terminal, </t>
    </r>
  </si>
  <si>
    <r>
      <rPr>
        <sz val="9"/>
        <color rgb="FF0070C0"/>
        <rFont val="Calibri"/>
        <family val="2"/>
        <charset val="238"/>
      </rPr>
      <t xml:space="preserve">Kot postavka 21., samo: </t>
    </r>
    <r>
      <rPr>
        <b/>
        <sz val="9"/>
        <color rgb="FF0070C0"/>
        <rFont val="Calibri"/>
        <family val="2"/>
        <charset val="238"/>
      </rPr>
      <t xml:space="preserve">POZICIJA SV4; pritličje, prostor za rekvizite - Notranja steklena vrata: </t>
    </r>
    <r>
      <rPr>
        <sz val="9"/>
        <color rgb="FF0070C0"/>
        <rFont val="Calibri"/>
        <family val="2"/>
        <charset val="238"/>
      </rPr>
      <t xml:space="preserve"> enokrilna vrata z nadsvetlobo in stransko svetlobo skupne velikosti 149/295 cm; vrata 90/220 cm, skrito - mehansko zapiralo, panik kljuka. Na krilu opozorilna nalepka iz samolepilne mat folije (v=7,5 cm), brez pragu. Posebna oprema: kontrola dostopa s ključem</t>
    </r>
  </si>
  <si>
    <t xml:space="preserve">2. Pred izvedbo - montažo notranjega stavbnega pohištva je z izvajalcem gradbenih del ali nadzorom potrebno uskladiti mere posameznih odprtin za okna in vrata. </t>
  </si>
  <si>
    <r>
      <rPr>
        <b/>
        <sz val="9"/>
        <rFont val="Calibri"/>
        <family val="2"/>
        <charset val="238"/>
        <scheme val="minor"/>
      </rPr>
      <t>LESENI ROČAJ NA OGRAJI STOPNIŠČA</t>
    </r>
    <r>
      <rPr>
        <sz val="9"/>
        <rFont val="Calibri"/>
        <family val="2"/>
        <charset val="238"/>
        <scheme val="minor"/>
      </rPr>
      <t xml:space="preserve"> (notranji hod): Ograjni ročaj je izdelan iz masivne  hrastove profilirane letve, rezane v merah po projektu; 50/35 cm, v obliki T profila, postforming posneti robovi z zaokrožnico 2 mm, spodaj ročaj pritrjen z inox vijaki s spodnje strani na zaključni profil ograje.  Izdelano po detajlu projektanta: masiven hrast, finalno brušen, beljen in 3 x lakiran z mat UV odpornim lakom..</t>
    </r>
  </si>
  <si>
    <r>
      <rPr>
        <b/>
        <sz val="9"/>
        <rFont val="Calibri"/>
        <family val="2"/>
        <charset val="238"/>
        <scheme val="minor"/>
      </rPr>
      <t>NOTRANJE KLOPI V SKUPNI PREOBLAČILNICI:</t>
    </r>
    <r>
      <rPr>
        <sz val="9"/>
        <rFont val="Calibri"/>
        <family val="2"/>
        <charset val="238"/>
        <scheme val="minor"/>
      </rPr>
      <t xml:space="preserve"> Izdelava, dobava in montaža notranjih klopi v preoblačilnicah, klopi širine 40 cm, izdelane iz duromernih max plošč ali tehnično enakovredno. Položene na RF ali Alu nogice višine 45 cm. Obdelano v barvi in tonu po izbiri arhitekta. Plošče morajo biti odporne na mokro čiščenje ter razkuževanje. Izdelane in opremljene so po sledečih segmentih (Opomba - natančnejši opis je razviden v načrtu notranje opreme): </t>
    </r>
  </si>
  <si>
    <r>
      <rPr>
        <b/>
        <sz val="9"/>
        <rFont val="Calibri"/>
        <family val="2"/>
        <charset val="238"/>
        <scheme val="minor"/>
      </rPr>
      <t>NOTRANJE SANITARNE in TUŠ KABINE:</t>
    </r>
    <r>
      <rPr>
        <sz val="9"/>
        <rFont val="Calibri"/>
        <family val="2"/>
        <charset val="238"/>
        <scheme val="minor"/>
      </rPr>
      <t xml:space="preserve"> izdelana iz MAX Kompakt  vodoodbojne duromernih  plošče debeline 18 mm ali tehnično enakovredno,  pri straneh vpetih v zid in spodaj pritrjenih na nosilne inox RF noge okroglega prereza, vrtljive, prilagodljive po višini premera 18 mm z spodnjim in zgornjim nastavkom in protidrsno spodnjo gumirano oblogo. V steni se eventualno izdelajo izrezi za enokrilna vrata; obračun po m2 vgrajene stene. Med seboj spojene z vijačenimi spoji iz sintranih Rf vijakov. Kabina opremljena z dvojnim obešalnikom in ključavnico s pokazateljem zasedenosti.  Plošče morajo biti odporne na mokro čiščenje ter razkuževanje. Obdelano v barvi in tonu po izbiri arhitekta. Izdelane in opremljene so po sledečih segmentih (Opomba - natančnejši opis je razviden v načrtu notranje opreme): </t>
    </r>
  </si>
  <si>
    <r>
      <rPr>
        <b/>
        <sz val="9"/>
        <rFont val="Calibri"/>
        <family val="2"/>
        <charset val="238"/>
        <scheme val="minor"/>
      </rPr>
      <t xml:space="preserve">NOTRANJI LESENI BRISOLEJI: </t>
    </r>
    <r>
      <rPr>
        <sz val="9"/>
        <rFont val="Calibri"/>
        <family val="2"/>
        <charset val="238"/>
        <scheme val="minor"/>
      </rPr>
      <t xml:space="preserve">Nabava, dobava in izdelava notranjih lesenih  fiksnih brisolejev na južno fasadi: izdelano iz duromernih vodoodbojnih plošč npr. Max Interior debeline 20 mm, širine 150 mm, z obdelanim postforming robom v projektiranem radiju - skupne velikosti ca: 20/150/2900 mm; brisole - senčilo je spodaj in zgoraj vpet v minimalno Rf tirnico, ki je v T obliki urezana v rob (kant) brisoleja in z RF distančnikom vpeta v finalno talno ter stensko oblogo po rastru projekta. Barvo, ton določi projektant s PZI načrtom opreme. </t>
    </r>
  </si>
  <si>
    <t xml:space="preserve">SKUPAJ - PARNA SAVNA KABINA dimenzij 260 x 200 cm višina 240 cm </t>
  </si>
  <si>
    <t xml:space="preserve">SKUPAJ - FINSKA SAVNA  dimenzij 270 x 180 cm,  višina 230 cm za 5 oseb:  </t>
  </si>
  <si>
    <t xml:space="preserve">SKUPAJ - INFRA SAVNA dimenzije 230 x 165 cm, višine 215 cm; </t>
  </si>
  <si>
    <r>
      <rPr>
        <b/>
        <sz val="9"/>
        <rFont val="Calibri"/>
        <family val="2"/>
        <charset val="238"/>
        <scheme val="minor"/>
      </rPr>
      <t xml:space="preserve">PODLOGE ZA UMIVALNIKE </t>
    </r>
    <r>
      <rPr>
        <sz val="9"/>
        <rFont val="Calibri"/>
        <family val="2"/>
        <charset val="238"/>
        <scheme val="minor"/>
      </rPr>
      <t xml:space="preserve">(izven mokrih prostorov): Nabava, dobava in izdelava omaric za umivalnike iz duromernih vodoodbojnih plošč npr. Max Interior debeline z obdelanim postforming robom v projektiranem radiju; omarica sestavljena iz polta, in sestavlejen oma e z dvo ali trokrilnimi vrati pod pultom, V pultu je obdelan izrez za umivalnik in stoječo mešalno baterijo. V omarici sta spodaj nameščeni dve polici, hrbtišča ni. Plošče morajo biti odporne na mokro čiščenje ter razkuževanje. Barvo in obliko določi projektant s PZI načrtom opreme. </t>
    </r>
  </si>
  <si>
    <r>
      <rPr>
        <b/>
        <sz val="9"/>
        <rFont val="Calibri"/>
        <family val="2"/>
        <charset val="238"/>
        <scheme val="minor"/>
      </rPr>
      <t>PARNA SAVNA KABINA</t>
    </r>
    <r>
      <rPr>
        <sz val="9"/>
        <rFont val="Calibri"/>
        <family val="2"/>
        <charset val="238"/>
        <scheme val="minor"/>
      </rPr>
      <t xml:space="preserve"> dimenzij 260 x 200 cm višina 240 cm, komplet sestava do funkcionalne sestave:  </t>
    </r>
  </si>
  <si>
    <r>
      <rPr>
        <b/>
        <sz val="9"/>
        <rFont val="Calibri"/>
        <family val="2"/>
        <charset val="238"/>
        <scheme val="minor"/>
      </rPr>
      <t>FINSKA SAVNA</t>
    </r>
    <r>
      <rPr>
        <sz val="9"/>
        <rFont val="Calibri"/>
        <family val="2"/>
        <charset val="238"/>
        <scheme val="minor"/>
      </rPr>
      <t xml:space="preserve">  dimenzij 270 x 180 cm,  višina 230 cm za 5 oseb; komplet sestava do funkcionalne sestave:  </t>
    </r>
  </si>
  <si>
    <r>
      <rPr>
        <b/>
        <sz val="9"/>
        <rFont val="Calibri"/>
        <family val="2"/>
        <charset val="238"/>
        <scheme val="minor"/>
      </rPr>
      <t>INFRA SAVNA</t>
    </r>
    <r>
      <rPr>
        <sz val="9"/>
        <rFont val="Calibri"/>
        <family val="2"/>
        <charset val="238"/>
        <scheme val="minor"/>
      </rPr>
      <t xml:space="preserve"> dimenzije 230 x 165 cm, višine 215 cm; komplet sestava do funkcionalne sestave:  </t>
    </r>
  </si>
  <si>
    <r>
      <rPr>
        <b/>
        <sz val="9"/>
        <rFont val="Calibri"/>
        <family val="2"/>
        <charset val="238"/>
        <scheme val="minor"/>
      </rPr>
      <t>ZUNANJE GARDEROBNE OMARICE:</t>
    </r>
    <r>
      <rPr>
        <sz val="9"/>
        <rFont val="Calibri"/>
        <family val="2"/>
        <charset val="238"/>
        <scheme val="minor"/>
      </rPr>
      <t xml:space="preserve"> Izdelava, dobava in montaža zunanjih garderobnih omaric za obiskovalce: omarice velikosti  40/50/190 cm so po vertikali deljene na tri celote, ki so po V in H smeri med seboj spojene z RF sintranimi vijaki ; skupaj 30 trojnih omaric v nizu za  90  obiskovalcav. Namestita se dva niza ob zunanjih garderobah. Omarice postavljena na teleskopske FR noge in med seboj spojene z vijačenimi spoji iz sintranih Rf vijakov. Plošče morajo biti odporne na mokro čiščenje ter razkuževanje. Obdelano v barvi in tonu po izbiri arhitekta. Izdelane in opremljene so po sledečih segmentih (Opomba - natančnejši opis je razviden v načrtu notranje opreme): </t>
    </r>
  </si>
  <si>
    <r>
      <rPr>
        <b/>
        <sz val="9"/>
        <rFont val="Calibri"/>
        <family val="2"/>
        <charset val="238"/>
        <scheme val="minor"/>
      </rPr>
      <t xml:space="preserve">ZUNANJE KABINE ZA PREOBLAČENJE: </t>
    </r>
    <r>
      <rPr>
        <sz val="9"/>
        <rFont val="Calibri"/>
        <family val="2"/>
        <charset val="238"/>
        <scheme val="minor"/>
      </rPr>
      <t xml:space="preserve">Izdelava, dobava in montaža notranjih kabin za preoblačenje: kabine velikosti  125/125/190 cm z vrati 80/180 cm. Kabina postavljena na teleskopske FR noge in med seboj spojene z vijačenimi spoji iz sintranih Rf vijakov. kabina opremljena z deljivo klopjo in 3 obešali. Skupaj 6 kabin. Obdelano v barvi in tonu po izbiri arhitekta. Plošče morajo biti odporne na mokro čiščenje ter razkuževanje. Izdelane in opremljene so po sledečih segmentih (Opomba - natančnejši opis je razviden v načrtu notranje opreme): </t>
    </r>
  </si>
  <si>
    <r>
      <rPr>
        <b/>
        <sz val="9"/>
        <rFont val="Calibri"/>
        <family val="2"/>
        <charset val="238"/>
        <scheme val="minor"/>
      </rPr>
      <t xml:space="preserve">ZUNANJE SANITARNE </t>
    </r>
    <r>
      <rPr>
        <sz val="9"/>
        <rFont val="Calibri"/>
        <family val="2"/>
        <charset val="238"/>
        <scheme val="minor"/>
      </rPr>
      <t>in</t>
    </r>
    <r>
      <rPr>
        <b/>
        <sz val="9"/>
        <rFont val="Calibri"/>
        <family val="2"/>
        <charset val="238"/>
        <scheme val="minor"/>
      </rPr>
      <t xml:space="preserve"> TUŠ KABINE:</t>
    </r>
    <r>
      <rPr>
        <sz val="9"/>
        <rFont val="Calibri"/>
        <family val="2"/>
        <charset val="238"/>
        <scheme val="minor"/>
      </rPr>
      <t xml:space="preserve"> izdelana iz MAX Kompakt  vodoodbojne duromernih  plošče debeline 20 mm ali tehnično enakovredno,  pri straneh vpetih v zid in spodaj pritrjenih na nosilne inox RF noge okroglega prereza, vrtljive, prilagodljive po višini premera 18 mm z spodnjim in zgornjim nastavkom in protidrsno spodnjo gumirano oblogo. V steni se eventualno izdelajo izrezi za enokrilna vrata; obračun po m2 vgrajene stene. Med seboj spojene z vijačenimi spoji iz sintranih Rf vijakov. Kabina opremljena z dvojnim obešalnikom in ključavnico s pokazateljem zasedenosti. Plošče morajo biti odporne na mokro čiščenje ter razkuževanje. Obdelano v barvi in tonu po izbiri arhitekta. Izdelane in opremljene so po sledečih segmentih (Opomba - natančnejši opis je razviden v načrtu notranje opreme): </t>
    </r>
  </si>
  <si>
    <r>
      <rPr>
        <b/>
        <sz val="9"/>
        <rFont val="Calibri"/>
        <family val="2"/>
        <charset val="238"/>
        <scheme val="minor"/>
      </rPr>
      <t>DVIGNJEN LESENI PODEST:</t>
    </r>
    <r>
      <rPr>
        <sz val="9"/>
        <rFont val="Calibri"/>
        <family val="2"/>
        <charset val="238"/>
        <scheme val="minor"/>
      </rPr>
      <t xml:space="preserve"> Izdelava, dobava in montaža začasnega lesenega podesta na minimalni leseni podkonstrukciji: lesena impregnirana podkonstrukcija )0,24 m3/m2; preko nje položen 4 cm debel pod iz tropskega lesa, vijačen s sintranimi vijaki. Mikrolokacija: dezinfekcijski bazenček na 2. fazo: </t>
    </r>
  </si>
  <si>
    <r>
      <rPr>
        <b/>
        <sz val="9"/>
        <rFont val="Calibri"/>
        <family val="2"/>
        <charset val="238"/>
        <scheme val="minor"/>
      </rPr>
      <t>GRANITOGRES OBLOGA S POSEBNIMI ZAHTEVAMI:</t>
    </r>
    <r>
      <rPr>
        <sz val="9"/>
        <rFont val="Calibri"/>
        <family val="2"/>
        <charset val="238"/>
        <scheme val="minor"/>
      </rPr>
      <t xml:space="preserve"> Nabava, dobava in polaganje notranje talne in stenske ekstrudirane (1300 °C) nedrseče granitogres (po celem profilu) talne obloge 1. kvalitete, poljubnega proizvajalca, položena v lepilo na pripravljeno impregnirano podlago, odprte fuge širine do 6 mm, stičene s fugirno vodoodbojno in visoko odporno maso v pripadajoči barvi. </t>
    </r>
  </si>
  <si>
    <t>dobavo vsega osnovnega in pomožnega materiala za napravo malt ali lepila</t>
  </si>
  <si>
    <r>
      <t>m</t>
    </r>
    <r>
      <rPr>
        <vertAlign val="superscript"/>
        <sz val="8"/>
        <rFont val="Calibri"/>
        <family val="2"/>
        <charset val="238"/>
      </rPr>
      <t>2</t>
    </r>
  </si>
  <si>
    <r>
      <rPr>
        <b/>
        <sz val="9"/>
        <rFont val="Calibri"/>
        <family val="2"/>
        <charset val="238"/>
        <scheme val="minor"/>
      </rPr>
      <t xml:space="preserve">GRANITORGRES TALNA OBLOGA: </t>
    </r>
    <r>
      <rPr>
        <sz val="9"/>
        <rFont val="Calibri"/>
        <family val="2"/>
        <charset val="238"/>
        <scheme val="minor"/>
      </rPr>
      <t xml:space="preserve">Nabava, dobava in polaganje notranje talne  nedrseče granitogres (po celem profilu) talne obloge 1. kvalitete, poljubnega proizvajalca, položena v lepilo na pripravljeno impregnirano podlago, odprte fuge širine do 4 mm, stičene s fugirno vodoodbojno in visoko odporno maso v pripadajoči barvi -  suhi prostori (P3 in delno P4). </t>
    </r>
  </si>
  <si>
    <t>Nabava, dobava in polaganje  talne nedrseče (R-10) nepolirane GRANITOGRESNE  PO CELEM PROFILU obloge  1. kvalitete, položena klasično na cementno podlago zemeljsko vlažen beton  deb.  2.0 cm izravnan in površinsko zalit s cem.mlekom; na pripravljeno impregnirano podlago, odprte fuge širine ≤ 5,00 mm, stičene s fugirno vodoodbojno maso v pripadajoči barvi. Obloga se polaga na armiran beton, Kakovostna stopnja fugiranja v mokrih prostorih je Q2. Položeno v barvi po izbiri projektanta na lokacijah v skladu s PGD/PZI projektom. Keramika mora imeti certifikat za protizdrsnost, Ecolabel in točke LEED, Odpornost keramike na zdrs R10, R11- sestav P3b</t>
  </si>
  <si>
    <r>
      <rPr>
        <b/>
        <sz val="9"/>
        <rFont val="Calibri"/>
        <family val="2"/>
        <charset val="238"/>
        <scheme val="minor"/>
      </rPr>
      <t>MATERIAL: Osnovna talna nedrseča GRANITOGRESNA obloga</t>
    </r>
    <r>
      <rPr>
        <sz val="9"/>
        <rFont val="Calibri"/>
        <family val="2"/>
        <charset val="238"/>
        <scheme val="minor"/>
      </rPr>
      <t xml:space="preserve"> dimenzij do 300/600/11 mm, oziroma do 0,18 m2/kos (ali manj).  V ceno materiala zajeti potreben kalo ter vse stroškei do: FrCo gradbišče, razloženo.</t>
    </r>
  </si>
  <si>
    <r>
      <rPr>
        <b/>
        <sz val="9"/>
        <rFont val="Calibri"/>
        <family val="2"/>
        <charset val="238"/>
        <scheme val="minor"/>
      </rPr>
      <t>MATERIAL: Tipska kotna granitogres stenska obroba</t>
    </r>
    <r>
      <rPr>
        <sz val="9"/>
        <rFont val="Calibri"/>
        <family val="2"/>
        <charset val="238"/>
        <scheme val="minor"/>
      </rPr>
      <t xml:space="preserve"> dimenzij do 330/80/10 cm (ali tanjše, nižje), s poševno ali ravno zaključenim zgornjim robom. Material poljubnega proizvajalca;  V ceno materiala zajeti potreben kalo ter vse stroškei do: FrCo gradbišče, razloženo. </t>
    </r>
  </si>
  <si>
    <r>
      <rPr>
        <b/>
        <sz val="9"/>
        <rFont val="Calibri"/>
        <family val="2"/>
        <charset val="238"/>
        <scheme val="minor"/>
      </rPr>
      <t xml:space="preserve">DELO: Strošek polaganja talne obloge </t>
    </r>
    <r>
      <rPr>
        <sz val="9"/>
        <rFont val="Calibri"/>
        <family val="2"/>
        <charset val="238"/>
        <scheme val="minor"/>
      </rPr>
      <t>skupaj s stroškom za material pri klasičnem polaganju: z-v-beton, cementno mleko, fugirno maso in ostali pomožni material (orodje, distančniki, amortizacija…), kot sledi: čiščenje površine, sesanje, nanos primer emulzije, klasično polaganje obloge, pranje, čiščenje in fugiranje s fugirno maso z modificiranimi polimeri za fuge širine do 5 mm v izbrani barvi z dodatki za vodoodbojnost (DropEffect®), čiščenje s tamponirano kislino in ostali pomožni material (orodje, distančniki, rezalne plošče, amortizacija…) ter transport FrCo gradbišče od izbranega dobavitelja.</t>
    </r>
  </si>
  <si>
    <r>
      <rPr>
        <b/>
        <sz val="9"/>
        <rFont val="Calibri"/>
        <family val="2"/>
        <charset val="238"/>
        <scheme val="minor"/>
      </rPr>
      <t>DELO: Strošek polaganja kotne tipske obrobe</t>
    </r>
    <r>
      <rPr>
        <sz val="9"/>
        <rFont val="Calibri"/>
        <family val="2"/>
        <charset val="238"/>
        <scheme val="minor"/>
      </rPr>
      <t xml:space="preserve"> v celoti v največ dveh barvnih tonih skupaj s stroškom za lepilo, fugirno maso in ostali pomožni material (orodje, distančniki, amortizacija…), kot sledi: čiščenje površine, brušenje in sesanje, nanos primer emulzije, lepljenje obloge z visoko zmogljivim lepilom, pranje, čiščenje in fugiranje s fugirno maso z modificiranimi polimeri za fuge širine do 3 mm v izbrano barvi z dodatki za vodoodbojnost (DropEffect®), čiščenje s tamponirano kislino in ostali pomožni material (orodje, distančniki, rezalne plošče, amortizacija…) ter transport FrCo gradbišče od izbranega dobavitelja.</t>
    </r>
  </si>
  <si>
    <r>
      <rPr>
        <b/>
        <sz val="9"/>
        <rFont val="Calibri"/>
        <family val="2"/>
        <charset val="238"/>
        <scheme val="minor"/>
      </rPr>
      <t xml:space="preserve">MATERIAL: </t>
    </r>
    <r>
      <rPr>
        <b/>
        <sz val="9"/>
        <rFont val="Calibri"/>
        <family val="2"/>
        <charset val="238"/>
      </rPr>
      <t>Osnovna talna nedrseča granitogres obloga</t>
    </r>
    <r>
      <rPr>
        <sz val="9"/>
        <rFont val="Calibri"/>
        <family val="2"/>
        <charset val="238"/>
      </rPr>
      <t xml:space="preserve"> za objekte živilske industrije. V ceno materiala zajeti potreben kalo ter vse stroškei do: FrCo gradbišče, razloženo.</t>
    </r>
  </si>
  <si>
    <r>
      <rPr>
        <b/>
        <sz val="9"/>
        <rFont val="Calibri"/>
        <family val="2"/>
        <charset val="238"/>
        <scheme val="minor"/>
      </rPr>
      <t xml:space="preserve">MATERIAL: </t>
    </r>
    <r>
      <rPr>
        <b/>
        <sz val="9"/>
        <rFont val="Calibri"/>
        <family val="2"/>
        <charset val="238"/>
      </rPr>
      <t xml:space="preserve">Tipska kotna granitogres zaokrožnica </t>
    </r>
    <r>
      <rPr>
        <sz val="9"/>
        <rFont val="Calibri"/>
        <family val="2"/>
        <charset val="238"/>
      </rPr>
      <t>z ločnim spodnjim robom in 90° zgornjim zaključkom tip - enak kot izbrana talna obloga (za objekte živilske industrije).  V ceno materiala zajeti potreben kalo ter vse stroškei do: FrCo gradbišče, razloženo.</t>
    </r>
  </si>
  <si>
    <r>
      <rPr>
        <b/>
        <sz val="9"/>
        <rFont val="Calibri"/>
        <family val="2"/>
        <charset val="238"/>
        <scheme val="minor"/>
      </rPr>
      <t xml:space="preserve">MATERIAL: </t>
    </r>
    <r>
      <rPr>
        <b/>
        <sz val="9"/>
        <rFont val="Calibri"/>
        <family val="2"/>
        <charset val="238"/>
      </rPr>
      <t xml:space="preserve">Tipska kotna granitogres zaokrožnica </t>
    </r>
    <r>
      <rPr>
        <sz val="9"/>
        <rFont val="Calibri"/>
        <family val="2"/>
        <charset val="238"/>
      </rPr>
      <t xml:space="preserve">z ločnim spodnjim robom in ločnim zgornjim zaključkom tip - enak, kot izbrana talna obloga (za objekte živilske industrije).  V ceno materiala zajeti potreben kalo ter vse stroškei do: FrCo gradbišče, razloženo. </t>
    </r>
  </si>
  <si>
    <r>
      <rPr>
        <b/>
        <sz val="9"/>
        <rFont val="Calibri"/>
        <family val="2"/>
        <charset val="238"/>
        <scheme val="minor"/>
      </rPr>
      <t xml:space="preserve">MATERIAL: </t>
    </r>
    <r>
      <rPr>
        <b/>
        <sz val="9"/>
        <rFont val="Calibri"/>
        <family val="2"/>
        <charset val="238"/>
      </rPr>
      <t xml:space="preserve">Osnovna stenska keramična obloga </t>
    </r>
    <r>
      <rPr>
        <sz val="9"/>
        <rFont val="Calibri"/>
        <family val="2"/>
        <charset val="238"/>
      </rPr>
      <t xml:space="preserve">za objekte živilske industrije (kuhinja). Višina polaganja obloge: 3,10 m.  V ceno materiala zajeti potreben kalo ter vse stroškei do: FrCo gradbišče, razloženo. </t>
    </r>
  </si>
  <si>
    <r>
      <rPr>
        <b/>
        <sz val="9"/>
        <rFont val="Calibri"/>
        <family val="2"/>
        <charset val="238"/>
        <scheme val="minor"/>
      </rPr>
      <t xml:space="preserve">DELO: </t>
    </r>
    <r>
      <rPr>
        <b/>
        <sz val="9"/>
        <rFont val="Calibri"/>
        <family val="2"/>
        <charset val="238"/>
      </rPr>
      <t>Strošek polaganja talne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keramike/granitogresa z  visoko zmogljivo, cementno kislino odporno fugirno maso z modificiranimi polimeri za fuge širine do 8 mm v izbrano barvi z dodatki za vodoodbojnost (DropEffect®). (npr. Mapei - KERAPOXI IEG ali tehnično enakovredno).</t>
    </r>
  </si>
  <si>
    <r>
      <rPr>
        <b/>
        <sz val="9"/>
        <rFont val="Calibri"/>
        <family val="2"/>
        <charset val="238"/>
        <scheme val="minor"/>
      </rPr>
      <t xml:space="preserve">DELO: </t>
    </r>
    <r>
      <rPr>
        <b/>
        <sz val="9"/>
        <rFont val="Calibri"/>
        <family val="2"/>
        <charset val="238"/>
      </rPr>
      <t xml:space="preserve">Strošek polaganja kotne obloge - zaokrožnic </t>
    </r>
    <r>
      <rPr>
        <sz val="9"/>
        <rFont val="Calibri"/>
        <family val="2"/>
        <charset val="238"/>
      </rPr>
      <t>skupaj z pripadajočimi vogalniki; skupaj s stroškom za lepilo, fugirno maso in ostali pomožni material (orodje, distančniki, amortizacija…), kot sledi: čiščenje površine, brušenje in sesanje, nanos primer emulzije, lepljenje keramične obloge z dvokomponentnim, visoko zmogljivim epoxi lepilom (npr.: Mapei - KERAPOXI),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</si>
  <si>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scheme val="minor"/>
      </rPr>
      <t xml:space="preserve">DELO: </t>
    </r>
    <r>
      <rPr>
        <b/>
        <sz val="9"/>
        <rFont val="Calibri"/>
        <family val="2"/>
        <charset val="238"/>
      </rPr>
      <t>Strošek polaganja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s kvalitetnim visoko zmogljivim lepilom,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</si>
  <si>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MATERIAL: Osnovna talna nedrseča granitogres obloga</t>
    </r>
    <r>
      <rPr>
        <sz val="9"/>
        <rFont val="Calibri"/>
        <family val="2"/>
        <charset val="238"/>
      </rPr>
      <t xml:space="preserve"> za javne objekte, položena v:</t>
    </r>
    <r>
      <rPr>
        <b/>
        <sz val="9"/>
        <rFont val="Calibri"/>
        <family val="2"/>
        <charset val="238"/>
      </rPr>
      <t xml:space="preserve"> recepciji, baru in po hodniku za zaposlene</t>
    </r>
    <r>
      <rPr>
        <sz val="9"/>
        <rFont val="Calibri"/>
        <family val="2"/>
        <charset val="238"/>
      </rPr>
      <t xml:space="preserve"> (zaznamek a): dimenzij </t>
    </r>
    <r>
      <rPr>
        <b/>
        <sz val="9"/>
        <rFont val="Calibri"/>
        <family val="2"/>
        <charset val="238"/>
      </rPr>
      <t>60/120 cm</t>
    </r>
    <r>
      <rPr>
        <sz val="9"/>
        <rFont val="Calibri"/>
        <family val="2"/>
        <charset val="238"/>
      </rPr>
      <t>, reticifiran monokaliber, barva po NCS S 2500- N, z možnostjo modularnega polaganja, odpornost keramike na zdrs R10, R11; V ceno materiala zajeti potreben kalo ter vse stroške do: FrCo gradbišče, razloženo.</t>
    </r>
  </si>
  <si>
    <r>
      <rPr>
        <b/>
        <sz val="9"/>
        <rFont val="Calibri"/>
        <family val="2"/>
        <charset val="238"/>
      </rPr>
      <t>MATERIAL: Osnovna talna nedrseča granitogres obloga</t>
    </r>
    <r>
      <rPr>
        <sz val="9"/>
        <rFont val="Calibri"/>
        <family val="2"/>
        <charset val="238"/>
      </rPr>
      <t xml:space="preserve"> za javne objekte, položena v:</t>
    </r>
    <r>
      <rPr>
        <b/>
        <sz val="9"/>
        <rFont val="Calibri"/>
        <family val="2"/>
        <charset val="238"/>
      </rPr>
      <t xml:space="preserve"> sanitarijah, garderobah, preoblačilnicah, pomožnih prostorih, hodnikih , savnah in prehodih </t>
    </r>
    <r>
      <rPr>
        <sz val="9"/>
        <rFont val="Calibri"/>
        <family val="2"/>
        <charset val="238"/>
      </rPr>
      <t xml:space="preserve">(zaznamek b in c): Material izbranega poljubnega proizvajalca; dimenzij </t>
    </r>
    <r>
      <rPr>
        <b/>
        <sz val="9"/>
        <rFont val="Calibri"/>
        <family val="2"/>
        <charset val="238"/>
      </rPr>
      <t>30/60 cm</t>
    </r>
    <r>
      <rPr>
        <sz val="9"/>
        <rFont val="Calibri"/>
        <family val="2"/>
        <charset val="238"/>
      </rPr>
      <t>, reticifiran monokaliber, barva po NCS S 2500- N, z možnostjo modularnega polaganja, odpornost keramike na zdrs R10, R11; V ceno materiala zajeti potreben kalo ter vse stroške do: FrCo gradbišče, razloženo.</t>
    </r>
  </si>
  <si>
    <r>
      <rPr>
        <b/>
        <sz val="9"/>
        <rFont val="Calibri"/>
        <family val="2"/>
        <charset val="238"/>
      </rPr>
      <t>MATERIAL:</t>
    </r>
    <r>
      <rPr>
        <sz val="9"/>
        <rFont val="Calibri"/>
        <family val="2"/>
        <charset val="238"/>
      </rPr>
      <t xml:space="preserve"> </t>
    </r>
    <r>
      <rPr>
        <b/>
        <sz val="9"/>
        <rFont val="Calibri"/>
        <family val="2"/>
        <charset val="238"/>
      </rPr>
      <t xml:space="preserve">Tipska kotna keramična zaokrožnica </t>
    </r>
    <r>
      <rPr>
        <sz val="9"/>
        <rFont val="Calibri"/>
        <family val="2"/>
        <charset val="238"/>
      </rPr>
      <t>z ločnim spodnjim robom in 90° zgornjim zaključkom tip - enak kot izbrana talna obloga (za javne objekte). Zaokrožnica se polaga na lokacijah, kjer se stenska kotna obroba nadaljuje s stensko keramično oblogo. V ceno materiala zajeti potreben kalo ter vse stroške do: FrCo gradbišče, razloženo.</t>
    </r>
  </si>
  <si>
    <r>
      <rPr>
        <b/>
        <sz val="9"/>
        <rFont val="Calibri"/>
        <family val="2"/>
        <charset val="238"/>
      </rPr>
      <t>MATERIAL: Tipska kotna keramična stenska obroba dimenzij do 600/100/10 mm</t>
    </r>
    <r>
      <rPr>
        <sz val="9"/>
        <rFont val="Calibri"/>
        <family val="2"/>
        <charset val="238"/>
      </rPr>
      <t xml:space="preserve"> (ali tanjše, nižje), s poševno ali ravno zaključenim zgornjim robom. Material poljubnega proizvajalca; ki mora imeti  certifikat Ecolabel in točke LEED. V ceno materiala zajeti potreben kalo ter vse stroške do: FrCo gradbišče, razloženo.</t>
    </r>
  </si>
  <si>
    <r>
      <rPr>
        <b/>
        <sz val="9"/>
        <rFont val="Calibri"/>
        <family val="2"/>
        <charset val="238"/>
      </rPr>
      <t>MATERIAL: Osnovna talna nedrseča keramična obloga</t>
    </r>
    <r>
      <rPr>
        <sz val="9"/>
        <rFont val="Calibri"/>
        <family val="2"/>
        <charset val="238"/>
      </rPr>
      <t xml:space="preserve"> za površine javnih bazenov!  V ceno materiala zajeti potreben kalo ter vse stroške do: FrCo gradbišče, razloženo.</t>
    </r>
  </si>
  <si>
    <r>
      <rPr>
        <b/>
        <sz val="9"/>
        <rFont val="Calibri"/>
        <family val="2"/>
        <charset val="238"/>
      </rPr>
      <t>MATERIAL:</t>
    </r>
    <r>
      <rPr>
        <sz val="9"/>
        <rFont val="Calibri"/>
        <family val="2"/>
        <charset val="238"/>
      </rPr>
      <t xml:space="preserve"> </t>
    </r>
    <r>
      <rPr>
        <b/>
        <sz val="9"/>
        <rFont val="Calibri"/>
        <family val="2"/>
        <charset val="238"/>
      </rPr>
      <t xml:space="preserve">Tipska kotna keramična zaokrožnica </t>
    </r>
    <r>
      <rPr>
        <sz val="9"/>
        <rFont val="Calibri"/>
        <family val="2"/>
        <charset val="238"/>
      </rPr>
      <t>z ločnim spodnjim robom in 90° zgornjim zaključkom tip - enak kot izbrana talna obloga (za površine javnih bazenov!).. Zaokrožnica se polaga na lokacijah, kjer se stenska kotna obroba nadaljuje s stensko keramično oblogo. V ceno materiala zajeti potreben kalo ter vse stroške do: FrCo gradbišče, razloženo.</t>
    </r>
  </si>
  <si>
    <r>
      <rPr>
        <b/>
        <sz val="9"/>
        <rFont val="Calibri"/>
        <family val="2"/>
        <charset val="238"/>
      </rPr>
      <t xml:space="preserve">MATERIAL: Tipska kotna keramična zaokrožnica </t>
    </r>
    <r>
      <rPr>
        <sz val="9"/>
        <rFont val="Calibri"/>
        <family val="2"/>
        <charset val="238"/>
      </rPr>
      <t>z ločnim spodnjim robom in ločnim zgornjim zaključkom tip - enak, kot izbrana talna obloga (površine javnih bazenov!)Zaokrožnica se polaga na lokacijah, kjer se stenska kotna obroba nadaljuje z ometano in beljeno steno.  V ceno materiala zajeti potreben kalo ter vse stroške do: FrCo gradbišče, razloženo.</t>
    </r>
  </si>
  <si>
    <r>
      <rPr>
        <b/>
        <sz val="9"/>
        <rFont val="Calibri"/>
        <family val="2"/>
        <charset val="238"/>
      </rPr>
      <t>MATERIAL: Osnovna talna nedrseča granitogres obloga</t>
    </r>
    <r>
      <rPr>
        <sz val="9"/>
        <rFont val="Calibri"/>
        <family val="2"/>
        <charset val="238"/>
      </rPr>
      <t xml:space="preserve"> za površine javnih bazenov!  format 60/120 cm, zrmzlinko odporen,   V ceno materiala zajeti potreben kalo ter vse stroške do: FrCo gradbišče, razloženo.</t>
    </r>
  </si>
  <si>
    <r>
      <rPr>
        <b/>
        <sz val="9"/>
        <rFont val="Calibri"/>
        <family val="2"/>
        <charset val="238"/>
      </rPr>
      <t>MATERIAL: Osnovna talna nedrseča granitogres obloga</t>
    </r>
    <r>
      <rPr>
        <sz val="9"/>
        <rFont val="Calibri"/>
        <family val="2"/>
        <charset val="238"/>
      </rPr>
      <t xml:space="preserve"> za površine javnih bazenov!  format 30/60 cm, zrmzlinko odporen,  V ceno materiala zajeti potreben kalo ter vse stroške do: FrCo gradbišče, razloženo.</t>
    </r>
  </si>
  <si>
    <r>
      <rPr>
        <b/>
        <sz val="9"/>
        <rFont val="Calibri"/>
        <family val="2"/>
        <charset val="238"/>
      </rPr>
      <t xml:space="preserve">MATERIAL: Tipska kotna granitogres zaokrožnica </t>
    </r>
    <r>
      <rPr>
        <sz val="9"/>
        <rFont val="Calibri"/>
        <family val="2"/>
        <charset val="238"/>
      </rPr>
      <t>z ločnim spodnjim robom in 90° zgornjim zaključkom tip - enak kot izbrana talna obloga (za površine javnih bazenov!).. Zaokrožnica se polaga na lokacijah, kjer se stenska kotna obroba nadaljuje s stensko keramično oblogo. V ceno materiala zajeti potreben kalo ter vse stroške do: FrCo gradbišče, razloženo.</t>
    </r>
  </si>
  <si>
    <r>
      <rPr>
        <b/>
        <sz val="9"/>
        <rFont val="Calibri"/>
        <family val="2"/>
        <charset val="238"/>
      </rPr>
      <t>MATERIAL</t>
    </r>
    <r>
      <rPr>
        <sz val="9"/>
        <rFont val="Calibri"/>
        <family val="2"/>
        <charset val="238"/>
      </rPr>
      <t xml:space="preserve">: </t>
    </r>
    <r>
      <rPr>
        <b/>
        <sz val="9"/>
        <rFont val="Calibri"/>
        <family val="2"/>
        <charset val="238"/>
      </rPr>
      <t xml:space="preserve">Tipska kotna granitogres zaokrožnica </t>
    </r>
    <r>
      <rPr>
        <sz val="9"/>
        <rFont val="Calibri"/>
        <family val="2"/>
        <charset val="238"/>
      </rPr>
      <t>z ločnim spodnjim robom in ločnim zgornjim zaključkom tip - enak, kot izbrana talna obloga (površine javnih bazenov!). Material izbranega poljubnega proizvajalca;Zaokrožnica se polaga na lokacijah, kjer se stenska kotna obroba nadaljuje z ometano in beljeno steno. V ceno materiala zajeti potreben kalo ter vse stroške do: FrCo gradbišče, razloženo.</t>
    </r>
  </si>
  <si>
    <r>
      <rPr>
        <b/>
        <sz val="9"/>
        <rFont val="Calibri"/>
        <family val="2"/>
        <charset val="238"/>
      </rPr>
      <t xml:space="preserve">MATERIAL: Osnovna stenska keramična obloga  velikosti </t>
    </r>
    <r>
      <rPr>
        <sz val="9"/>
        <rFont val="Calibri"/>
        <family val="2"/>
        <charset val="238"/>
      </rPr>
      <t>10 x 10 cm, barve po sistemu NCS po izboru arhitekta .  Material mora omogočati reliefni modularni sistem ploščic , ki omogoča oblikovanje črk, številk in simbolov za pisavo s keramično oblogo. Material poljubnega izbranega proizvajalca; ki mora imeti  certifikat Ecolabel in točke LEED.  V ceno materiala zajeti potreben kalo ter vse stroške do: FrCo gradbišče, razloženo.</t>
    </r>
  </si>
  <si>
    <r>
      <rPr>
        <b/>
        <sz val="9"/>
        <rFont val="Calibri"/>
        <family val="2"/>
        <charset val="238"/>
        <scheme val="minor"/>
      </rPr>
      <t>NOTRANJE STENSKE OBLOGE: sestav - Z4</t>
    </r>
    <r>
      <rPr>
        <sz val="9"/>
        <rFont val="Calibri"/>
        <family val="2"/>
        <charset val="238"/>
        <scheme val="minor"/>
      </rPr>
      <t xml:space="preserve">  Stena stopnišča v pritličju (temperirano / ogrevano) U = 0.475 W/(m2.K): Nabava, dobava in montaža dekorativne stenske obloge stopnišč iz kompozitnih polimernih akrilnih plošč kot npr: KERROCK ali tehnično enakovredno v sestavu: </t>
    </r>
  </si>
  <si>
    <r>
      <rPr>
        <b/>
        <sz val="9"/>
        <rFont val="Calibri"/>
        <family val="2"/>
        <charset val="238"/>
        <scheme val="minor"/>
      </rPr>
      <t>NOTRANJE STENSKE OBLOGE: sestav - zunanje sanitarije</t>
    </r>
    <r>
      <rPr>
        <sz val="9"/>
        <rFont val="Calibri"/>
        <family val="2"/>
        <charset val="238"/>
        <scheme val="minor"/>
      </rPr>
      <t xml:space="preserve">: Nabava, dobava in montaža stenske obloge v zunanjih sanitarijah iz vodoodbojnih cementnih plošč kot npr: Knauf Aquapanl Indoor ali tehnično enakovredno v sestavu: </t>
    </r>
  </si>
  <si>
    <t>Novo vgrajene omete in izravnalne mase v normalnih pogojih (T = +20 ºC, rel. vl. zraka = 65 %) sušimo oziroma zorimo najmanj 1 dan za vsak mm debeline, za betonske podlage pa je čas sušenja minimalno en mesec. Z že prebarvanih površin odstranimo vse v vodi lahko in hitro razmočljive barvne nanose ter opleske z oljnimi barvami, laki ali emajli. Z zidnimi plesnimi okužene površine pred barvanjem obvezno dezinficiramo. Pred prvim barvanjem na vse površine je obvezen osnovni premaz z ustrezno emulzijo. Osnovni premaz nanesemo s čistim orodjem; ročno s čopiči in valjčki ali strojno z brizganjem. Z barvanjem lahko v normalnih pogojih (T = +20 ºC, rel. vl. zraka = 65 %) pričnemo 6 -12 ur po nanosu osnovnega premaza.</t>
  </si>
  <si>
    <t>9. NANAŠANJE BARVE; Barvo nanašamo v dveh slojih v razmaku 4 – 6 ur (T = +20 ºC, rel. vl. zraka = 65 %), s čistim, ustreznim in s tehničnim listom predpisanim orodjem za poldisperzijsko ali disperzijsko barvo. Posamezno zidno ploskev barvamo brez prekinitev od enega do drugega skrajnega robu. Nedostopne površine (koti, vogali, žlebovi, ozke špalete, ipd.) vedno obdelamo najprej. Barvanje je možno le v primernih razmerah oziroma v primernih mikroklimatskih pogojih: temperatura zraka in zidne podlage naj bo od +5 ºC do +35 ºC, relativna vlažnost zraka pa ne višja od 80 %.</t>
  </si>
  <si>
    <t>Nabava, dobava in montaža:</t>
  </si>
  <si>
    <t>103.</t>
  </si>
  <si>
    <t>104.</t>
  </si>
  <si>
    <t>105.</t>
  </si>
  <si>
    <t xml:space="preserve">Nabava in dostava dreves: Drevesa so soliterji in neporaščeno deblo mora imeti višino minimalno 2,2m. Kakovost mora ustrezati predvideni po popisu. Ob transportu, dostavi in deponiji na lokaciji pred saditvijo je treba zavarovati deblo, koreninski sistem in krošnjo pred mehanskimi poškodbami ter izsušitvijo. Rastlin ne smemo izpostavljati neposredni svetlobi.   </t>
  </si>
  <si>
    <t>53.1.</t>
  </si>
  <si>
    <t>45.2.</t>
  </si>
  <si>
    <t>45.3.</t>
  </si>
  <si>
    <t>50.3.</t>
  </si>
  <si>
    <t>50.4.</t>
  </si>
  <si>
    <t>50.5.</t>
  </si>
  <si>
    <t>50.6.</t>
  </si>
  <si>
    <t>50.7.</t>
  </si>
  <si>
    <t>50.8.</t>
  </si>
  <si>
    <t>50.9.</t>
  </si>
  <si>
    <t>50.10.</t>
  </si>
  <si>
    <t>50.11.</t>
  </si>
  <si>
    <t>Kot postavka 52., samo predpisana talna označba za intervencijska vozila na Gunduličevi ulici: pravokotnih velikosti 7/12 m; označen z rumeno črto.</t>
  </si>
  <si>
    <t>59.1.</t>
  </si>
  <si>
    <r>
      <rPr>
        <b/>
        <sz val="9"/>
        <rFont val="Calibri"/>
        <family val="2"/>
        <charset val="238"/>
        <scheme val="minor"/>
      </rPr>
      <t>Gradbena zakoličba:</t>
    </r>
    <r>
      <rPr>
        <sz val="9"/>
        <rFont val="Calibri"/>
        <family val="2"/>
        <charset val="238"/>
        <scheme val="minor"/>
      </rPr>
      <t xml:space="preserve"> obnovitev zakoličenih osi (v zunanji ureditvi) v skladu z geodetsko zakoličbo ter v skladu z zapisnikom o zakoličbi in zakoličbenim načrtom - projektom; raven teren. Upoštevan 1-x-ne pohodne in povozne površine zunanje ureditve. Zakoličijo se osi, od katerih se računajo odmiki posameznih elementov zunanje ureditve.</t>
    </r>
  </si>
  <si>
    <r>
      <rPr>
        <b/>
        <sz val="9"/>
        <rFont val="Calibri"/>
        <family val="2"/>
        <charset val="238"/>
        <scheme val="minor"/>
      </rPr>
      <t>ENOJNI PROFILI:</t>
    </r>
    <r>
      <rPr>
        <sz val="9"/>
        <rFont val="Calibri"/>
        <family val="2"/>
        <charset val="238"/>
        <scheme val="minor"/>
      </rPr>
      <t xml:space="preserve"> Zakoličba ključnih točk zunanje ureditve: gradbena postavitev enojnih profilov in prenos višin objekta na profile v skladu s PGD ali PZI projektom skupaj z ustreznim zavarovanjem. Raven teren; profili na mestih vertikalnih ali smernih lomih.</t>
    </r>
  </si>
  <si>
    <r>
      <rPr>
        <b/>
        <sz val="9"/>
        <rFont val="Calibri"/>
        <family val="2"/>
        <charset val="238"/>
        <scheme val="minor"/>
      </rPr>
      <t>DVOJNI PROFILI:</t>
    </r>
    <r>
      <rPr>
        <sz val="9"/>
        <rFont val="Calibri"/>
        <family val="2"/>
        <charset val="238"/>
        <scheme val="minor"/>
      </rPr>
      <t xml:space="preserve"> Zakoličba ključnih točk zunanje ureditve: gradbena postavitev dvojnih profilov in prenos višin objekta na profile v skladu s PGD ali PZI projektom skupaj z ustreznim zavarovanjem. Raven teren; profili na mestih vertikalnih ali smernih lomih.</t>
    </r>
  </si>
  <si>
    <r>
      <rPr>
        <b/>
        <sz val="9"/>
        <rFont val="Calibri"/>
        <family val="2"/>
        <charset val="238"/>
        <scheme val="minor"/>
      </rPr>
      <t>SPODNJI USTROJI NASUTJA:</t>
    </r>
    <r>
      <rPr>
        <sz val="9"/>
        <rFont val="Calibri"/>
        <family val="2"/>
        <charset val="238"/>
        <scheme val="minor"/>
      </rPr>
      <t xml:space="preserve"> Nabava, dobava in vgrajevanje tamponskega komprimiranega zmrzlinsko odpornega nasutja iz gramoznega tolčenca granulacije 0-50 mm s potrebnim planiranjem premeti, razstiranjem in utrjevanjem po plasteh:  spodnja nevezana plast pod pohodnimi (15 cm) in povoznimi površinami (30 cm). Komprimiranje se izvaja do predpisane zbitosti, ki mora ustrezati modulu stisljivosti E2= 100,00 Mpa (E1/E2 = 1,80 - 2,50).  </t>
    </r>
  </si>
  <si>
    <r>
      <rPr>
        <b/>
        <sz val="9"/>
        <rFont val="Calibri"/>
        <family val="2"/>
        <charset val="238"/>
        <scheme val="minor"/>
      </rPr>
      <t>ZGORNJI USTROJI NASUTJA:</t>
    </r>
    <r>
      <rPr>
        <sz val="9"/>
        <rFont val="Calibri"/>
        <family val="2"/>
        <charset val="238"/>
        <scheme val="minor"/>
      </rPr>
      <t xml:space="preserve"> Nabava, dobava in vgrajevanje tamponskega komprimiranega zmrzlinsko odpornega nasutja iz gramoznega tolčenca granulacije 0-32 mm s potrebnim planiranjem premeti, razstiranjem in utrjevanjem po plasteh nad spodnjim ustrojem:  zgornja vezana plast pod pohodnimi (10 cm) in povoznimi površinami (10 cm). Komprimiranje se izvaja do predpisane zbitosti, ki mora ustrezati modulu stisljivosti E2= 100,00 Mpa (E1/E2 = 1,80 - 2,50).  </t>
    </r>
  </si>
  <si>
    <r>
      <rPr>
        <b/>
        <sz val="9"/>
        <rFont val="Calibri"/>
        <family val="2"/>
        <charset val="238"/>
        <scheme val="minor"/>
      </rPr>
      <t>FINI PLANUM - POBRIZG:</t>
    </r>
    <r>
      <rPr>
        <sz val="9"/>
        <rFont val="Calibri"/>
        <family val="2"/>
        <charset val="238"/>
        <scheme val="minor"/>
      </rPr>
      <t xml:space="preserve"> Nabava, dobava in pobrizg vseh tamponskih površin in podlog z biološko neoporečno tekočino za totalno uničevanje plevela; delo se izvede neposredno pred polaganjem finalnih slojev: asfalt, tlakovci, plošče, ipd... </t>
    </r>
  </si>
  <si>
    <r>
      <rPr>
        <b/>
        <sz val="9"/>
        <rFont val="Calibri"/>
        <family val="2"/>
        <charset val="238"/>
        <scheme val="minor"/>
      </rPr>
      <t>FINI PLANUM - BRAZDANJE:</t>
    </r>
    <r>
      <rPr>
        <sz val="9"/>
        <rFont val="Calibri"/>
        <family val="2"/>
        <charset val="238"/>
        <scheme val="minor"/>
      </rPr>
      <t xml:space="preserve"> Minimalno brazdanje planuma, posip z drobljenim peskom 0-8 mm, utrjevanje v projektiranih padcih pred polaganjem asfalta. </t>
    </r>
  </si>
  <si>
    <r>
      <rPr>
        <b/>
        <sz val="9"/>
        <rFont val="Calibri"/>
        <family val="2"/>
        <charset val="238"/>
        <scheme val="minor"/>
      </rPr>
      <t xml:space="preserve">MIVKA ZA IGRIŠČE ODBOJKE: </t>
    </r>
    <r>
      <rPr>
        <sz val="9"/>
        <rFont val="Calibri"/>
        <family val="2"/>
        <charset val="238"/>
        <scheme val="minor"/>
      </rPr>
      <t xml:space="preserve">Nabava, dobava in vgrajevanje presejane, čiste oprane mivke za igrišče odbojke: rahljanje in razstiranje. </t>
    </r>
  </si>
  <si>
    <r>
      <rPr>
        <b/>
        <sz val="9"/>
        <rFont val="Calibri"/>
        <family val="2"/>
        <charset val="238"/>
        <scheme val="minor"/>
      </rPr>
      <t xml:space="preserve">OPREMA IGRIŠČA ZA ODBOJKO: </t>
    </r>
    <r>
      <rPr>
        <sz val="9"/>
        <rFont val="Calibri"/>
        <family val="2"/>
        <charset val="238"/>
        <scheme val="minor"/>
      </rPr>
      <t xml:space="preserve">Tipski proizvodi ter izdelki poljubnega proizvajalca, specializiranega za proizvodnjo opreme športnih igrišč: : Mreža, stebri, stol za sodnika, linije. </t>
    </r>
  </si>
  <si>
    <r>
      <rPr>
        <b/>
        <sz val="9"/>
        <rFont val="Calibri"/>
        <family val="2"/>
        <charset val="238"/>
        <scheme val="minor"/>
      </rPr>
      <t>FINI PRODNATI PLANUM:</t>
    </r>
    <r>
      <rPr>
        <sz val="9"/>
        <rFont val="Calibri"/>
        <family val="2"/>
        <charset val="238"/>
        <scheme val="minor"/>
      </rPr>
      <t xml:space="preserve"> Nabava, dobava in vgrajevanjer finerga pranega prodva granulata 16-32 ali 8-16 mm v mikrolokacije po zunanji ureditvi: razstiranje in ravnanje</t>
    </r>
  </si>
  <si>
    <r>
      <rPr>
        <b/>
        <sz val="9"/>
        <rFont val="Calibri"/>
        <family val="2"/>
        <charset val="238"/>
        <scheme val="minor"/>
      </rPr>
      <t xml:space="preserve">TRAVNE PLOŠČE: </t>
    </r>
    <r>
      <rPr>
        <sz val="9"/>
        <rFont val="Calibri"/>
        <family val="2"/>
        <charset val="238"/>
        <scheme val="minor"/>
      </rPr>
      <t>Nabava, dobava in polaganje travnih rešetk iz zelene polietilenske mase npr.: "tip Hauraton RECYFIX GREEN STANDARD", velikosti 334/387/38 mm, testirana površinska nosilnost 200t/m2, material PEHD, poraba 5,9 kos m2, skupaj s potrebnim eventualnim rezanjem, točkovnim pritrjevanjem s pripadajočimi klini iz umetne mase, niveliranjem v točno višino s travno rušo, potrebnim minimalnim izkopom, stransim obsipom, peščeno podlogo, planiranjem in razplaniranjem viška izkopa v neposredni okolici. Plošče se zapolnijo z mešanico humusa, granulastega gnojila in travnega semena za alpsko podnebje. Predvidena lokacija: parkirišče za zaposlene.</t>
    </r>
  </si>
  <si>
    <t>travne rešetke: komplet polaganje a predpisanim utrjevanjem podloge; min.: 60 Mpa/m2.</t>
  </si>
  <si>
    <t>polnenje položenih travnih rešetk z mešanico travnega semena, gnojila in prečiščenega humusa</t>
  </si>
  <si>
    <t>točkovni pokazatelji za razmejevanje posameznega parkirnega mesta, tipski izdelek, skladen z izbrano travno ploščo; Pozor: mora biti viden v zelenici</t>
  </si>
  <si>
    <r>
      <rPr>
        <b/>
        <sz val="9"/>
        <rFont val="Calibri"/>
        <family val="2"/>
        <charset val="238"/>
        <scheme val="minor"/>
      </rPr>
      <t xml:space="preserve">KAMNITE KLOPI S SEDALI: </t>
    </r>
    <r>
      <rPr>
        <sz val="9"/>
        <rFont val="Calibri"/>
        <family val="2"/>
        <charset val="238"/>
        <scheme val="minor"/>
      </rPr>
      <t xml:space="preserve">Izdelava klopi na kamnitih škarpah:
- macesnovi morali povezani s ploščatim jeklenim FeZn trakom na katerega je varjen kovinski podaljšek, ki se ga vsadi v škarpo (škarpa ima uvrtane luknje z zatesnjenimi nastavki z rozetami - inox). POZOR: macesnovi morali morajo biti izdelani iz modificiranega termično obdelanega lesa;
- pozimi se klop lahko odstrani!
- kamni so ohranjeni, deponirani iz ruševin, postavljeni na arm. betonsko ploščo cca 3,8 x 0,56 m, na nasutju; kar je predmet drugih postavk. V tej postavki zajeto zidanje na dva lica in leseno sedalo.  
- kamni so v novo škarpo vgrajeni z malto, ki se na vrhu poravna, na to se nasadi klop
- širina in dložina klopi se nalicu mesta prilagaja izbranim kamnom, ki se jih zloži v škarpo (cca. 400 x 65 cm tlorisne velikosti)
- op.: ohranitev kamnitih elementov in vključitev le-teh v zunanjo ureditev je zahteva s strani ZVKDS </t>
    </r>
  </si>
  <si>
    <t xml:space="preserve">3.) MATERIAL - LESENE KONSTRUKCIJE: Za lesene konastrukcije se uporabi MODIFICIRAN les slovenskega macesna, visoke kvalitete s čim manj grčami: 1. vrsta, z čim manj grčami. za modifikacijo mora izvajalec pripraviti kvaliteten, zdrav les, ki sme vsebovati le vrasle (»zdrave«) grče, po možnosti v čim manjšem številu (1. vrsta). za modifikacijo se pripravi žamane (robljene) plohe z nekaj nadmere, iz katerih se v nadaljnih postopkih izdelajo končni izdelki ali elementi posamezne konstrukcije. Za modifikacijo se obvezno uporabi termični postopek modifikacije npr. SilvaProWood ali tehnično enakovredno! </t>
  </si>
  <si>
    <t xml:space="preserve">4.) VLAŽNOST LESA PRED POSTOPKOM TERMIČNE MODIFIKACIJE: Vlažnost lesa namenjenega termični modifikaciji mora biti nižja od 13 %, najbolje okrog 10 %.
BARVA TERMIČNO MODIFICIRANEGA LESA: S termično modifikacijo pridobi les temno rjavo barvo, ki je enotna po celotnem preseku lesnega elementa. Barvni odtenek je odvisen zlasti od stopnje modifikacije in vrste lesa, v manjši meri pa tudi od porekla lesa (rastišča), morebitnih diskoloracij (npr. rdeče srce pri bukovini), itd.. Les izpostavljen UV žarkom sčasoma posivi, kar je povsem naraven proces, ki ne vpliva na kvaliteto lesa. Sivenje je možno upočasniti z nanosom pigmentiranega lazurnega premaza. Zaradi spremenjenih lastnosti modificiranega lesa je potrebno pri lepljenju ter mehanski in površinski obdelavi obvezno upoštevati priporočila izbranega proizvajalca, o čemer se je izvajalec dolžan posvetovati pred obdelavo lesa!  </t>
  </si>
  <si>
    <t>Zaščita oziroma prestavitev elektroenergetskega voda nizke napetosti, ocena:</t>
  </si>
  <si>
    <t>Spojni, vezni in pritrdilni material za montažo panela na baterijo</t>
  </si>
  <si>
    <r>
      <rPr>
        <b/>
        <sz val="9"/>
        <rFont val="Calibri"/>
        <family val="2"/>
        <charset val="238"/>
        <scheme val="minor"/>
      </rPr>
      <t xml:space="preserve">KANALETE - LINIJSKI POŽIRALNIKI: </t>
    </r>
    <r>
      <rPr>
        <sz val="9"/>
        <rFont val="Calibri"/>
        <family val="2"/>
        <charset val="238"/>
        <scheme val="minor"/>
      </rPr>
      <t xml:space="preserve">Nabava, dobava in montaža posameznih kanalet po objektu, skupaj z vsemi pripadajočimi deli: ustrezna AB betonska povozna  podloga, vključeno polno armirano obbetoniranje, medsebojno spajanje, tesnenje vseh priključkov in odvodov, povezava vseh sestavnih elementov, ki jih zahteva izbrani tip vključno z vsemi pripravljalnimi, spremljevalnimi in zaključnimi deli, ki so potrebna za nemoteno delovanje; razmak med prečkami na pokrovih kanalet mora biti primeren za varno uporabo invalidom in preprečevati morta nastanek poškodb prstov na bosi nogi. Polaganje v projektiranem padcu in niveleti, kot sledi: </t>
    </r>
  </si>
  <si>
    <r>
      <rPr>
        <b/>
        <sz val="9"/>
        <rFont val="Calibri"/>
        <family val="2"/>
        <charset val="238"/>
        <scheme val="minor"/>
      </rPr>
      <t xml:space="preserve">KANALETA V GARAŽI: </t>
    </r>
    <r>
      <rPr>
        <sz val="9"/>
        <rFont val="Calibri"/>
        <family val="2"/>
        <charset val="238"/>
        <scheme val="minor"/>
      </rPr>
      <t xml:space="preserve">Vgrajevanje vtočne povozne kanalete iz z vlakni armiranega betona, prilagojena za kombinirano vgrajevanje AB finalno  talno oblogo s poliuetanskim premazom: predpisan proizvod poljubnega proizvajalca npr.:  Hauraton (ali tehnično enakovredno), tip npr: FASERFIX®SUPER KS 150,  kanaleta iz betona armiranega z vlakni, rešetke obremenitveni razred F 900 po DIN V 19580/EN 1433, v skladu s CE, z vgrajenim padcem tip 1 - 10, s pocinkanim okvirjem in brezvijačnim sistemom pritrjevanja rešetk SIDE-LOCK, 8-točkovno pritrjevanje, s tesnilno fugo, d/š/v: 1000x210x220-270 mm. Opomba: finalni tlak mora segati do vtočne reže/rešetke; </t>
    </r>
  </si>
  <si>
    <r>
      <rPr>
        <b/>
        <sz val="9"/>
        <rFont val="Calibri"/>
        <family val="2"/>
        <charset val="238"/>
        <scheme val="minor"/>
      </rPr>
      <t>POKROV KANALET V GARAŽI:</t>
    </r>
    <r>
      <rPr>
        <sz val="9"/>
        <rFont val="Calibri"/>
        <family val="2"/>
        <charset val="238"/>
        <scheme val="minor"/>
      </rPr>
      <t xml:space="preserve"> Montaža rešetke na kanaleto v garaži: LTŽ rešetka iz črne  nodularne litine, raz. obr. F 900, EN 1433, vtočni presek 626 cm2/m, velikosti d/š/v = 500/199/20 mm,  odprta vtočna reža, vključno z zaključno steno, steno z iztokom, eventualno potrebni prehodni element  in priklop na iztoh ali epskolov. V postavko celotne kanalete  vključeno polno armirano obbetoniranje in vsa druga gradbena dela, ki so potrebna za nemoteno delovanje; polaganje v projektiranem padcu in niveleti. Opomba: finalni tlak mora segati do vtočne reže/rešetke;  </t>
    </r>
  </si>
  <si>
    <r>
      <rPr>
        <b/>
        <sz val="9"/>
        <rFont val="Calibri"/>
        <family val="2"/>
        <charset val="238"/>
        <scheme val="minor"/>
      </rPr>
      <t xml:space="preserve">KANALETA OB BAZENIH:  </t>
    </r>
    <r>
      <rPr>
        <sz val="9"/>
        <rFont val="Calibri"/>
        <family val="2"/>
        <charset val="238"/>
        <scheme val="minor"/>
      </rPr>
      <t xml:space="preserve">Vgrajevanje vtočne povozne kanalete iz z vlakni armiranega betona, prilagojena za kombinirano vgrajevanje v armiran beton z finalno granitogres talno oblogo: predpisan proizvod poljubnega proizvajalca npr.: FASERFIX®SUPER KS 100 kanaleta tip 1  - kanaleta iz betona armiranega z vlakni, rešetke obremenitveni razred A 15 - F 900 po DIN V 19580/EN 1433, v skladu s CE, z vgrajenim padcem, s pocinkanim okvirjem in brezvijačnim sistemom pritrjevanja rešetk SIDE-LOCK, 8-točkovno pritrjevanje, s tesnilno fugo, d/š/v 1000x160x160-166 mm.  Opomba: finalni tlak mora segati do vtočne reže/rešetke; </t>
    </r>
  </si>
  <si>
    <r>
      <rPr>
        <b/>
        <sz val="9"/>
        <rFont val="Calibri"/>
        <family val="2"/>
        <charset val="238"/>
        <scheme val="minor"/>
      </rPr>
      <t>POKROV KANALET OB BAZENU:</t>
    </r>
    <r>
      <rPr>
        <sz val="9"/>
        <rFont val="Calibri"/>
        <family val="2"/>
        <charset val="238"/>
        <scheme val="minor"/>
      </rPr>
      <t xml:space="preserve"> perforirana rešetka, iz nerjavečega jekla, razred obremenitve C 250, SUPER KS 100, dolžina 1 m, FASERFIX SUPER KS 100 - perforirana iz nerjavečega jekla, z brezvijačnim sistemom pritrjevanja SIDE-LOCK, obremenitveni razred A 15 - C 250 po DIN V 19580/EN 1433, v skladu s CE, 8-točkovno pritrjevanje, vgradna dolžina 1000 mm, V postavko celotne kanalete  vključeno polno armirano obbetoniranje in vsa druga gradbena dela, ki so potrebna za nemoteno delovanje; polaganje v projektiranem padcu in niveleti. Opomba: finalni tlak mora segati do vtočne reže/rešetke;  Kakovost nerjavečega jekla je v skladu s CNS 1.4301.</t>
    </r>
  </si>
  <si>
    <r>
      <rPr>
        <b/>
        <sz val="9"/>
        <rFont val="Calibri"/>
        <family val="2"/>
        <charset val="238"/>
        <scheme val="minor"/>
      </rPr>
      <t xml:space="preserve">TIPSKI PESKOLOVI </t>
    </r>
    <r>
      <rPr>
        <sz val="9"/>
        <rFont val="Calibri"/>
        <family val="2"/>
        <charset val="238"/>
        <scheme val="minor"/>
      </rPr>
      <t xml:space="preserve">(izven območja plošče nad kletjo): Nabava, dobava in vgrajevanje tipskega peskolova iz umetne mase, nameščenega ob posamezni kanaleti, prilagojen za kombinirano vgrajevanje  v kamnito ali keramično talno oblogo, predpisan proizvod poljubnega proizvajalca, kot npr.:  Hauraton 8ali tehnično enakovredno), tip npr: RECYFIX®HICAP® GULLY, peskolov z INOX (ali PVC) polnim pokrovom za pohodne površine za obr. D125, dimenzije 90/500/1114mm, vključno z vsemi pripadajočimi gradbenimi deli in obdelavo priključkov. </t>
    </r>
  </si>
  <si>
    <t>Srednja frekvenca oktave  (Hz) 125     250   500   1000   2000   4000    8000
Zmanjšanje jakosti zvoka  (dB)  16       23    25      29       35        36        36</t>
  </si>
  <si>
    <t>srednja frekvenca oktave (Hz)    63  125   250   500   1000   2000   4000   8000
zmanjšanje jakosti zvoka (dB)     5    14    31     32       35       24        15      13</t>
  </si>
  <si>
    <t>Srednja frekvenca oktave  (Hz) 125     250   500   1000   2000   4000    8000
Zmanjšanje jakosti zvoka  (dB)16       23       25      29       35       36       36</t>
  </si>
  <si>
    <t>srednja frekvenca oktave (Hz)    63  125   250   500   1000   2000   4000   8000
zmanjšanje jakosti zvoka (dB)    4     12     25     26       29       21      14      11</t>
  </si>
  <si>
    <t>srednja frekvenca oktave (Hz)    63  125   250   500   1000   2000   4000   8000
zmanjšanje jakosti zvoka (dB)    2      5      13     14       16       12        10        8</t>
  </si>
  <si>
    <t xml:space="preserve">F1 - Tipična fasadna zasteklitev s sistemsko konstrukcijo in mestoma z lahkimi polnili: oznaka po PZI načertu FZ2, FZ3 in FZ5 - opis povzet po PZI detajlih: </t>
  </si>
  <si>
    <r>
      <t xml:space="preserve">Fasadni sistem, strukturna zasteklitev ('mokro' tesnenje) FZ_5, FZ_5a, FZ_5b: Samonosilna v celoti zastekljena izolirana fasada iz alu profilov s strukturno zasteklitvijo.
</t>
    </r>
    <r>
      <rPr>
        <sz val="9"/>
        <rFont val="Times New Roman"/>
        <family val="1"/>
        <charset val="238"/>
      </rPr>
      <t xml:space="preserve">• </t>
    </r>
    <r>
      <rPr>
        <sz val="9"/>
        <rFont val="Calibri"/>
        <family val="2"/>
        <charset val="238"/>
        <scheme val="minor"/>
      </rPr>
      <t xml:space="preserve">Globina profilov:   po statičnih zahtevah. 
</t>
    </r>
    <r>
      <rPr>
        <sz val="9"/>
        <rFont val="Times New Roman"/>
        <family val="1"/>
        <charset val="238"/>
      </rPr>
      <t xml:space="preserve">• </t>
    </r>
    <r>
      <rPr>
        <sz val="9"/>
        <rFont val="Calibri"/>
        <family val="2"/>
        <charset val="238"/>
        <scheme val="minor"/>
      </rPr>
      <t xml:space="preserve">Vertikali profili: 150 mm, 
</t>
    </r>
    <r>
      <rPr>
        <sz val="9"/>
        <rFont val="Times New Roman"/>
        <family val="1"/>
        <charset val="238"/>
      </rPr>
      <t xml:space="preserve">• </t>
    </r>
    <r>
      <rPr>
        <sz val="9"/>
        <rFont val="Calibri"/>
        <family val="2"/>
        <charset val="238"/>
        <scheme val="minor"/>
      </rPr>
      <t xml:space="preserve">Horizontali profili: 155mm (poravnano s vertikalnimi)
</t>
    </r>
    <r>
      <rPr>
        <sz val="9"/>
        <rFont val="Times New Roman"/>
        <family val="1"/>
        <charset val="238"/>
      </rPr>
      <t xml:space="preserve">• </t>
    </r>
    <r>
      <rPr>
        <sz val="9"/>
        <rFont val="Calibri"/>
        <family val="2"/>
        <charset val="238"/>
        <scheme val="minor"/>
      </rPr>
      <t xml:space="preserve">Pritrditev prečk na špirovce se izvede s T spojniki, ki se pritrdijo v vijačni kanal na prečki. Vertikalni profili v področju stika s prečko niso porezkani. Vidna površina stebrov in prečk znotraj znaša 50 mm. Na zunanji strani se med stekli pojavi 20 mm široka fuga, ki jezatesnjena z UV odpornim kitom ali gumo U oblike. Vse zatesnitve stekel in vstavnih elementov morajo biti izvedene izključno z EPDM tesnil. Posebna pritrditev stekla z držali, ki se vstavijo v izolacijski distančnik stekla in vijačijo v utor za izolacijski distančnik sistemskega stebra oz. prečke, omogoča izvedbo v popolnoma zastekljeni varianti - STRUCTURAL GLAZING.
</t>
    </r>
  </si>
  <si>
    <r>
      <rPr>
        <b/>
        <sz val="9"/>
        <rFont val="Calibri"/>
        <family val="2"/>
        <charset val="238"/>
      </rPr>
      <t xml:space="preserve">DV1 - PRITLIČJE: GLAVNI VHOD - Alu - Steklena drsna dvokrilna vrata (evakuacijska) in stranice vetrolova: oznaka DV1:  </t>
    </r>
    <r>
      <rPr>
        <sz val="9"/>
        <rFont val="Calibri"/>
        <family val="2"/>
        <charset val="238"/>
      </rPr>
      <t>sistem poljubnega proizvajalca kot na primer Jansen Janisol ali tehnično enakovredno:  Nabava, dobava in montaža  vetrolova na jekleni podkonstrukciji, skriti nad spuščenim stropom. Vetrolov sestavljen iz fiksnih zasteklitev, nadsvetlobe in dvojnih simetričnih drsnih vrat na elektronsko senzorsko odpiranje. Vrata so vezana na požarno centralo in električni nadzor evakuacijske poti skupaj z el. rezervno povezavo na diesel agregat (v primeru izpada električne energije). V primeru požara se vrata odprejo in ostanejo odprta.   Sestav skupne velikosti: 33,42 m2, kot sledi:</t>
    </r>
  </si>
  <si>
    <r>
      <rPr>
        <b/>
        <sz val="9"/>
        <rFont val="Calibri"/>
        <family val="2"/>
        <charset val="238"/>
      </rPr>
      <t xml:space="preserve">DV2 - PRITLIČJE_ GLAVNI VHOD NA BAZEN - Alu - Steklena drsna enokrilna vrata (evakuacijska): oznaka DV2:  </t>
    </r>
    <r>
      <rPr>
        <sz val="9"/>
        <rFont val="Calibri"/>
        <family val="2"/>
        <charset val="238"/>
      </rPr>
      <t>sistem poljubnega proizvajalca kot na primer Jansen Janisol ali tehnično enakovredno:  Nabava, dobava in montaža  enokrilnih drsnih vrat na elektronsko senzorsko odpiranje. Vrata so vezana na požarno centralo in električni nadzor evakuacijske poti skupaj z el. rezervno povezavo na diesel agregat (v primeru izpada električne energije). V primeru požara se vrata odprejo in ostanejo odprta. Vrata velikosti: 110/295 cm, nad vrati inox maska:</t>
    </r>
  </si>
  <si>
    <t xml:space="preserve">Komplet sestav DV2 z vso opremo po shemi iz PZI projekta: </t>
  </si>
  <si>
    <t xml:space="preserve">Komplet sestav DV3 z vso opremo po shemi iz PZI projekta: </t>
  </si>
  <si>
    <r>
      <rPr>
        <b/>
        <sz val="9"/>
        <rFont val="Calibri"/>
        <family val="2"/>
        <charset val="238"/>
      </rPr>
      <t xml:space="preserve">DV3 - PRITLIČJE: IZHOD IZ GARDEROBE - Alu - Steklena drsna simetrična dvokrilna vrata (evakuacijska): oznaka DV3:  </t>
    </r>
    <r>
      <rPr>
        <sz val="9"/>
        <rFont val="Calibri"/>
        <family val="2"/>
        <charset val="238"/>
      </rPr>
      <t>sistem poljubnega proizvajalca kot na primer Jansen Janisol ali tehnično enakovredno:  Nabava, dobava in montaža  dvokrilnih drsnih vrat na elektronsko senzorsko odpiranje.  Vrata so vezana na požarno centralo in električni nadzor evakuacijske poti skupaj z el. rezervno povezavo na diesel agregat (v primeru izpada električne energije). V primeru požara se vrata odprejo in ostanejo odprta.. Vrata velikosti: 140/295 cm, nad vrati inox maska:</t>
    </r>
  </si>
  <si>
    <r>
      <t xml:space="preserve">10.2. </t>
    </r>
    <r>
      <rPr>
        <u/>
        <sz val="8"/>
        <rFont val="Calibri"/>
        <family val="2"/>
        <charset val="238"/>
      </rPr>
      <t xml:space="preserve"> Tesnilne folije (parne zapore):</t>
    </r>
    <r>
      <rPr>
        <sz val="8"/>
        <rFont val="Calibri"/>
        <family val="2"/>
        <charset val="238"/>
      </rPr>
      <t xml:space="preserve"> Priključke gradbene konstrukcije je potrebno zatesniti z ustrezno dimenzioniranimi, obstojnimi tesnilnimi folijami iz butilkaučuka oz. EPDM=ethylen-propylen-terpolymeri. Stike tesnilnih folij in razporeditve na različne nivoje je potrebno izvesti z zadostnim preklopom. Pri lepljenju preklopov je nujno, da so mesta lepljenja brez nečistoč. Potrebno se je izogniti zračnim mehurjem na mestih lepljenja. Folije je potrebno zlepiti po od prizvajalca navedeni minimalni širini, ter dodatno neprekinjeno mehansko zavarovati.</t>
    </r>
  </si>
  <si>
    <t>10.3.  Zaščita proti dežju in rosi: Za preprečitev nastajanja rose na steklenih površinah, profilih in panelih je potrebno vse priključke na gradbeno kostrukcijo potrebno izvesti: znotraj tesno proti vodni pari, zunaj netesno proti vodni pari. Paziti je potrebno na pravilno vgradnjo. Utori, v katere lahko vdre deževnica ali v katerih obstaja možnost nastanka kondenza, morajo imeti kontroliran odtok preko konstrukcije navzven. Navzven odprte utore za odvajanje vode je potrebno zaščititi s pokrivnimi kapicami.</t>
  </si>
  <si>
    <r>
      <t xml:space="preserve">10.4.  </t>
    </r>
    <r>
      <rPr>
        <u/>
        <sz val="8"/>
        <rFont val="Calibri"/>
        <family val="2"/>
        <charset val="238"/>
      </rPr>
      <t xml:space="preserve">Prašno barvanje: </t>
    </r>
    <r>
      <rPr>
        <sz val="8"/>
        <rFont val="Calibri"/>
        <family val="2"/>
        <charset val="238"/>
      </rPr>
      <t>Pri barvanju alu površin je potrebno upoštevati debelino sloja 65+/-15 mµ za osnovne sloje. Dodatne sloje je potrebno nanesti prekrivno. Za kalkulacijo veljajo v popisu del navedeni barvni toni in stopnje leska. Barvne vzorce je na zahtevo potrebno predložiti nadzoru, investitorju; predhodno jih pisno potrdi projektant!</t>
    </r>
  </si>
  <si>
    <r>
      <t xml:space="preserve">10.5. </t>
    </r>
    <r>
      <rPr>
        <u/>
        <sz val="8"/>
        <rFont val="Calibri"/>
        <family val="2"/>
        <charset val="238"/>
      </rPr>
      <t>Pločevine:</t>
    </r>
    <r>
      <rPr>
        <sz val="8"/>
        <rFont val="Calibri"/>
        <family val="2"/>
        <charset val="238"/>
      </rPr>
      <t xml:space="preserve"> Tudi, če v popisu del ni posebej navedeno, morajo za funkcionalno izvedbo potrebni priključki in zaključki, pritrditvena sidra, podkonstrukcije, pomožni, izolativni in tesnilni materiali biti vsebovani. Priključki in zaključki morajo biti izdelani iz vsaj 2 mm debele alu pločevine.</t>
    </r>
  </si>
  <si>
    <r>
      <t>10.6.</t>
    </r>
    <r>
      <rPr>
        <u/>
        <sz val="8"/>
        <rFont val="Calibri"/>
        <family val="2"/>
        <charset val="238"/>
      </rPr>
      <t xml:space="preserve">  Zaščita pred strelo:</t>
    </r>
    <r>
      <rPr>
        <sz val="8"/>
        <rFont val="Calibri"/>
        <family val="2"/>
        <charset val="238"/>
      </rPr>
      <t xml:space="preserve"> Izpolnjevati je potrebno zahteve za zaščito pred strelo, kar dobavitelj in izvajalec dokažeta z ustreznimi zakonsko predpisanimi izjavami, certifikati in meritvami.</t>
    </r>
  </si>
  <si>
    <r>
      <t xml:space="preserve">10.7. </t>
    </r>
    <r>
      <rPr>
        <u/>
        <sz val="8"/>
        <rFont val="Calibri"/>
        <family val="2"/>
        <charset val="238"/>
      </rPr>
      <t xml:space="preserve"> Dokazila in atesti:</t>
    </r>
    <r>
      <rPr>
        <sz val="8"/>
        <rFont val="Calibri"/>
        <family val="2"/>
        <charset val="238"/>
      </rPr>
      <t xml:space="preserve"> Za vse vgrajene materiale je potrebno še pred samo izvedbo na zahtevo nadzora dostaviti ateste o kvaliteti, izjave o ustreznosti materialov in potrebne meritve po končanih delih.</t>
    </r>
  </si>
  <si>
    <r>
      <t xml:space="preserve">10.9.   </t>
    </r>
    <r>
      <rPr>
        <u/>
        <sz val="8"/>
        <rFont val="Calibri"/>
        <family val="2"/>
        <charset val="238"/>
      </rPr>
      <t>Okovje za odpiranje po vertikalni in horizontalni osi:</t>
    </r>
    <r>
      <rPr>
        <sz val="8"/>
        <rFont val="Calibri"/>
        <family val="2"/>
        <charset val="238"/>
      </rPr>
      <t xml:space="preserve"> Skriti položaj (pri alu), s škarjastim krmilom, dolžina prilagojena potrebi širine krila, kompletno s kotnim kipnim in škarjastim ležajem, kotno napravo za preusmerjanje z zaščito pri napačni uporabi in proti vlomu, zapah zgoraj in spodaj skupaj z naletno zaščito, enoročna uporaba s komornim gonilom z zaskočišči v odprtih položajih, zakrito postavljen energijsko izčrpalen omejevalnik odpiranja do max. 90° odpiralnega kota, z blažilnikom zasuka preko celotne odprtine v ovalni obliki prečnega prereza. Okenska kljuka: SCHÜCO- okenska kljuka po izboru projektanta.</t>
    </r>
  </si>
  <si>
    <t>12. ZAHTEVANA ZVOČNA ZAŠČITA FASADE: za fasadne zasteklitve FZ-3, FZ-4, FZ-5a in FZ-5 med osema 3a in 5 (prostor okrepčevalnice) se zahteva zasteklitev z zvočno izolativnostjo R'w = min. 34 dB; vse ostale fasadne zasteklitve imajo zahtevano zvočno  izolativnost R'w = min. 28 dB.</t>
  </si>
  <si>
    <r>
      <t xml:space="preserve">Zunanji videz fasade je vedno enak, ne glede na fiksne ali parapetne zasteklitve oziroma navzven odpirajoče elemente. 
</t>
    </r>
    <r>
      <rPr>
        <sz val="9"/>
        <rFont val="Times New Roman"/>
        <family val="1"/>
        <charset val="238"/>
      </rPr>
      <t xml:space="preserve">• </t>
    </r>
    <r>
      <rPr>
        <sz val="9"/>
        <rFont val="Calibri"/>
        <family val="2"/>
        <charset val="238"/>
        <scheme val="minor"/>
      </rPr>
      <t xml:space="preserve">Debelina zunanjega in notranjega stekla 8 mm (po statičnih zahtevah). Steklo je lepljeno na nerjaveči distančnik širine 20 mm. Zunanje steklo je vedno kaljeno in ima pobrušen zunanji rob.
</t>
    </r>
    <r>
      <rPr>
        <sz val="9"/>
        <rFont val="Times New Roman"/>
        <family val="1"/>
        <charset val="238"/>
      </rPr>
      <t xml:space="preserve">• </t>
    </r>
    <r>
      <rPr>
        <sz val="9"/>
        <rFont val="Calibri"/>
        <family val="2"/>
        <charset val="238"/>
        <scheme val="minor"/>
      </rPr>
      <t xml:space="preserve">Faktor toplotne prevodnosti Uf do 1.0 W/m2K pri zasteklitvi z UV odpornim kitom.
</t>
    </r>
    <r>
      <rPr>
        <sz val="9"/>
        <rFont val="Times New Roman"/>
        <family val="1"/>
        <charset val="238"/>
      </rPr>
      <t xml:space="preserve">• </t>
    </r>
    <r>
      <rPr>
        <sz val="9"/>
        <rFont val="Calibri"/>
        <family val="2"/>
        <charset val="238"/>
        <scheme val="minor"/>
      </rPr>
      <t xml:space="preserve">Barva konstrukcije se določi po izbiri projektanta. 
</t>
    </r>
    <r>
      <rPr>
        <sz val="9"/>
        <rFont val="Times New Roman"/>
        <family val="1"/>
        <charset val="238"/>
      </rPr>
      <t xml:space="preserve">• </t>
    </r>
    <r>
      <rPr>
        <sz val="9"/>
        <rFont val="Calibri"/>
        <family val="2"/>
        <charset val="238"/>
        <scheme val="minor"/>
      </rPr>
      <t xml:space="preserve">Toplotna izolativnost profilov: Uf≤1,2 W/m2K
</t>
    </r>
    <r>
      <rPr>
        <sz val="9"/>
        <rFont val="Times New Roman"/>
        <family val="1"/>
        <charset val="238"/>
      </rPr>
      <t xml:space="preserve">• </t>
    </r>
    <r>
      <rPr>
        <sz val="9"/>
        <rFont val="Calibri"/>
        <family val="2"/>
        <charset val="238"/>
        <scheme val="minor"/>
      </rPr>
      <t xml:space="preserve">Toplotna izolativnost stekla: Ug≤0,7 W/m2K
</t>
    </r>
    <r>
      <rPr>
        <sz val="9"/>
        <rFont val="Times New Roman"/>
        <family val="1"/>
        <charset val="238"/>
      </rPr>
      <t xml:space="preserve">• </t>
    </r>
    <r>
      <rPr>
        <sz val="9"/>
        <rFont val="Calibri"/>
        <family val="2"/>
        <charset val="238"/>
        <scheme val="minor"/>
      </rPr>
      <t>Sestava stekla: ESG8-H-14-6-20-VSG44.2</t>
    </r>
  </si>
  <si>
    <t>Standardi:
· kvaliteta materiala (AlMgSi 0,5 F22), EN AW - 6060
· skupina materialov, DIN 4108
· zrakopropustnost, EN 12152
· vodotesnost, EN 12154
· zvočna izolativnost, DIN 4109
· izračun Uw vrednosti,DIN EN ISO 10077 - 2  
· protivlomnost, DIN V ENV 1627
· odpornost na udarni veter, EN 12179-4
· material za tesnila - EPDM, DIN 7863   
· površinska obdelava, DIN 17611
· kontrola kvalitete, DIN EN ISO 9001
· toleranca oblike profila, EN 12020-2
· varnost pred padcem stekla, DIN EN 12600 in TRAV
· evropsko tehnično soglasje,ETAG 002
ustreza npr. Schüco FW 50+ SG ('mokro' tesnenje) ali tehnično enakovredno.</t>
  </si>
  <si>
    <t>Standardna osvetljena zapornica dolžine 2,5 m, vključno z zaščitnimi braniki in induktivnimi zankami ter detektorji za vhodni terminal in zapornico. Hitrost dviganja zapornice 1,5s.
Kot: Versor Zapornica SKIDATA Barrier.Gate; Opomba: zaporna roka zapornice mora biti lomljiva zaradi manjše višine do stropa.</t>
  </si>
  <si>
    <t xml:space="preserve">Standardna osvetljena zapornica dolžine 4,00 m, vključno z zaščitnimi braniki in induktivnimi zankami ter detektorji za vhodni terminal in zapornico. Hitrost dviganja zapornice 1,5s.
Kot: Versor Zapornica SKIDATA Barrier.Gate; Opomba: zaporna roka zapornice mora biti lomljiva, če tako zahteva projekt; o čemer se je posvetovati pred nabavo. </t>
  </si>
  <si>
    <t>DRUGA OPREMA: Krilo iz varnostnega lepljenega stekla (npr.: vsg 55,2 - po statičnih zahtevah) in brez vertikalnih profilov po vogalih!; V medstropovju jeklena podkonstrukcija, enojni prag. Območje grafične oznake: opozorilna nalepka v obliki samolepilne mat folije_ pas širine 7,5 cm, nameščne na višini 100 in 140 cm. Izvedba po navodilih arhitekta, detajli izvajalca morajo biti potrjeni s strani arhitekta. 
- Barva vratnih profilov enaka barvi ostale fasade, 
- Tipski test TÜV po normi DIN 18650, za teže do 120kg na krilo, z izolativnim steklo sestave ESG 6/12/ESG 6.</t>
  </si>
  <si>
    <t>POGON in TEHNIKA:  Ekstremno gladko drsenje,  omrežni del 230V AC odporen na kratek stik,  integrirano glavno stikalo, krmilna elektronika kategorija 2 po normi DIN EN 954-1: samostojno učenje, samodejna zaznava in prikaz napak, avtomatsko nastavljanje časa odprtja vrat glede na frekvenco prehoda, zaradi tega optimalno udobje uporabe, nastavljiv čas odprtja, reducirano odpiranje (zimski način), nastavljiva hitrost odpiranja in zapiranja, avtomatsko vračanje v primeru zaznave ovire. Baterijsko napajanje za zasilno odpiranje v primeru izpada napajanja ali požarnega signala.
Dodatna oprema: Stikalo za izklop oz. odpiranja v sili; Delavniške načrte mora potrditi arhitekt.</t>
  </si>
  <si>
    <r>
      <rPr>
        <b/>
        <sz val="9"/>
        <rFont val="Calibri"/>
        <family val="2"/>
        <charset val="238"/>
        <scheme val="minor"/>
      </rPr>
      <t>ENOKAPNICA:</t>
    </r>
    <r>
      <rPr>
        <sz val="9"/>
        <rFont val="Calibri"/>
        <family val="2"/>
        <charset val="238"/>
        <scheme val="minor"/>
      </rPr>
      <t xml:space="preserve"> Nabava, izdelava, dobava in montaža lesene enokapne lesene strešne podkonstrukcije v naklonu po projektu (2%) iz kvalitetnega smrekovega sušenega lesa s skupno porabo lesa do 0.024 m3/m2 po tlorisni projekciji. Vsi spoji in sidra ostrešja so izdelani iz nerjavečih materialov. Enostavno ostrešje brez kapu, sestavljeno iz moralov 5/10 in zaklj. profilov 5/17 cm; </t>
    </r>
  </si>
  <si>
    <r>
      <rPr>
        <b/>
        <sz val="9"/>
        <rFont val="Calibri"/>
        <family val="2"/>
        <charset val="238"/>
        <scheme val="minor"/>
      </rPr>
      <t>PODLOGA:</t>
    </r>
    <r>
      <rPr>
        <sz val="9"/>
        <rFont val="Calibri"/>
        <family val="2"/>
        <charset val="238"/>
        <scheme val="minor"/>
      </rPr>
      <t xml:space="preserve"> iz impregniranih npr.: Agepan OSB/3 plošč debeline 22 mm ali tehnično enakovredno, na pero in utor, pritrjenih z nerjavečimi ojačanimi sintranimi vijaki. Preko plošč je položena strešna lepenka debeline 1 mm. </t>
    </r>
  </si>
  <si>
    <r>
      <rPr>
        <b/>
        <sz val="9"/>
        <rFont val="Calibri"/>
        <family val="2"/>
        <charset val="238"/>
        <scheme val="minor"/>
      </rPr>
      <t xml:space="preserve">KRITINA: </t>
    </r>
    <r>
      <rPr>
        <sz val="9"/>
        <rFont val="Calibri"/>
        <family val="2"/>
        <charset val="238"/>
        <scheme val="minor"/>
      </rPr>
      <t xml:space="preserve">Nabava, dobava, izdelava in montaža strešne alumijaste samolepilne folije kritine poljubnega proizvajalca, npr: iz PREFALZ (ali tehnično enakovredno)  aluminijastih trakov v barvi, debeline 0,70 mm, širine 650 mm, enostransko plastificirane, kvalitete barve PP 99 (spodnja stran transpa-rentni zaščitni lak), kvaliteta zgibnega spoja H41, iz alu. legure AlMn1Mg0,5, H41, v PREFA standardni barvi po izbiri projektanta. Pokrivanje strehe v naklonu 2%, kot sledi: </t>
    </r>
  </si>
  <si>
    <t>Doplačilo za točkovne ali linijske obrobe na posameznih prehodih in prebojih: odduhi, zračniki in podobno; obdelano z vroče lepljeno folijo Sika tip: npr. Sarnafil</t>
  </si>
  <si>
    <t xml:space="preserve">Parna zapora: - npr.: Sarnavap 1000 E (Sd=200 m), na spojih tesnjena z butilnim trakom, položena horizontalno po strehi preko OSB podloge. </t>
  </si>
  <si>
    <t xml:space="preserve">visokopolimerna tesnilna folija (npr. Sikaplan SGmA 1.8 mm, gladka zgornja površina, na spojih homogeno zvarjena, zvezno robno fiksiranje s Sarnabar profili, zalepljena in tesnjena na stikih z žloto ter enokapnim slemenom; </t>
  </si>
  <si>
    <t xml:space="preserve">vodotesna kritina: polyizobutilenska folija 1.8 mm, kontaktno zalepljena na podlago, npr.: RHEPANOL fk ali tehnično enakovredno, skupne debeline 0.2 cm: hladno varjeno v trakovih skupaj z vsemi zaključki na robovih krovne plošče, na stikih z odtoki, enokapnim slemenom in drugimi obrobami do predpisanega popolnega vodotesnega spoja. Kot enakovrednos e lahko položi: </t>
  </si>
  <si>
    <t>Doplačilo na osnovno pozicijo za izvedbo obrobe na kapni zaključek iz  dopolnilnih alu trakov debeline 0,70 mm (ali tehnično enakovredno), barve in kvalitete materiala kot osnovna kritina, razvite širine do 420 mm, vklj. s priključki (obojestranskimi) na osnovno kritino in vgradnjo odgovarajočega sloja strešne lepenke kot dodatno varovanje pred vdorom povratne vode.</t>
  </si>
  <si>
    <r>
      <t>OPOMBA:</t>
    </r>
    <r>
      <rPr>
        <sz val="8"/>
        <color indexed="8"/>
        <rFont val="Calibri"/>
        <family val="2"/>
        <charset val="238"/>
      </rPr>
      <t xml:space="preserve"> Povzetek po Tehničnem poročilu za varovanje gradbene jame , katerega je izdelalo podjetje IRGO Consulting d.o.o.:</t>
    </r>
    <r>
      <rPr>
        <b/>
        <u/>
        <sz val="8"/>
        <color indexed="8"/>
        <rFont val="Calibri"/>
        <family val="2"/>
        <charset val="238"/>
      </rPr>
      <t xml:space="preserve"> Tehnologija izvedbe: </t>
    </r>
    <r>
      <rPr>
        <sz val="8"/>
        <color indexed="8"/>
        <rFont val="Calibri"/>
        <family val="2"/>
        <charset val="238"/>
      </rPr>
      <t xml:space="preserve">
Zabijanje zagatnic je potrebno izvajati z zabijalom, ki omogoča regulacijo vrtljajev in sile zabijanja s čimer bo preprečen neželen negativni vpliv vibracij na sosednje objekte. Pred začetkom del je potrebno izvesti poizkusno zabijanje zagatnic z namenom izbire optimalnih parametrov zabijanja (število vrtljajev zabijala), s katerimi bo zagotovljena zmanjšanje morebitnega vpliva vibracij na sosednje objekte na minimum. 
Pri izvedbi zagatnic je potrebno zagotoviti popolno stikovanje posameznih zagatnic in vodotesnost varovalne konstrukcije.
Za zagotovitev varnosti in stabilnosti varovalne konstrukcije gradben jame je potrebno vgradnjo varovalne konstrukcije in tudi sam izkop gradbene jame izvajati v fazah in po segmentih. 
</t>
    </r>
  </si>
  <si>
    <t xml:space="preserve">• izvedba testnega zabijanja zagatnic z namenom določitve parametrov zabijala.
• vgradnja zagatnic po celotnem obodu gradbene jame s sprotnimi odkopi do kote delovnih platojev (vrha zagatnic).
• izkop gradbene jame v celoti do kote -2,0m (delovni plato za izvedbo uvrtanih pilotov).
• I. faza izvedbe izkopa: izkop osrednjega dela gradbena jame s sprotnim črpanjem in ustreznim odvajanjem ujete podtalne vode (znižanje nivoja podtalne vode znotraj gradbene jame za cca. 1.2m - predvidoma 1.000 m3 vode). Ob varovalni konstrukciji se pusti ne odkopan del zemljine z bermo širine minimalno 3m in z brežinami v naklonu 1:3 od kote berme (-2,0m) do kote dna izkopa gradbene jame. Izkop je potrebno izvajati s strojem z ravno žlico! 
• sekanje glav pilotov, polaganje PE folije (čepasta folija) v dnu izkopa in izvedba podložnega betona na osrednjem delu izkopa. Na območju ob jugo-zahodnem delu gradbene jame se podložni beton armira v širini 2,2m in v dolžini 28.5m z MA Q196.
• po strditvi podložnega betona (minimalno 3 do 5 dni) se lahko začne s segmentim izkopom berm.  
</t>
  </si>
  <si>
    <t xml:space="preserve">• na območju objekta se lahko izvaja odkop berm v širini največ 5m do 6m (vzdolž varovalne konstrukcije) z bočnimi brežinami v največjem dovoljen naklonu (2:1, 1:1- nadzor). Istočasno se lahko izvaja izkop večjega števila ne sosednjih segmentov (vsak četrti segment). Po enakem vrstnem redu se izvaja izkop do konca. Izkop sosednjih segmentov se lahko izvaja šele po strditvi podložnega betona prejšnjega segmenta. </t>
  </si>
  <si>
    <t>• na jugo-zahodnem delu podložnega betona (ob objektu) se na dno izkopa, ob podložni beton, postavi povezovalna jeklena greda HEA 200 skupne dolžine 27m.
• na območju objekta se izvaja odkop berm v širini največ 2,5m (vzdolž varovalne konstrukcije) z brežinami v največjem dovoljen naklonu (2:1, 1:1 - nadzor). 
• takoj po odkopu posameznega segmenta se v dnu izkopa položi PE folija (čepasta folija) in se vgradi jeklena razpora HEA 200 s sprotno izvedbo armiranega podložnega betona C20/25 med in nad razporami (MA Q196). Izkop naslednjega segmenta se lahko izvede takoj po vgradnji razpore sosednjega segmenta. Po odkopu se delno že pripravljena razpora (na strani varovalne konstrukcije privarjena greda HEA 220, L=2,5m) odreže na izmerjeno potrebno dolžino in se jo vgradi in zavari še na strani vzdolžne jeklene gredo HEA 200, S235, ki je v funkciji raznosa obremenitve na podložni beton.</t>
  </si>
  <si>
    <t>Ves čas gradnje je potrebno zagotoviti monitoring premikov tako varovalne konstrukcije kot tudi objektov v zaledju!
Po izvedbi podložnega betona na osrednjem delu objekta na tem območju ni dovoljen transport težke gradbene mehanizacije. Segmentni izkop berm je potreno izvajati z manjšimi in lažjimi stroji (npr. BOBCAT) z iznosom izkopanega materiala z žerjavi ali z rovokopačem z dolgo roko z zunanje strani varovalne konstrukcije.</t>
  </si>
  <si>
    <t>Črpanje in odvodnjavanje ujete podtalne vode znotraj gradbene jame ni bilo predmet obravnave »VODNEGA SOGLASJA«, ki ga je izdal ARSO. Za potrebe kanaliziranja ujete črpane vode znotraj gradbene jame je potrebno predhodno pridobiti soglasje upravljavca komunalnih vodov VO-KA za začasno odvajanje ujete vode v meteorno kanalizacijo, ali je potrebno pridobiti dodatno vodno soglasje s strani ARSO, za začasno odvajanje vode v bližnji potok GRADAŠČICO. V obeh primerih je potrebno črpanje vode prilagoditi terenskim razmeram in lokacijo črpalnih jaškov sproti prilagajati poteku izkopov. Obvezno je potrebno v fazi črpanja vode le to prvo črpati v primerne usedalnike (kot npr. več prekatni prodni usedalnik), ki morajo biti izdelani na lokaciji ter šele po prečistitvi vode od finih delcev zemljine (zaradi izkopa) se lahko le to spusti v bližnji potok ali meteorno kanalizacijo skladno s pogoji soglasij upravljavcev. Po znižanju podtalne vode pod dno izkopa se bo lahko predvidoma črpanje izvajalo le v manjših količinah in po potrebi.</t>
  </si>
  <si>
    <t>Po končani gradnji objekta se izvede zasip prostora med kletnimi stenami objekta in zagatnicami iz ustreznega gruščnatega materiala, ki se ga vgradi v plasteh  debeline po 30 cm, s sprotno komprimacijo do zahtevane togosti in zgoščenosti (95% do 98% po MPP, Evd = 35 MPa-vmesni sloji, Evd = 45 MPa – na vrhu).
Po izvedbi zasipa med zagatnicami in steno objekta se lahko varno odstranijo zagatnice po obodu gradbene jame. 
Izkop gradbene jame se bo izvajal v zemljini, ki jo uvrščamo v III. kategorijo izkopov - koherentne zemljine. Ves izkopani material bo potrebno trajno deponirati na ustrezni deponiji. Lokacija in način deponiranja izkopanega material naj s določi z izvajalcem izkopov gradbene jame.</t>
  </si>
  <si>
    <t xml:space="preserve">Preddela: Transport in premik garniture ter preostale opreme in orodja za za zabijanje in izvlačenje zagatnic, oziorma za izvedbo geotehničnih del - pavšal - fiksni znesek: </t>
  </si>
  <si>
    <t xml:space="preserve">Preddela: Geodetsko zakoličenje osi jeklenih zagatnic in objekta - pavšal - fiksni znesek: </t>
  </si>
  <si>
    <t>Obrabnina in amortizacija zagatnih sten tipa Larssen 607n, S240 GP, dolžine 12.0m za 150 dni - Fiksni znesek:</t>
  </si>
  <si>
    <t xml:space="preserve">Obrabnina in amortizacija zagatnih sten tipa Larssen 604n, S240 GP, dolžine 12.0m za 150 dni - Fiksni znesek: </t>
  </si>
  <si>
    <r>
      <rPr>
        <b/>
        <sz val="9"/>
        <rFont val="Calibri"/>
        <family val="2"/>
        <charset val="238"/>
        <scheme val="minor"/>
      </rPr>
      <t>ZAGATNICE OB SOSEDNJEM OBJEKTU:</t>
    </r>
    <r>
      <rPr>
        <sz val="9"/>
        <rFont val="Calibri"/>
        <family val="2"/>
        <charset val="238"/>
        <scheme val="minor"/>
      </rPr>
      <t xml:space="preserve">  Zabijanje in izvlačenje jeklenih zagatnic tipa Larssen 607n, S240 GP, s strojem in vibratorjem z regulacijo moči, dolžine 12.0m (ob sosednjem objektu). Medsebojno stikanje posameznih zagatnic mora biti izvedno tako, da je zagotovljena vodotesnost konstrukcije - zagatnice so v vogalih ustrezno povezane z vogalnimi elementi (tip 20 ali V200). Skupna dolžina varovanja L=34m.</t>
    </r>
  </si>
  <si>
    <r>
      <rPr>
        <b/>
        <sz val="9"/>
        <rFont val="Calibri"/>
        <family val="2"/>
        <charset val="238"/>
        <scheme val="minor"/>
      </rPr>
      <t>ZAGATNICE - ZAHOD, SEVER:</t>
    </r>
    <r>
      <rPr>
        <sz val="9"/>
        <rFont val="Calibri"/>
        <family val="2"/>
        <charset val="238"/>
        <scheme val="minor"/>
      </rPr>
      <t xml:space="preserve"> Zabijanje in izvlačenje jeklenih zagatnic tipa Larssen 604n, S240 GP, s strojem in vibratorjem z regulacijo moči, dolžine 12.0m (zahod in sever). Medsebojno stikanje posameznih zagatnic mora biti izvedno tako, da je zagotovljena vodotesnost konstrukcije - zagatnice so v vogalih ustrezno povezane z vogalnimi elementi (tip 20 ali V200). Skupna dolžina varovanja L=149m </t>
    </r>
  </si>
  <si>
    <r>
      <rPr>
        <b/>
        <sz val="9"/>
        <rFont val="Calibri"/>
        <family val="2"/>
        <charset val="238"/>
        <scheme val="minor"/>
      </rPr>
      <t xml:space="preserve">ZAGATNICE - VZHOD, JUG: </t>
    </r>
    <r>
      <rPr>
        <sz val="9"/>
        <rFont val="Calibri"/>
        <family val="2"/>
        <charset val="238"/>
        <scheme val="minor"/>
      </rPr>
      <t xml:space="preserve">Zabijanje in izvlačenje jeklenih zagatnic tipa Larssen 604n, S240 GP, s strojem in vibratorjem z regulacijo moči, dolžine 8.0m (vzhod in jug). Medsebojno stikanje posameznih zagatnic mora biti izvedno tako, da je zagotovljena vodotesnost konstrukcije - zagatnice so v vogalih ustrezno povezane z vogalnimi elementi (tip 20 ali V200). Skupna dolžina varovanja L=138m </t>
    </r>
  </si>
  <si>
    <t>Obrabnina in amortizacija zagatnih sten tipa Larssen 604n, S240 GP, dolžine 8.0m za 150 dni - Fiksni znesek:</t>
  </si>
  <si>
    <t>JEKLENE ZAGATNICE - IZVEDBA VAROVALNE KONSTRUKCIJE:</t>
  </si>
  <si>
    <r>
      <rPr>
        <b/>
        <sz val="9"/>
        <rFont val="Calibri"/>
        <family val="2"/>
        <charset val="238"/>
        <scheme val="minor"/>
      </rPr>
      <t xml:space="preserve">ZAGATNICE - JUGOZAHODNI VOGAL: </t>
    </r>
    <r>
      <rPr>
        <sz val="9"/>
        <rFont val="Calibri"/>
        <family val="2"/>
        <charset val="238"/>
        <scheme val="minor"/>
      </rPr>
      <t xml:space="preserve">Nabava, dobava in zabijanje jeklenih zagatnic tipa Larssen 604n, S240 GP, s strojem in vibratorjem z regulacijo moči, dolžine 12.0m (jugozahodni vogal). Medsebojno stikanje posameznih zagatnic mora biti izvedno tako, da je zagotovljena vodotesnost konstrukcije - zagatnice so v vogalih ustrezno povezane z vogalnimi elementi (tip 20 ali V200). Zagatnice ostanejo v trajni lasti investitorja kot slepi opaž kletni steni objekta (PO POTREBI!!!). Skupna dolžina varovanja L=10.5m </t>
    </r>
  </si>
  <si>
    <t xml:space="preserve">Nabava, dostava, priprava in montaža jeklenih razpor iz jeklenih profilov HEA 200 in HEA 220, S 235 (povezovalne grede in razpore) za izvedbo razpiranja varovalne konstrukcije v dnu izkopa na območju sosednjega objekta (jugozahod). Razpore ostanejo v trajni lasti naročnika (11 kom x 2,5 m (HEA220), 11 kom x cca. 10 m (HEA 200) in 2 kom x 12 m (HEA 200) +1 kom x 3.2 m (HEA 200)). Dejanska dolžina razpor se določi na mestu pod odkopu. </t>
  </si>
  <si>
    <t>OSTALA GEOTEHNIČNA DELA:</t>
  </si>
  <si>
    <t>Komisijski pregled sosednjega objekta v vplivnem območju izkopa gradbene jame etažnosti P do P+M, tlorisne velikosti 19m x 6m, vključno s poročilom o izvedenem pregledu</t>
  </si>
  <si>
    <t>Vmesni komisijski pregled sosednjega objekta v vplivnem območju izkopa gradbene jame etažnosti P do P+M, tlorisne velikosti 19m x 6m, vključno s poročilom o izvedenem pregledu (PO POTREBI)</t>
  </si>
  <si>
    <t>Končni komisijski pregled sosednjega objekta v vplivnem območju izkopa gradbene jame etažnosti P do P+M, tlorisne velikosti 19m x 6m, vključno s končnim poročilom o izvedenem pregledu</t>
  </si>
  <si>
    <t xml:space="preserve">Nabava, dobava in vgradnja geodetskih točk za 3-D merjenje pomikov vrha jeklenih zagatnic in sosednjega objekta, vključno z ničelno meritvijo in kratkim poročilom. </t>
  </si>
  <si>
    <t>Geodetsko merjenje 3-D pomikov geodetskih točk-reperjev, vključno z izdelavo kratkega poročila o rezultatih meritev (Fiksni znesek; obračun po posamezni opravljeni meritvi)</t>
  </si>
  <si>
    <t>Pridobitev dovoljenja za odvajanje izčrpane vode skladno s tehničnim poročilom: Za potrebe kanaliziranja ujete črpane vode znotraj gradbene jame je potrebno predhodno pridobiti soglasje upravljavca komunalnih vodov VO-KA za začasno odvajanje ujete vode v meteorno kanalizacijo, ali je potrebno pridobiti dodatno vodno soglasje s strani ARSO, za začasno odvajanje vode v bližnji potok GRADAŠČICO. Fiksni znesek.</t>
  </si>
  <si>
    <t>Zaključno poročilo po zaključnku geotehničnih in zemeljskih del o varovanju gradbene jame z navodili/poročilom za nadaljno varno izvedbo del.</t>
  </si>
  <si>
    <r>
      <rPr>
        <b/>
        <sz val="9"/>
        <rFont val="Calibri"/>
        <family val="2"/>
        <charset val="238"/>
        <scheme val="minor"/>
      </rPr>
      <t>ZAMENJAVA TEMELJNIH TAL:</t>
    </r>
    <r>
      <rPr>
        <sz val="9"/>
        <rFont val="Calibri"/>
        <family val="2"/>
        <charset val="238"/>
        <scheme val="minor"/>
      </rPr>
      <t xml:space="preserve"> Vgrajevanje obstoječega  temeljnega tamponskega nasutja (čisti tampon od delovnega nasutja)  iz čistega dolomitnega tolčenca granulacije 0-50 mm (odvisno od mlina in sita dobavitelja) s potrebnim planiranjem, premeti, razstiranjem in utrjevanjem po plasteh: v spodni ustroj tamponske blazine skupne debeline 30 cm pod temeljno ploščo bazenov in eventualno objekta. Debelina tega spodnjega sloja temeljne tamponske blazine znaša 20 cm. Stopnja utrjevanja je določena po načrtu zaščite gradbene jame. Zahtevana vrednost statičnega deformacijskega modula znaša Ev2 = 60 MPa ter zgoščenost nasipa ≥ 95,00 % po Proctorju.</t>
    </r>
  </si>
  <si>
    <t>Izkop v globini od 4,00 do 6,00 m v že zavarovanem območju gradbene jame z varovanjem vertikalne brežine (zagatne stene).</t>
  </si>
  <si>
    <t>Izkop do globine 2,00 m v že zavarovanem območju gradbene jame z varovanjem vertikalne brežine (zagatne stene). Pozor: V tej postavki je zajet tudi odkop utrjene in uvaljane podloge delovnega platoja v debelini 40 cm: tampon uvaljan do Mv = 40 MPa. Izkopi z bermo.</t>
  </si>
  <si>
    <t xml:space="preserve">Izkop do globine 2,00 m z bermo v že zavarovanem območju gradbene jame z varovanjem vertikalne brežine (zagatne stene). Pozor: V tej postavki je zajet tudi prvi izkop do globine -1,40 m od kote terena: priprava delovnega platoja za geotehnična dela. </t>
  </si>
  <si>
    <t xml:space="preserve">Izkop v globini od 2,00 do 4,00 m v že zavarovanem območju gradbene jame z varovanjem vertikalne brežine (zagatne stene). </t>
  </si>
  <si>
    <t>Črpanja ujete podtalne vode znotraj gradbene jame, vključno z izvedbo začasnih črpališč; nabavo, dobavo in amortizacijo črpalk in opreme, pripravo usedalnikov: črpanje vode prilagoditi terenskim razmeram in lokacijo črpalnih jaškov sproti prilagajati poteku izkopov. Obvezno je potrebno v fazi črpanja vode le to prvo črpati v primerne usedalnike (kot npr. več prekatni prodni usedalnik), ki morajo biti izdelani na lokaciji ter šele po prečistitvi vode od finih delcev zemljine (zaradi izkopa) se lahko le to spusti v bližnji potok ali meteorno kanalizacijo skladno s pogoji soglasij upravljavcev. Po znižanju podtalne vode pod dno izkopa se bo lahko predvidoma črpanje izvajalo le v manjših količinah in po potrebi. V ceno zajeti stroške za črpanje in najem opreme za celoten čas izvajanja del: FIKSNI ZNESEK, prilagojen tehnologiji ponudnika! Količine so predvidene s poročili geomehanikov.</t>
  </si>
  <si>
    <t xml:space="preserve">Poleg tega je izdelan še Načrt izkopa in osnovne podgradnje št. 11859 (načrt varovanja gradbene jame), katerega je izdelalo podjetje PROJEKT d.d. NOVA GORICA.   Ugotovitve obeh poročil in načrta so upoštevane v zemeljskih delih in so za izvajalca strogo obvezne!  V času izvajanja izkopa in geomehanskih del mora izvajalec obvezno pridobiti novo poročilo in na novo določiti eventualno dno temeljenja. Pri ogledu mora sodelovati tudi statik, zaradi eventulanega zmanjšanja debeline tamponske temeljne blazine.  Pri posameznih postavkah zemeljskih del iz tega poglavja mora ponudnik v cenah za enoto mere obvezno zajeti, upoštevati in vkalkulirati še: </t>
  </si>
  <si>
    <r>
      <t>OPOMBA:</t>
    </r>
    <r>
      <rPr>
        <sz val="8"/>
        <color indexed="8"/>
        <rFont val="Calibri"/>
        <family val="2"/>
        <charset val="238"/>
      </rPr>
      <t xml:space="preserve"> Posamezne količine so izračunane za celotno gradbeno jamo v raščenem stanju. Pred izdelavo projekta in v času izdelave popisa sta bili pridobljena Geološko-geomehanski elaborat številka: DN2004804 z dne 31/01/2013 (ZRMK Institut d.o.o.,  Ljubljana), Hidrogeološko poročilo št.: GA901/13 (januar 2013, GEAQUA d.o.o., Ljubljana) in dodatno geomehansko poročilo ( dne 17.01.2014 – delovni nalog št: DN2004804 ) z analizo posedkov za potrebe izvedbe plitvega temeljenja za objekt KOPALIŠČE KOLEZIJA, ki ga je izdelal IRGO Consulting d.o.o. – nosilec naloge: Nedžad Mesić u.d.i.g.; zato so kategorije in konfiguracija terena pri izračunu izkopa gradbene jame določene v smislu njih izsledkov. </t>
    </r>
  </si>
  <si>
    <r>
      <t xml:space="preserve">7. </t>
    </r>
    <r>
      <rPr>
        <b/>
        <sz val="8"/>
        <rFont val="Calibri"/>
        <family val="2"/>
        <charset val="238"/>
        <scheme val="minor"/>
      </rPr>
      <t>Postopek in način izkopa</t>
    </r>
    <r>
      <rPr>
        <sz val="8"/>
        <rFont val="Calibri"/>
        <family val="2"/>
        <charset val="238"/>
        <scheme val="minor"/>
      </rPr>
      <t xml:space="preserve"> za gradbeno jamo z ustreznim varovanjem je opisan v tehničnem poročilu  dodatnega geomehanskega poročila z dne 17.01.2014 – delovni nalog št: DN2004804 ) z analizo posedkov za potrebe izvedbe plitvega temeljenja za objekt KOPALIŠČE KOLEZIJA, ki ga je izdelal IRGO Consulting d.o.o. – nosilec naloge: Nedžad Mesić u.d.i.g.; Ponudnik mora v cenah za enoto mere kalkulirate vse ugotovitve in navodila iz tega poročila. </t>
    </r>
  </si>
  <si>
    <r>
      <t xml:space="preserve">6. </t>
    </r>
    <r>
      <rPr>
        <b/>
        <sz val="8"/>
        <rFont val="Calibri"/>
        <family val="2"/>
        <charset val="238"/>
        <scheme val="minor"/>
      </rPr>
      <t>Faktor razrahljivosti</t>
    </r>
    <r>
      <rPr>
        <sz val="8"/>
        <rFont val="Calibri"/>
        <family val="2"/>
        <charset val="238"/>
        <scheme val="minor"/>
      </rPr>
      <t xml:space="preserve"> je upoštevan smiselno v količinah posameznih pozicij.</t>
    </r>
  </si>
  <si>
    <r>
      <t xml:space="preserve">5. </t>
    </r>
    <r>
      <rPr>
        <b/>
        <sz val="8"/>
        <rFont val="Calibri"/>
        <family val="2"/>
        <charset val="238"/>
        <scheme val="minor"/>
      </rPr>
      <t>Obračun izkopanih, nasutih, zasutih in odpeljanih materialov</t>
    </r>
    <r>
      <rPr>
        <sz val="8"/>
        <rFont val="Calibri"/>
        <family val="2"/>
        <charset val="238"/>
        <scheme val="minor"/>
      </rPr>
      <t xml:space="preserve"> se obračunava v raščenem stanju. Stalne koeficiente razrahljivosti je upoštevati v ceni za E.M. posamezne postavke. Pri obračunu zemeljskih del je upoštevati že izvedene odstranitve zemljine in vkopane odstranjene konstrukcije iz časa izvajanja rušitvenih del!</t>
    </r>
  </si>
  <si>
    <r>
      <t xml:space="preserve">1. </t>
    </r>
    <r>
      <rPr>
        <b/>
        <sz val="8"/>
        <color indexed="8"/>
        <rFont val="Calibri"/>
        <family val="2"/>
        <charset val="238"/>
        <scheme val="minor"/>
      </rPr>
      <t>Vse potrebne zaščite</t>
    </r>
    <r>
      <rPr>
        <sz val="8"/>
        <color indexed="8"/>
        <rFont val="Calibri"/>
        <family val="2"/>
        <charset val="238"/>
        <scheme val="minor"/>
      </rPr>
      <t xml:space="preserve"> že varovanih brežin gradbene jame ter ostalih izkopov in varovanje le teh v času izvajanja del vse do dokončanja zasipa (vsakodnevno ažurno kontroliranje stanja gradbene jame, zaščite, pilotov, zagatnih sten in robov izkopa: rob gradbene jame mora biti ustrezno zavarovan, gradbena jama se pregleda vsak dan s strani odgovornega vodje del, ki naroči takojšno odstranitev eventualnih nevarnih delov zemljine). Varovanje gradbene jame s pilotno in zagatno steno je predmet drugega poglavja! Pri izvedbi gradbene jame se varovanja le te ne smejo poškodovati, izkop ne sme zajeti jet grouting slopov ali zagatnih sten.</t>
    </r>
  </si>
  <si>
    <r>
      <t xml:space="preserve">2. </t>
    </r>
    <r>
      <rPr>
        <b/>
        <sz val="8"/>
        <rFont val="Calibri"/>
        <family val="2"/>
        <charset val="238"/>
        <scheme val="minor"/>
      </rPr>
      <t>Ažurno črpanj</t>
    </r>
    <r>
      <rPr>
        <sz val="8"/>
        <rFont val="Calibri"/>
        <family val="2"/>
        <charset val="238"/>
        <scheme val="minor"/>
      </rPr>
      <t xml:space="preserve">e meteornih voda in eventualnih vdorov  podtalnice/zalednih vod iz gradbene jame.  Pri izvajanju izkopa je obvezno kontrolirati površino brežine, da ne nastanejo lokalni previsi. Celotna brežina mora biti v predpisanem nagibu.  </t>
    </r>
  </si>
  <si>
    <r>
      <t>3.</t>
    </r>
    <r>
      <rPr>
        <b/>
        <sz val="8"/>
        <rFont val="Calibri"/>
        <family val="2"/>
        <charset val="238"/>
        <scheme val="minor"/>
      </rPr>
      <t xml:space="preserve"> Vsa utrjevanja dna izkopa, tampona, nasutij in zasipov </t>
    </r>
    <r>
      <rPr>
        <sz val="8"/>
        <rFont val="Calibri"/>
        <family val="2"/>
        <charset val="238"/>
        <scheme val="minor"/>
      </rPr>
      <t>je potrebno izvajati do predpisane zbitosti v skladu z načrtom gradbenih konstrukcij (statika) ali po navodilih projektanta. Robov izkopov se ne sme dodatno obremenjevati. V ceno je vkalkulirati izdelavo poročila o opravljenih meritvah utrjene tamponske temeljne blazine, v kolikor je to potrebno.</t>
    </r>
  </si>
  <si>
    <r>
      <rPr>
        <b/>
        <sz val="9"/>
        <rFont val="Calibri"/>
        <family val="2"/>
        <charset val="238"/>
        <scheme val="minor"/>
      </rPr>
      <t>GEOSINTETIKI IN LOČILNI SLOJI:</t>
    </r>
    <r>
      <rPr>
        <sz val="9"/>
        <rFont val="Calibri"/>
        <family val="2"/>
        <charset val="238"/>
        <scheme val="minor"/>
      </rPr>
      <t xml:space="preserve"> Nabava, dobava in polaganje geotekstila za preprečevanje zamuljenja - polipropilenski filca 300 g/m2, gosto dvojno poliamidno tkanje poljubnega proizvajalca, kot npr.: Polyfelt TS-30 ali enakovredno. Položeno s predpisanimi preklopi: pod temeljno tamponsko blazino. geotekstil z minimalno  natezno trdnostjo 11,5 kN/m2. Geomehanih določi po potrebi večjo natezno trdnost, uporabi se ga v skladu s poročilom geomehanika ali na zahtevo statika, o čemer se je obvezno posvetovati  pred izvedbo. Geotekstilna koprena mora biti obvezno dvojno tkana iz navzkriž in prečno neskončnih niti - filamentov iz 100% UV stabiliziranega polipropilena. Vgradi se ga preko delovnega nassutja pod podložni beton debeline 20 cm.</t>
    </r>
  </si>
  <si>
    <t>Preddela: Prevoz zagatnih sten na gradbišče vključno z manipulacijo na gradbišču in odvozom  - pavšal - fiksni znesek za 3.300,00 m2:</t>
  </si>
  <si>
    <t>Izkop v globini od 2,00 do 4,00 m v že zavarovanem območju gradbene jame z varovanjem vertikalne brežine (zagatne stene).</t>
  </si>
  <si>
    <t>Široki strojni izkop podkletenega dela objekta v terenu III. kategorije z nakladanjem izkopa na kamion. Neenakomerno stopnjevan dobro zaobljen peščen karbonatni prod se lahko uporabi za zasip objekta, ostali izkopani material (glina in glinast prod) se ne sme uporabljati in se odstrani v deponije. Na podlagi poročila ocenjeno 100,00 % celotnega izkopa. Način izkopa: na območju objekta se izvaja izkop terena in odkop berm v širini največ 2,5m (vzdolž varovalne konstrukcije) z brežinami v največjem dovoljen naklonu (2:1, 1:1 - nadzor) v skladu z navodili, ki je opisan v tehničnem poročilu podjetja IRGO Consulting d.o.o.. Klasifikacijska številka odpadka 170504.</t>
  </si>
  <si>
    <t>Široki strojni izkop podkletenega dela objekta v terenu IV. kategorije z nakladanjem izkopa na kamion. Neenakomerno stopnjevan dobro zaobljen peščen karbonatni prod se lahko uporabi za zasip objekta, ostali izkopani material (glina in glinast prod) se ne sme uporabljati in se odstrani v deponije. Na podlagi poročila ocenjeno 100,00 % celotnega izkopa. Način izkopa: na območju objekta se izvaja izkop terena in odkop berm v širini največ 2,5m (vzdolž varovalne konstrukcije) z brežinami v največjem dovoljen naklonu (2:1, 1:1 - nadzor) v skladu z navodili, ki je opisan v tehničnem poročilu podjetja IRGO Consulting d.o.o.. Klasifikacijska številka odpadka 170504.</t>
  </si>
  <si>
    <t>Kombinirani zasip (90,00 % strojno - 10,00 % ročno) za zidovi in temelji objekta s primernimi mletimi ruševinami iz mešanice prebranega betona in asfalta (oziroma z ostankom tampona iz delovnega platoja) ter utrjevanje zasipa po plasteh v višini/debelini največ po 30 cm. Pri izvajanju zasipa paziti, da ne pride do poškodbe vertikalne izolacije ali njene zaščite. Objekt se zasipava z materialom, ki se je pridobil pri rušenju in zmlel ali z ostankom tampona od delovnega platoja: material mora biti suh ali zemeljsko vlažen, večje samice nad 0,008 m3/kos se izločijo ali razbijejo. Zasip utrjevati s sprotno komprimacijo do zahtevane togosti in zgoščenosti (95% do 98% po MPP, Evd = 35 MPa-vmesni sloji, Evd = 45 MPa – na vrhu). Opomba: eventualni preostanek dopeljanega zasipa se uporabi  pri izvajanju del v zunanji ureditvi.</t>
  </si>
  <si>
    <r>
      <t>Izdelava, dobava in vgrajevanje  delno armiranega podložnega betona MB 30/32 M (C 20/25;X0;Dmax32;S2) povprečne debeline 20 cm: kot podlaga hidroizolaciji pod temeljnimi ploščami; gladko zariban. Enostavne  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Na območju ob jugo-zahodnem delu gradbene jame se podložni beton armira v širini 2,2 m in v dolžini 28.5 m z MA Q196, armatura se obračuna posebej</t>
    </r>
  </si>
  <si>
    <t xml:space="preserve">LOČILNI DRENAŽNI SLOJI - ČEPASTA FOLIJA, izdelano iz čepaste folije iz polietilena visoke gostote (HDPE): </t>
  </si>
  <si>
    <t>Nabava, dobava in polaganje HDPE čepaste folije na gotov izkop - pod podložnimi betoni - čepasta folija z višino čepkov 8mm s tlačno trdnostjo 200kN/m2 in patentnim spojem s že nanešenim lepilom, kot na primer Tefond plus ali tehnično enakovredno. Za prečne stike se uporablja pripadajoči samolepilni bitumenski trak kot na primer: Bituthene ali tehnično enakovredno.   Položeno s predpisanimi preklopi v smeri eventualnega padca.</t>
  </si>
  <si>
    <t>Z1 -  Kletna vkopana stena - v kontaktu z varovalno steno gradbene jame na lokaciji, kjer zagatnice tipa Larssen 604n, S240 GP ostanejo v izkopu kot varovanje (jugozahodni vogal)</t>
  </si>
  <si>
    <r>
      <rPr>
        <b/>
        <sz val="9"/>
        <color theme="1"/>
        <rFont val="Calibri"/>
        <family val="2"/>
        <charset val="238"/>
        <scheme val="minor"/>
      </rPr>
      <t>Opomba:</t>
    </r>
    <r>
      <rPr>
        <sz val="9"/>
        <color theme="1"/>
        <rFont val="Calibri"/>
        <family val="2"/>
        <charset val="238"/>
        <scheme val="minor"/>
      </rPr>
      <t xml:space="preserve"> Zemeljska dela, črpanje zalednih vod ter delno armirani podložni beton so predmet drugih poglavij tega popisa. </t>
    </r>
  </si>
  <si>
    <t>16.5.</t>
  </si>
  <si>
    <t>16.6.</t>
  </si>
  <si>
    <t>17.3.</t>
  </si>
  <si>
    <t>17.4.</t>
  </si>
  <si>
    <t>23.1.</t>
  </si>
  <si>
    <t>23.2.</t>
  </si>
  <si>
    <t>23.3.</t>
  </si>
  <si>
    <t>23.4.</t>
  </si>
  <si>
    <t>23.5.</t>
  </si>
  <si>
    <t>23.6.</t>
  </si>
  <si>
    <t>23.7.</t>
  </si>
  <si>
    <t>25.2.</t>
  </si>
  <si>
    <t>25.3.</t>
  </si>
  <si>
    <t>Geološki in geotehnični projektantski nadzor: ponudnik pridobi ponudbo od projektanta PGD in PZI projektne dokumentacije  in jo vnese v ponudbo kot enotni znesek.</t>
  </si>
  <si>
    <t xml:space="preserve">Nabava, dobava in izdelava revizijskega jaška iz betonske cevi premera 120 cm (DN 1200), globine do 150 cm, kompletno z obdelavo dna v obliki mulde, obdelavo in tesnenjem priključkov ter odvodnih cevi in pripravo podlage venca, z lahkim betonskim pokrovom. Jašek prirejen za pohodno površino, položen na AB ležišče in dodatno zaščiten s polnim amiranim obbetoniranjem v dnu; jaški so namenjeni prečrpavanju in preusmeritvi zalednih in talnih vod v času izvajanja izkopa. Po končanih zemeljskih delih se pred zasipom jaški ročno navrtajo, zaprejo in v nadaljevanju služijo skupaj s cevmi za dreniranje zalednih vod ali pa se polno zabetonirajo in opustijo. </t>
  </si>
  <si>
    <t xml:space="preserve">Nabava, dobava in izdelava večprekatnih prodnih usedalnikov, katerga sestavljata dva okrogla, med seboj povezana jaška iz betonske cevi premera 120 cm (DN 1200), globine do 150 cm, kompletno z obdelavo ravnega dna, obdelavo in tesnenjem priključkov ter odvodnih ter povezovalnih cevi (brez venca), z lahkim betonskim pokrovom. Prvi dovodni jašek polnjen s prodnatim fltrom, povezan z drugim, ki je namenjem prečrpavanju in odvajanju viška vode v bližnji potoka ali v  meteorno kanalizacijo. Po končanih delih se jaški odstranijo. </t>
  </si>
  <si>
    <t>Nabava, rezanje, krivljenje, dobava in polaganje armature iz rebrastih palic kvalitete S500 - razred duktilnosti B in C, prereza ≤ Ø 12 mm - za temeljne pilote (brez gred); količina je določena po Načrtu izkopov in osnovne podgradnje št.: 11859, katerega je izdelalo podjetje Projekt d.d. Nova Gorica:</t>
  </si>
  <si>
    <t xml:space="preserve">Nabava, rezanje, krivljenje, dobava in polaganje armature iz rebrastih palic kvalitete S500 - razred duktilnosti B in C, prereza ≥ Ø 14 mm -  za temeljne pilote; količina je določena po Načrtu izkopov in osnovne podgradnje št.: 11859, katerega je izdelalo podjetje Projekt d.d. Nova Gorica: </t>
  </si>
  <si>
    <t>HIDROIZOLACIJE IN DILATACIJE:</t>
  </si>
  <si>
    <r>
      <t>m</t>
    </r>
    <r>
      <rPr>
        <vertAlign val="superscript"/>
        <sz val="9"/>
        <rFont val="Calibri"/>
        <family val="2"/>
        <charset val="238"/>
        <scheme val="minor"/>
      </rPr>
      <t>1</t>
    </r>
  </si>
  <si>
    <t>Nabava, dobava in vgrajevanje tesnilnega dilatacijskega traku v delovni stik temeljne plošče med spodnjo in zgornjo kletjo (glej statiko); položen po horizontalnih ali vertikalnih delovnih stikih s predpisanimi preklopi po navodilih izbranega proizvajalca. Pločevinasti nerjaveči trak, višine 150 mm, obdelan z obojestranskim nanosom visoko vodotesnilne lepilne bitumenske mase z ustrezno snemljivo zaščitno folijo. Proizvod poljubnega proizvajalca, kot npr: Stratho bituflex 150 ali enakovredno.</t>
  </si>
  <si>
    <t>Nabava, dobava in vgrajevanje tesnilnega dilatacijskega gumiranega PVC profiliranega traku v dilatacijski delovni stik temeljne plošče med spodnjo in zgornjo kletjo (glej statiko); položen po horizontalnih ali vertikalnih dilatacijskih delovnih stikih s pritrjevanjem na armaturo po navodilih izbranega proizvajalca. Profilrani gumirani PVC trak širine 45 cm. skladen z DIN V 18197; 18541 in 7865, kot npr: Besaplast ali enakovredno.</t>
  </si>
  <si>
    <t>18..</t>
  </si>
  <si>
    <r>
      <rPr>
        <b/>
        <sz val="9"/>
        <rFont val="Calibri"/>
        <family val="2"/>
        <charset val="238"/>
        <scheme val="minor"/>
      </rPr>
      <t xml:space="preserve">VERTIKALNA HIDROIZOLACIJA, samolepilna (se ne vari) </t>
    </r>
    <r>
      <rPr>
        <sz val="9"/>
        <rFont val="Calibri"/>
        <family val="2"/>
        <charset val="238"/>
        <scheme val="minor"/>
      </rPr>
      <t xml:space="preserve">položena v pasovih po robovih zunanjih pohodnih površin in pod stavbnim pohištvom: </t>
    </r>
  </si>
  <si>
    <t>25.4.</t>
  </si>
  <si>
    <t>27.3.</t>
  </si>
  <si>
    <t>27.4.</t>
  </si>
  <si>
    <t>27.5.</t>
  </si>
  <si>
    <t>62.1.</t>
  </si>
  <si>
    <t>35.3.</t>
  </si>
  <si>
    <t>35.4.</t>
  </si>
  <si>
    <t>35.5.</t>
  </si>
  <si>
    <t>35.6.</t>
  </si>
  <si>
    <t>35.7.</t>
  </si>
  <si>
    <t>35.8.</t>
  </si>
  <si>
    <t>35.9.</t>
  </si>
  <si>
    <t xml:space="preserve">Izdelava navidezne "šivane" dilatacije med posameznimi polji estriha debeline 5,00 do 12,00 cm, tesnenje dilatacije po sistemu izbranega proizvajalca kot npr.: Sika ali enakovredno, strojno rezanje fuge v času do 1 dneva po betoniranju estriha, v globino do polovice, oziroma v prilagojeni globini do 1 cm nad temenom toplotne izolacije ter tesnenje po končanih delih skupaj z vsemi zaključnimi deli in čiščenjem estriha. Opomba: dilatacije morajo biti določene v projektu estriha, katerega izdela izvajalec in potrjene s strani nadzorne službe pred izvedbo keramičarskih del. Dilatacije v estrihih in finalnih tlakih se morajo ujemati po vertikali na vseh mikrolokacijah. </t>
  </si>
  <si>
    <t>41.4.</t>
  </si>
  <si>
    <t>42.2.</t>
  </si>
  <si>
    <t>42.3.</t>
  </si>
  <si>
    <t>45.4.</t>
  </si>
  <si>
    <t>Vzidava talnih sifonov in točkovnih odtokov- gradbena pomoč instalaterju/monterju.</t>
  </si>
  <si>
    <t>56.3.</t>
  </si>
  <si>
    <t>56.4.</t>
  </si>
  <si>
    <t>57.1.</t>
  </si>
  <si>
    <t>57.2.</t>
  </si>
  <si>
    <t>OCENA - fiksni znesek</t>
  </si>
  <si>
    <t>temeljna peta - raven rob temeljne plošče (pod objektom) višine 50 cm</t>
  </si>
  <si>
    <r>
      <rPr>
        <b/>
        <sz val="9"/>
        <rFont val="Calibri"/>
        <family val="2"/>
        <charset val="238"/>
        <scheme val="minor"/>
      </rPr>
      <t xml:space="preserve">ODTOKI IZ KANALET: </t>
    </r>
    <r>
      <rPr>
        <sz val="9"/>
        <rFont val="Calibri"/>
        <family val="2"/>
        <charset val="238"/>
        <scheme val="minor"/>
      </rPr>
      <t>Nabava, dobava in montaža toškovnih odtokov iz kanalet: izdelanih iz UK-PVC tipskih kolen, sestavljenih iz treh kolen 30</t>
    </r>
    <r>
      <rPr>
        <sz val="9"/>
        <rFont val="Calibri"/>
        <family val="2"/>
        <charset val="238"/>
      </rPr>
      <t>°, ki tvorijo enotni odcepni odtok 90 °</t>
    </r>
    <r>
      <rPr>
        <sz val="9"/>
        <rFont val="Calibri"/>
        <family val="2"/>
        <charset val="238"/>
        <scheme val="minor"/>
      </rPr>
      <t xml:space="preserve"> ; koleno se montira na pripravljen stranski ali spodnji tiopki odtok kanalete ter poveže s sistemom odtočne meteorne kanalizacije. Stik na kanaleti se dodatno obdela vodotesno z ustreznim tipskim membranskim ovojem. Opomba: Odtoki, ki so locirani nad ploščo kleti, so obdelani v postavki 31 - ključavničarska dela. </t>
    </r>
  </si>
  <si>
    <t>Razna manjša nepredvidena in režijska gradbena dela dela, ki se pojavijo v času gradnje in se obračunajo po dejanskih stroških - ocenjeno 5,00 % gradbenih del: obračun po dejansko porabljenem času delavcev in mehanizacije ter materialu po cenah iz pogodbenega cenika na podlagi potrjenih količin s strani nadzorne službe iz gradbenega dnevnika.</t>
  </si>
  <si>
    <t>Po vgradnji se na prelivni kanal prilepi 1 vrsta dekorativne keramike na čelni strani kanala in 1 vrsta dekorativne nedrseče keramike z varnostnim oprijemalnim robom  na horizontalnem delu prelivnega kanala. Padec kanala 5% proti notranjosti bazena. 
Po dokončanju stenske strukture bazena s prelivnim kanalom se AB dno bazena prevleče/izolira z mehko, armirano folijo debeline 2,2 mm v enakem barvnem odtenku kot so stene bazena. PVC folije ima tri sloje. Med dvema slojema PVC folije je ojačitev z mrežo iz steklenih vlaken. Posamezni trakovi PVC folije se med seboj prekrivajo v pasu cca 3-5 cm širine in varijo z vročim zrakom. Enako velja za pritrditev talne PVC folije na stene bazena. Varjeni spoji se naknadno zalivajo s tekočim PVC-jem.
Vsi elementi – oprema bazena, potrebni za različne namene kot npr. plavalne proge, vaterpolo polje in goli, reflektorji, podvodna okna,  so tovarniško vgrajeni v stene bazena in v prelivni kanal.,</t>
  </si>
  <si>
    <t xml:space="preserve">GEODETSKI POSNETEK: Izdelava geodetskega posnetka s certifikatom po končani gradnji s prikazom novo zgrajenega stanja novo zgrajenega stanja skupaj s pripadajočo zunanjo ureditvijo in infrastrukturo. </t>
  </si>
  <si>
    <t>8.4.</t>
  </si>
  <si>
    <t>POŽARNI RED: Izdelava, dobava in montaža požarnega reda stavbe v skladu z veljavno zakonodajo. Izdelano po navodilu požarnega načrta in izkaza v predvidenem številu in primerni obliki. Uokvirjeno in obešeno</t>
  </si>
  <si>
    <t>EVAKUACIJSKI NAČRT: Izdelava, dobava in montaža evakuacijskega načrta stavbe v skladu z veljavno zakonodajo:  v predvidenem številu in primerni obliki. Uokvirjeno in obešeno.</t>
  </si>
  <si>
    <r>
      <t xml:space="preserve">F3   Fasada stopniščnega jedra, zunanjih garderob in uvoza v garažo: prezračevana zračna fasada  iz kompozitnih polimernih akrilnih plošč kot npr.: KERROCK ali tehnično enakovredno na pripadajoči alu podkonstrukciji z ustreznim zračnim slojem: </t>
    </r>
    <r>
      <rPr>
        <sz val="9"/>
        <rFont val="Calibri"/>
        <family val="2"/>
        <charset val="238"/>
      </rPr>
      <t>Nabava, dobava in montaža  vertikalne (ter delno horizontalne) obešene zračne fasade poljubnega proizvajalca na pripadajoči nerjaveči podkonstrukciji; obdelano kot finalna obloga na lokacijah po PZI projektu v sestavi:</t>
    </r>
  </si>
  <si>
    <t>poroprepustna sintetična folija, proizvod poljubnega proizvajalca, kot npr.: DELTAVENT Fassade ali enakovredno - mehansko pritrjena na nivoju zunanje  ravnine toplotne izolacije.</t>
  </si>
  <si>
    <t>sloj zraka (zračni sloj za prezračevanje fasade), debeline  4.0 cm (v sklopu podkonstrukcije)</t>
  </si>
  <si>
    <t>fasadna obloga: polimerne (akrilne) plošče – peskane, npr.: KERROCK plošče debeline 0.8 cm; format in barva po izbiri arhitekta, vgrajene po specifikaciji izbranega proizvajalca s pritrjevanjem v sistemsko aluminijsko podkonstrukcijo, ki je vijačena v lesene horizontalne letve dim.4/8 cm – letve so vgrajene v zun.sloju toplotne izolacije.</t>
  </si>
  <si>
    <t>poroprepustna sintetična folija, proizvod poljubnega proizvajalca, kot npr.: DELTAVENT Fassade ali enakovredno - mehansko pritrjena na nivoju zunanje  ravnine toplotne izolacije</t>
  </si>
  <si>
    <t xml:space="preserve">fasadna obloga: polimerne (akrilne) plošče – peskane, npr.: KERROCK plošče debeline 0.8 cm, pas širine 40 cm; format in barva po izbiri arhitekta, vgrajene po specifikaciji izbranega proizvajalca s pritrjevanjem v sistemsko aluminijsko podkonstrukcijo, ki je vijačena v lesene horizontalne letve dim.4/8 cm – letve so vgrajene v zun.sloju toplotne izolacije. </t>
  </si>
  <si>
    <r>
      <t xml:space="preserve">sestav S2 -  Konzolna površina ob str. vencu - (zaključek ravne strehe S1):  prezračevana zračna fasada  iz kompozitnih polimernih akrilnih plošč kot npr.: KERROCK ali tehnično enakovredno na pripadajoči alu podkonstrukciji z ustreznim zračnim slojem in termoizolacijo: </t>
    </r>
    <r>
      <rPr>
        <sz val="9"/>
        <rFont val="Calibri"/>
        <family val="2"/>
        <charset val="238"/>
      </rPr>
      <t>Nabava, dobava in montaža  horizontalne (ter delno vertikalne) obešene zračne fasade poljubnega proizvajalca na pripadajoči nerjaveči podkonstrukciji in termoizolaciji; obdelano kot finalna obloga na lokacijah po PZI projektu v sestavi:</t>
    </r>
  </si>
  <si>
    <t>fasadna obloga: polimerne (akrilne) plošče – peskane, npr.: KERROCK plošče debeline 0.8 cm; format in barva po izbiri arhitekta, vgrajene po specifikaciji izbranega proizvajalca s pritrjevanjem v sistemsko aluminijsko podkonstrukcijo.</t>
  </si>
  <si>
    <t>Skupaj sestav S2: višina obešene stropne fasadne obloge od 55 do 125 cm: uvoz v garažo</t>
  </si>
  <si>
    <t>sloj zraka (zračni sloj za prezračevanje fasade), debeline  6.0 cm (v sklopu podkonstrukcije)</t>
  </si>
  <si>
    <t>Opomba: pri stopn.jedru je med steno in fasado v stiku z ravno streho vložena topl.izolacija XPS deb. 4 cm; upoštevati v ceno! (glej detajl)</t>
  </si>
  <si>
    <t>polnilo kot transparenta opna s 3 slojno izolacijsko zasteklitvijo, s karakteristikami:
•  Ust = 0.60 W/(m2.k) -topl. prehodnost stekla
•  Uok = max.0.80 W/(m2.K)-topl.prehodnost okvirja
•  Skupna topl.prehodnost: (steklo + okvir): Umax = 0.75 W/(m2.K)
•  g  = max.35 % ... skupna energ.prepustnost
•  LT = min.50 % ... transmisija vidne svetlobe</t>
  </si>
  <si>
    <t>2. Delavci na strehi morajo biti zavarovani v skladu z predpisi in zakonom o Varstvo pri delu (vsa varovala, ki služijo za uporabo osebne zaščitne opreme v skladu z SIST EN 354, SIST EN 355, SIST EN 360, SIST EN 362 in Zakonom o varstvu in zdravju pri delu.).</t>
  </si>
  <si>
    <t>sloj za ekstenzivno ozelenitev: sistem poljubnega proizvajalca, kot npr: XEROFLOR sedum-moss, ali tehnično enakovredno; vegetacijska plast XF 301 debeline 3.5 cm, (predhodno "vzgojena" preproga ekstenzivne zazelenitve - sedum): posadijo se rastline, ki se same vzdržujejo in razmožujejo, npr. mahovi v različnih barvnih tonih.</t>
  </si>
  <si>
    <t>Armirani beton srednje kvalitete: pasovni in točkovni temelji opreme, glave pilotov (Klasifikacijska številka odpadka: 170101)</t>
  </si>
  <si>
    <t xml:space="preserve">lesen pod: lesene podnice debeline 3.0 cm: (vrsta tropskega lesa, širina desk, širina reg in površinska profilacija: po izbiri arhitekta), deske so vijačene z inox vijaki v lesene okvire iz letev dim.4/8cm (enak les): Okvirji s podnicami so položeni na prodec. Pran prodec 16-32 mm, poravnan v horizontalo min. deb. 6 cm! Pohodne deske so profilirane in protizdrsno obdelane. </t>
  </si>
  <si>
    <t>ločilni sloj: PES filc 150-200 g/m2, npr.: POLYFELT TS 30 ali tehnično enakovredno</t>
  </si>
  <si>
    <t>zaščita izolacijskih slojev: pran prodec 16-32 mm, debeline 6.0 cm</t>
  </si>
  <si>
    <t xml:space="preserve">2. Krovci in kleparji na strehi morajo biti zavarovani v skladu z predpisi in zakonom o Varstvo pri delu (vsa varovala, ki služijo za uporabo osebne zaščitne opreme v skladu z SIST EN 354, SIST EN 355, SIST EN 360, SIST EN 362 in Zakonom o varstvu in zdravju pri delu.). </t>
  </si>
  <si>
    <t>Pokrivanje s pločevino :
Splošni pogoji :
- nosilna konstrukcija mora biti popolnoma izdelana in gladka,
- standardi razlikujejo štiri vrste pločevine in dve vrsti podloge:
- lesno podlogo
- betonsko ali podobno podlogo, kot je opeka, kamen itd.</t>
  </si>
  <si>
    <t>Splošni pogoji:
Kleparska dela morajo biti izvršena po določilih veljavnih normativov in v soglasju z obveznimi standardi.
Material za ta del amorajo po kvaliteti ustrezati določilom veljavnih standardov.
- podloge za kleparska dela morajo biti popolnoma ravne in izvršene v določenem padcu po določilih tehnične dokumentacije. Naprava podloge se obračunava posebej.
- za izvršitev kleparskih del se uporabljajo obstoječi odri na objektu. V primeru, da so za montažo kleparski izdelki potrebni posebni odri, se ti obračunajo posebej:
- standardi za kleparska dela vsebujejo:
- izvršitev kooperantske/obrtniške/storitve
- zidarsko pomoč obrtniku - kooperantu
- ostale manipulativne stroške izvajalca del</t>
  </si>
  <si>
    <t>Opis zidarske/težaške/pomoči :
- vzidava podlog za pritrditev pločevinastih uzdelkov
- vzidava kljuk za viseče žlebove
- vzidava objemk za odtočne cevi
- vzidava strešnih kotličev in podobno
Obračun :
- čelne obrobe, venci in police po m1 merjeno pri odkapniku
- zidne in druge obrobe po m1 merjeno po sredini obrobe
- obrobe dimnikov po m1 merjeno po obodu obrobe
- žlebovi po m1 merjeno po zunanjem robu žleba
- odtočne cevi po m1 merjeno po osi cevi tako, da se za vsak prelom dodaja 0,50 m1 cevi
- srešna okna, kotliči in žlebni priključki po kosu</t>
  </si>
  <si>
    <t>Obnova in zavarovanje zakoličbe osi trase ostale javne ceste v gričevnatem terenu</t>
  </si>
  <si>
    <t>Obnova in zavarovanje zakoličbe trase komunalnih vodov v gričevnatem terenu</t>
  </si>
  <si>
    <t>Postavitev in zavarovanje prečnega profila ostale javne ceste v ravninskem terenu</t>
  </si>
  <si>
    <t>Izdelava tankoslojne vzdolžne označbe na vozišču z enokomponentno belo barvo, vključno 250 g/m2 posipa z drobci / kroglicami stekla, strojno, debelina plasti suhe snovi 200 µm, širina črte 10 cm</t>
  </si>
  <si>
    <t>Izdelava tankoslojne vzdolžne označbe na vozišču z enokomponentno rumeno barvo, vključno 250 g/m2 posipa z drobci / kroglicami stekla, strojno, debelina plasti suhe snovi 250 µm, širina črte 10 cm</t>
  </si>
  <si>
    <t>F.  STROJNE INŠTALACIJE, NAPRAVE IN OPREMA:</t>
  </si>
  <si>
    <t>08/2010 - februar 2014</t>
  </si>
  <si>
    <t>KOŠI ZA KOŠARKO: Izdelava, dobava in montaža zunanjega koša za košarko: izdelan iz dvocevnega stojala za pritrjevanje v fiksno podlago, table in obroža z mrežico: komplet finalno obdelano in montirano na fiksno podlago po navodilih proizvajalca. Temeljenje in gradbena dela se obračunajo po posaemznih postavkah tega popisa.  zgled koša pred izdelavo potrdi arhitekt.</t>
  </si>
  <si>
    <t xml:space="preserve">Kot postavka 52., samo predpisane talne označbe za kompletno košarkarsko igrišče; izdelano po Pravilniko za opremo in oznako košarkarskega igrišča KZS. </t>
  </si>
  <si>
    <t>Nabava, dobava in polaganje zastirke: lubje; vgrajeno v debelini do 15 cm, na utrjeno podlago</t>
  </si>
  <si>
    <t>Finalna obnova obstoječih zelenic: minimalni dosip humusa v neravninah zaradi izravnave terena v projektiranih padcih, delno brazdanje in uvaljanega humusa (predvideno do 0,16 m2/m2); sejanje travne mešanice skupaj z mešanico umetnega gnojila (travna mešanica in gnojilo morata biti prilagojena alpskemu podnebju), penetriranje mešanice v globino do 3 cm z grabljanjem (predvideno do 0,35 m2/m2), uvaljanje  ter močenje in negovanje do prve ozelenitve (predvideno 1,00 m2/m2). Fini planum površin za zatravitev in zasaditev v natančnosti 5 cm.</t>
  </si>
  <si>
    <t>Nabava, dobava in saditev dreves po sledečem vrstnem redu (Opomba; vsa hortikultura se sadi v predpisanem in primernem letnem obdobju!):</t>
  </si>
  <si>
    <t xml:space="preserve">Izdelava ravnega opaža  osamljenih točkovnih temeljev pravokotne ali kvadratne ravne oblike skupaj s pripadajočimi razširitvami, eventualnimi temeljnimi nastavki, potrebnim opiranjem, razopaževanjem, čiščenjem in zlaganjem po končanih delih. Opomba: Posamezni opaži točkovnih temeljev za manjše konstrukcije se lahko nadomestijo z betonsko cevjo določenega premera. Pred izvedbo posameztnih opažev se je o tem posvetovati z nadzorom ali predstavnikom investitorja. (temelji klopi, vhodnih vrat, igral, in drugi temelji, ki se jih ne da izdelati v enostavni varianti z betonsko cevjo)  </t>
  </si>
  <si>
    <t>srednje komplicirana armatura - krivljene palice do fi 12 mm</t>
  </si>
  <si>
    <t>srednje komplicirana armatura - krivljene palice nad fi 14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</si>
</sst>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7" formatCode="#,##0.00\ &quot;SIT&quot;;\-#,##0.00\ &quot;SIT&quot;"/>
    <numFmt numFmtId="43" formatCode="_-* #,##0.00\ _S_I_T_-;\-* #,##0.00\ _S_I_T_-;_-* &quot;-&quot;??\ _S_I_T_-;_-@_-"/>
    <numFmt numFmtId="164" formatCode="_-* #,##0.00\ &quot;€&quot;_-;\-* #,##0.00\ &quot;€&quot;_-;_-* &quot;-&quot;??\ &quot;€&quot;_-;_-@_-"/>
    <numFmt numFmtId="165" formatCode="_-* #,##0.00\ _€_-;\-* #,##0.00\ _€_-;_-* &quot;-&quot;??\ _€_-;_-@_-"/>
    <numFmt numFmtId="166" formatCode="#,##0.00\ &quot;SIT&quot;"/>
    <numFmt numFmtId="167" formatCode="0000"/>
    <numFmt numFmtId="168" formatCode="#,##0.00_ ;\-#,##0.00\ "/>
    <numFmt numFmtId="169" formatCode="#,##0.00\ [$€-1];\-#,##0.00\ [$€-1]"/>
    <numFmt numFmtId="170" formatCode="#,##0.00\ [$€-1]"/>
    <numFmt numFmtId="171" formatCode="#,##0.000"/>
  </numFmts>
  <fonts count="113" x14ac:knownFonts="1">
    <font>
      <sz val="10"/>
      <name val="Arial CE"/>
      <charset val="238"/>
    </font>
    <font>
      <sz val="10"/>
      <name val="Arial CE"/>
      <charset val="238"/>
    </font>
    <font>
      <sz val="8"/>
      <name val="Arial CE"/>
      <charset val="238"/>
    </font>
    <font>
      <sz val="8"/>
      <color indexed="81"/>
      <name val="Tahoma"/>
      <family val="2"/>
      <charset val="238"/>
    </font>
    <font>
      <b/>
      <sz val="8"/>
      <color indexed="81"/>
      <name val="Tahoma"/>
      <family val="2"/>
      <charset val="238"/>
    </font>
    <font>
      <b/>
      <sz val="11"/>
      <color indexed="10"/>
      <name val="Tahoma"/>
      <family val="2"/>
      <charset val="238"/>
    </font>
    <font>
      <b/>
      <sz val="12"/>
      <color indexed="10"/>
      <name val="Tahoma"/>
      <family val="2"/>
      <charset val="238"/>
    </font>
    <font>
      <b/>
      <sz val="8"/>
      <color indexed="10"/>
      <name val="Tahoma"/>
      <family val="2"/>
      <charset val="238"/>
    </font>
    <font>
      <b/>
      <sz val="11"/>
      <name val="Times New Roman"/>
      <family val="1"/>
      <charset val="238"/>
    </font>
    <font>
      <sz val="10"/>
      <name val="Times New Roman"/>
      <family val="1"/>
      <charset val="238"/>
    </font>
    <font>
      <sz val="11"/>
      <name val="Times New Roman CE"/>
      <charset val="238"/>
    </font>
    <font>
      <sz val="10"/>
      <name val="Arial CE"/>
      <family val="2"/>
      <charset val="238"/>
    </font>
    <font>
      <i/>
      <sz val="11"/>
      <name val="Times New Roman CE"/>
      <charset val="238"/>
    </font>
    <font>
      <u/>
      <sz val="9"/>
      <name val="Times New Roman CE"/>
      <charset val="238"/>
    </font>
    <font>
      <sz val="10"/>
      <name val="Arial"/>
      <family val="2"/>
      <charset val="238"/>
    </font>
    <font>
      <sz val="12"/>
      <name val="Courier"/>
      <family val="3"/>
    </font>
    <font>
      <sz val="11"/>
      <name val="Times New Roman CE"/>
    </font>
    <font>
      <sz val="12"/>
      <name val="Courier"/>
      <family val="1"/>
      <charset val="238"/>
    </font>
    <font>
      <b/>
      <sz val="8"/>
      <name val="Calibri"/>
      <family val="2"/>
      <charset val="238"/>
    </font>
    <font>
      <sz val="8"/>
      <name val="Calibri"/>
      <family val="2"/>
      <charset val="238"/>
    </font>
    <font>
      <sz val="9"/>
      <name val="Calibri"/>
      <family val="2"/>
      <charset val="238"/>
    </font>
    <font>
      <b/>
      <sz val="9"/>
      <name val="Calibri"/>
      <family val="2"/>
      <charset val="238"/>
    </font>
    <font>
      <sz val="9"/>
      <color indexed="8"/>
      <name val="Calibri"/>
      <family val="2"/>
      <charset val="238"/>
    </font>
    <font>
      <u/>
      <sz val="9"/>
      <name val="Calibri"/>
      <family val="2"/>
      <charset val="238"/>
    </font>
    <font>
      <vertAlign val="superscript"/>
      <sz val="9"/>
      <color indexed="8"/>
      <name val="Calibri"/>
      <family val="2"/>
      <charset val="238"/>
    </font>
    <font>
      <vertAlign val="superscript"/>
      <sz val="9"/>
      <name val="Calibri"/>
      <family val="2"/>
      <charset val="238"/>
    </font>
    <font>
      <sz val="9"/>
      <color indexed="40"/>
      <name val="Calibri"/>
      <family val="2"/>
      <charset val="238"/>
    </font>
    <font>
      <b/>
      <u/>
      <sz val="8"/>
      <color indexed="10"/>
      <name val="Calibri"/>
      <family val="2"/>
      <charset val="238"/>
    </font>
    <font>
      <sz val="8"/>
      <color indexed="8"/>
      <name val="Calibri"/>
      <family val="2"/>
      <charset val="238"/>
    </font>
    <font>
      <u/>
      <sz val="8"/>
      <name val="Calibri"/>
      <family val="2"/>
      <charset val="238"/>
    </font>
    <font>
      <sz val="8"/>
      <color indexed="10"/>
      <name val="Calibri"/>
      <family val="2"/>
      <charset val="238"/>
    </font>
    <font>
      <b/>
      <sz val="8"/>
      <color indexed="10"/>
      <name val="Calibri"/>
      <family val="2"/>
      <charset val="238"/>
    </font>
    <font>
      <b/>
      <u/>
      <sz val="9"/>
      <name val="Calibri"/>
      <family val="2"/>
      <charset val="238"/>
    </font>
    <font>
      <b/>
      <sz val="9"/>
      <color indexed="8"/>
      <name val="Calibri"/>
      <family val="2"/>
      <charset val="238"/>
    </font>
    <font>
      <b/>
      <sz val="18"/>
      <color theme="3"/>
      <name val="Cambria"/>
      <family val="2"/>
      <charset val="238"/>
      <scheme val="major"/>
    </font>
    <font>
      <sz val="10"/>
      <color theme="1"/>
      <name val="Cambria"/>
      <family val="1"/>
      <charset val="238"/>
    </font>
    <font>
      <sz val="18"/>
      <name val="Calibri"/>
      <family val="2"/>
      <charset val="238"/>
      <scheme val="minor"/>
    </font>
    <font>
      <sz val="10"/>
      <name val="Calibri"/>
      <family val="2"/>
      <charset val="238"/>
      <scheme val="minor"/>
    </font>
    <font>
      <sz val="12"/>
      <name val="Calibri"/>
      <family val="2"/>
      <charset val="238"/>
      <scheme val="minor"/>
    </font>
    <font>
      <b/>
      <sz val="12"/>
      <name val="Calibri"/>
      <family val="2"/>
      <charset val="238"/>
      <scheme val="minor"/>
    </font>
    <font>
      <b/>
      <sz val="8"/>
      <name val="Calibri"/>
      <family val="2"/>
      <charset val="238"/>
      <scheme val="minor"/>
    </font>
    <font>
      <sz val="8"/>
      <name val="Calibri"/>
      <family val="2"/>
      <charset val="238"/>
      <scheme val="minor"/>
    </font>
    <font>
      <sz val="11"/>
      <name val="Calibri"/>
      <family val="2"/>
      <charset val="238"/>
      <scheme val="minor"/>
    </font>
    <font>
      <sz val="7"/>
      <name val="Calibri"/>
      <family val="2"/>
      <charset val="238"/>
      <scheme val="minor"/>
    </font>
    <font>
      <b/>
      <sz val="11"/>
      <name val="Calibri"/>
      <family val="2"/>
      <charset val="238"/>
      <scheme val="minor"/>
    </font>
    <font>
      <sz val="9"/>
      <name val="Calibri"/>
      <family val="2"/>
      <charset val="238"/>
      <scheme val="minor"/>
    </font>
    <font>
      <b/>
      <sz val="9"/>
      <name val="Calibri"/>
      <family val="2"/>
      <charset val="238"/>
      <scheme val="minor"/>
    </font>
    <font>
      <b/>
      <u/>
      <sz val="11"/>
      <name val="Calibri"/>
      <family val="2"/>
      <charset val="238"/>
      <scheme val="minor"/>
    </font>
    <font>
      <b/>
      <sz val="10"/>
      <name val="Calibri"/>
      <family val="2"/>
      <charset val="238"/>
      <scheme val="minor"/>
    </font>
    <font>
      <sz val="9"/>
      <color indexed="8"/>
      <name val="Calibri"/>
      <family val="2"/>
      <charset val="238"/>
      <scheme val="minor"/>
    </font>
    <font>
      <u/>
      <sz val="14"/>
      <name val="Calibri"/>
      <family val="2"/>
      <charset val="238"/>
      <scheme val="minor"/>
    </font>
    <font>
      <sz val="14"/>
      <name val="Calibri"/>
      <family val="2"/>
      <charset val="238"/>
      <scheme val="minor"/>
    </font>
    <font>
      <sz val="9"/>
      <color theme="1"/>
      <name val="Calibri"/>
      <family val="2"/>
      <charset val="238"/>
      <scheme val="minor"/>
    </font>
    <font>
      <i/>
      <sz val="9"/>
      <color theme="1"/>
      <name val="Calibri"/>
      <family val="2"/>
      <charset val="238"/>
      <scheme val="minor"/>
    </font>
    <font>
      <i/>
      <sz val="9"/>
      <name val="Calibri"/>
      <family val="2"/>
      <charset val="238"/>
      <scheme val="minor"/>
    </font>
    <font>
      <sz val="9"/>
      <color indexed="40"/>
      <name val="Calibri"/>
      <family val="2"/>
      <charset val="238"/>
      <scheme val="minor"/>
    </font>
    <font>
      <u/>
      <sz val="8"/>
      <color indexed="10"/>
      <name val="Calibri"/>
      <family val="2"/>
      <charset val="238"/>
      <scheme val="minor"/>
    </font>
    <font>
      <sz val="8"/>
      <color indexed="8"/>
      <name val="Calibri"/>
      <family val="2"/>
      <charset val="238"/>
      <scheme val="minor"/>
    </font>
    <font>
      <u/>
      <sz val="8"/>
      <name val="Calibri"/>
      <family val="2"/>
      <charset val="238"/>
      <scheme val="minor"/>
    </font>
    <font>
      <sz val="8"/>
      <color indexed="10"/>
      <name val="Calibri"/>
      <family val="2"/>
      <charset val="238"/>
      <scheme val="minor"/>
    </font>
    <font>
      <sz val="9"/>
      <color indexed="10"/>
      <name val="Calibri"/>
      <family val="2"/>
      <charset val="238"/>
      <scheme val="minor"/>
    </font>
    <font>
      <u/>
      <sz val="9"/>
      <name val="Calibri"/>
      <family val="2"/>
      <charset val="238"/>
      <scheme val="minor"/>
    </font>
    <font>
      <u/>
      <sz val="18"/>
      <name val="Calibri"/>
      <family val="2"/>
      <charset val="238"/>
      <scheme val="minor"/>
    </font>
    <font>
      <sz val="9"/>
      <color theme="0"/>
      <name val="Calibri"/>
      <family val="2"/>
      <charset val="238"/>
      <scheme val="minor"/>
    </font>
    <font>
      <b/>
      <sz val="9"/>
      <color indexed="8"/>
      <name val="Calibri"/>
      <family val="2"/>
      <charset val="238"/>
      <scheme val="minor"/>
    </font>
    <font>
      <b/>
      <u/>
      <sz val="9"/>
      <name val="Calibri"/>
      <family val="2"/>
      <charset val="238"/>
      <scheme val="minor"/>
    </font>
    <font>
      <b/>
      <sz val="9"/>
      <color theme="1"/>
      <name val="Calibri"/>
      <family val="2"/>
      <charset val="238"/>
      <scheme val="minor"/>
    </font>
    <font>
      <sz val="9"/>
      <color rgb="FFFF0000"/>
      <name val="Calibri"/>
      <family val="2"/>
      <charset val="238"/>
      <scheme val="minor"/>
    </font>
    <font>
      <u/>
      <sz val="9"/>
      <color theme="1"/>
      <name val="Calibri"/>
      <family val="2"/>
      <charset val="238"/>
      <scheme val="minor"/>
    </font>
    <font>
      <sz val="9"/>
      <color rgb="FF0070C0"/>
      <name val="Calibri"/>
      <family val="2"/>
      <charset val="238"/>
      <scheme val="minor"/>
    </font>
    <font>
      <sz val="9"/>
      <color rgb="FFFFC000"/>
      <name val="Calibri"/>
      <family val="2"/>
      <charset val="238"/>
      <scheme val="minor"/>
    </font>
    <font>
      <sz val="9"/>
      <color rgb="FF00B050"/>
      <name val="Calibri"/>
      <family val="2"/>
      <charset val="238"/>
      <scheme val="minor"/>
    </font>
    <font>
      <b/>
      <sz val="9"/>
      <color rgb="FF00B050"/>
      <name val="Calibri"/>
      <family val="2"/>
      <charset val="238"/>
      <scheme val="minor"/>
    </font>
    <font>
      <b/>
      <sz val="9"/>
      <color rgb="FF00B0F0"/>
      <name val="Calibri"/>
      <family val="2"/>
      <charset val="238"/>
      <scheme val="minor"/>
    </font>
    <font>
      <sz val="9"/>
      <color rgb="FF00B0F0"/>
      <name val="Calibri"/>
      <family val="2"/>
      <charset val="238"/>
      <scheme val="minor"/>
    </font>
    <font>
      <b/>
      <sz val="9"/>
      <color rgb="FFFF0000"/>
      <name val="Calibri"/>
      <family val="2"/>
      <charset val="238"/>
      <scheme val="minor"/>
    </font>
    <font>
      <b/>
      <u/>
      <sz val="14"/>
      <name val="Calibri"/>
      <family val="2"/>
      <charset val="238"/>
      <scheme val="minor"/>
    </font>
    <font>
      <b/>
      <sz val="20"/>
      <name val="Calibri"/>
      <family val="2"/>
      <charset val="238"/>
      <scheme val="minor"/>
    </font>
    <font>
      <b/>
      <sz val="18"/>
      <color rgb="FFFF0000"/>
      <name val="Calibri"/>
      <family val="2"/>
      <charset val="238"/>
      <scheme val="minor"/>
    </font>
    <font>
      <b/>
      <sz val="8"/>
      <color rgb="FFFF0000"/>
      <name val="Calibri"/>
      <family val="2"/>
      <charset val="238"/>
      <scheme val="minor"/>
    </font>
    <font>
      <sz val="18"/>
      <color rgb="FFFF0000"/>
      <name val="Calibri"/>
      <family val="2"/>
      <charset val="238"/>
      <scheme val="minor"/>
    </font>
    <font>
      <u/>
      <sz val="8"/>
      <color rgb="FFFF0000"/>
      <name val="Calibri"/>
      <family val="2"/>
      <charset val="238"/>
      <scheme val="minor"/>
    </font>
    <font>
      <sz val="8"/>
      <color rgb="FFFF0000"/>
      <name val="Calibri"/>
      <family val="2"/>
      <charset val="238"/>
      <scheme val="minor"/>
    </font>
    <font>
      <sz val="14"/>
      <color rgb="FFFF0000"/>
      <name val="Calibri"/>
      <family val="2"/>
      <charset val="238"/>
      <scheme val="minor"/>
    </font>
    <font>
      <strike/>
      <sz val="9"/>
      <color rgb="FFFF0000"/>
      <name val="Calibri"/>
      <family val="2"/>
      <charset val="238"/>
      <scheme val="minor"/>
    </font>
    <font>
      <b/>
      <sz val="9"/>
      <color rgb="FF0070C0"/>
      <name val="Calibri"/>
      <family val="2"/>
      <charset val="238"/>
      <scheme val="minor"/>
    </font>
    <font>
      <sz val="9"/>
      <color indexed="81"/>
      <name val="Tahoma"/>
      <family val="2"/>
      <charset val="238"/>
    </font>
    <font>
      <b/>
      <sz val="9"/>
      <color indexed="81"/>
      <name val="Tahoma"/>
      <family val="2"/>
      <charset val="238"/>
    </font>
    <font>
      <sz val="11"/>
      <color rgb="FFFF0000"/>
      <name val="Calibri"/>
      <family val="2"/>
      <charset val="238"/>
      <scheme val="minor"/>
    </font>
    <font>
      <b/>
      <u/>
      <sz val="18"/>
      <name val="Calibri"/>
      <family val="2"/>
      <charset val="238"/>
      <scheme val="minor"/>
    </font>
    <font>
      <sz val="9"/>
      <name val="Times New Roman"/>
      <family val="1"/>
      <charset val="238"/>
    </font>
    <font>
      <sz val="9"/>
      <color rgb="FF0070C0"/>
      <name val="Calibri"/>
      <family val="2"/>
      <charset val="238"/>
    </font>
    <font>
      <b/>
      <sz val="9"/>
      <color rgb="FF0070C0"/>
      <name val="Calibri"/>
      <family val="2"/>
      <charset val="238"/>
    </font>
    <font>
      <vertAlign val="superscript"/>
      <sz val="8"/>
      <name val="Calibri"/>
      <family val="2"/>
      <charset val="238"/>
    </font>
    <font>
      <b/>
      <sz val="14"/>
      <name val="Calibri"/>
      <family val="2"/>
      <charset val="238"/>
      <scheme val="minor"/>
    </font>
    <font>
      <b/>
      <sz val="11"/>
      <color rgb="FFFF0000"/>
      <name val="Calibri"/>
      <family val="2"/>
      <charset val="238"/>
      <scheme val="minor"/>
    </font>
    <font>
      <b/>
      <sz val="14"/>
      <color rgb="FFFF0000"/>
      <name val="Calibri"/>
      <family val="2"/>
      <charset val="238"/>
      <scheme val="minor"/>
    </font>
    <font>
      <u/>
      <sz val="18"/>
      <color theme="0"/>
      <name val="Calibri"/>
      <family val="2"/>
      <charset val="238"/>
      <scheme val="minor"/>
    </font>
    <font>
      <u/>
      <sz val="8"/>
      <color theme="0"/>
      <name val="Calibri"/>
      <family val="2"/>
      <charset val="238"/>
      <scheme val="minor"/>
    </font>
    <font>
      <sz val="8"/>
      <color theme="0"/>
      <name val="Calibri"/>
      <family val="2"/>
      <charset val="238"/>
      <scheme val="minor"/>
    </font>
    <font>
      <u/>
      <sz val="14"/>
      <color theme="0"/>
      <name val="Calibri"/>
      <family val="2"/>
      <charset val="238"/>
      <scheme val="minor"/>
    </font>
    <font>
      <sz val="14"/>
      <color theme="0"/>
      <name val="Calibri"/>
      <family val="2"/>
      <charset val="238"/>
      <scheme val="minor"/>
    </font>
    <font>
      <b/>
      <sz val="9"/>
      <color theme="0"/>
      <name val="Calibri"/>
      <family val="2"/>
      <charset val="238"/>
      <scheme val="minor"/>
    </font>
    <font>
      <b/>
      <u/>
      <sz val="8"/>
      <color indexed="8"/>
      <name val="Calibri"/>
      <family val="2"/>
      <charset val="238"/>
    </font>
    <font>
      <b/>
      <sz val="8"/>
      <color indexed="8"/>
      <name val="Calibri"/>
      <family val="2"/>
      <charset val="238"/>
      <scheme val="minor"/>
    </font>
    <font>
      <vertAlign val="superscript"/>
      <sz val="9"/>
      <name val="Calibri"/>
      <family val="2"/>
      <charset val="238"/>
      <scheme val="minor"/>
    </font>
    <font>
      <sz val="8"/>
      <color theme="1"/>
      <name val="Calibri"/>
      <family val="2"/>
      <charset val="238"/>
      <scheme val="minor"/>
    </font>
    <font>
      <b/>
      <sz val="8"/>
      <color theme="1"/>
      <name val="Calibri"/>
      <family val="2"/>
      <charset val="238"/>
      <scheme val="minor"/>
    </font>
    <font>
      <b/>
      <u/>
      <sz val="8"/>
      <name val="Calibri"/>
      <family val="2"/>
      <charset val="238"/>
      <scheme val="minor"/>
    </font>
    <font>
      <b/>
      <sz val="8"/>
      <color rgb="FF0070C0"/>
      <name val="Calibri"/>
      <family val="2"/>
      <charset val="238"/>
      <scheme val="minor"/>
    </font>
    <font>
      <sz val="8"/>
      <color rgb="FF00B050"/>
      <name val="Calibri"/>
      <family val="2"/>
      <charset val="238"/>
      <scheme val="minor"/>
    </font>
    <font>
      <sz val="8"/>
      <color rgb="FF00B0F0"/>
      <name val="Calibri"/>
      <family val="2"/>
      <charset val="238"/>
      <scheme val="minor"/>
    </font>
    <font>
      <b/>
      <sz val="18"/>
      <name val="Calibri"/>
      <family val="2"/>
      <charset val="238"/>
      <scheme val="minor"/>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7">
    <xf numFmtId="0" fontId="0" fillId="0" borderId="0"/>
    <xf numFmtId="0" fontId="35" fillId="0" borderId="0">
      <alignment horizontal="right"/>
    </xf>
    <xf numFmtId="0" fontId="35" fillId="0" borderId="0">
      <alignment horizontal="right"/>
    </xf>
    <xf numFmtId="0" fontId="34" fillId="0" borderId="0" applyNumberFormat="0" applyFill="0" applyBorder="0" applyAlignment="0" applyProtection="0"/>
    <xf numFmtId="0" fontId="10" fillId="0" borderId="0"/>
    <xf numFmtId="0" fontId="9" fillId="0" borderId="0"/>
    <xf numFmtId="0" fontId="9" fillId="0" borderId="0"/>
    <xf numFmtId="0" fontId="17" fillId="0" borderId="0"/>
    <xf numFmtId="0" fontId="11" fillId="0" borderId="0"/>
    <xf numFmtId="0" fontId="17" fillId="0" borderId="0"/>
    <xf numFmtId="0" fontId="16" fillId="0" borderId="0"/>
    <xf numFmtId="0" fontId="16" fillId="0" borderId="0"/>
    <xf numFmtId="0" fontId="14" fillId="0" borderId="0"/>
    <xf numFmtId="4" fontId="14" fillId="0" borderId="0" applyFill="0" applyBorder="0"/>
    <xf numFmtId="0" fontId="16" fillId="0" borderId="0"/>
    <xf numFmtId="37" fontId="15" fillId="0" borderId="0"/>
    <xf numFmtId="0" fontId="14" fillId="0" borderId="0" applyBorder="0"/>
    <xf numFmtId="0" fontId="14" fillId="0" borderId="0" applyBorder="0"/>
    <xf numFmtId="0" fontId="16" fillId="0" borderId="0"/>
    <xf numFmtId="0" fontId="16" fillId="0" borderId="0"/>
    <xf numFmtId="0" fontId="14" fillId="0" borderId="0"/>
    <xf numFmtId="0" fontId="9" fillId="0" borderId="0"/>
    <xf numFmtId="9" fontId="1" fillId="0" borderId="0" applyFont="0" applyFill="0" applyBorder="0" applyAlignment="0" applyProtection="0"/>
    <xf numFmtId="0" fontId="35" fillId="0" borderId="0">
      <alignment vertical="top" wrapText="1"/>
    </xf>
    <xf numFmtId="0" fontId="35" fillId="0" borderId="0">
      <alignment horizontal="left" vertical="top"/>
    </xf>
    <xf numFmtId="164" fontId="1" fillId="0" borderId="0" applyFont="0" applyFill="0" applyBorder="0" applyAlignment="0" applyProtection="0"/>
    <xf numFmtId="43" fontId="1" fillId="0" borderId="0" applyFont="0" applyFill="0" applyBorder="0" applyAlignment="0" applyProtection="0"/>
  </cellStyleXfs>
  <cellXfs count="2016">
    <xf numFmtId="0" fontId="0" fillId="0" borderId="0" xfId="0"/>
    <xf numFmtId="0" fontId="37" fillId="0" borderId="0" xfId="0" applyFont="1"/>
    <xf numFmtId="0" fontId="38" fillId="0" borderId="0" xfId="0" applyFont="1"/>
    <xf numFmtId="0" fontId="41" fillId="0" borderId="0" xfId="0" applyFont="1"/>
    <xf numFmtId="0" fontId="40" fillId="0" borderId="1" xfId="0" applyFont="1" applyBorder="1" applyAlignment="1"/>
    <xf numFmtId="0" fontId="38" fillId="3" borderId="1" xfId="0" applyFont="1" applyFill="1" applyBorder="1" applyAlignment="1">
      <alignment horizontal="center" vertical="top"/>
    </xf>
    <xf numFmtId="170" fontId="38" fillId="3" borderId="1" xfId="0" applyNumberFormat="1" applyFont="1" applyFill="1" applyBorder="1"/>
    <xf numFmtId="170" fontId="38" fillId="3" borderId="1" xfId="0" applyNumberFormat="1" applyFont="1" applyFill="1" applyBorder="1" applyAlignment="1">
      <alignment horizontal="right"/>
    </xf>
    <xf numFmtId="170" fontId="39" fillId="2" borderId="12" xfId="0" applyNumberFormat="1" applyFont="1" applyFill="1" applyBorder="1"/>
    <xf numFmtId="4" fontId="44" fillId="0" borderId="0" xfId="0" applyNumberFormat="1" applyFont="1"/>
    <xf numFmtId="0" fontId="44" fillId="3" borderId="21" xfId="0" applyFont="1" applyFill="1" applyBorder="1" applyAlignment="1">
      <alignment horizontal="center"/>
    </xf>
    <xf numFmtId="0" fontId="45" fillId="0" borderId="0" xfId="0" applyFont="1"/>
    <xf numFmtId="4" fontId="46" fillId="0" borderId="0" xfId="0" applyNumberFormat="1" applyFont="1"/>
    <xf numFmtId="0" fontId="46" fillId="0" borderId="21" xfId="0" applyFont="1" applyBorder="1" applyAlignment="1">
      <alignment horizontal="center" vertical="top"/>
    </xf>
    <xf numFmtId="0" fontId="46" fillId="0" borderId="1" xfId="0" applyFont="1" applyBorder="1" applyAlignment="1">
      <alignment horizontal="left" vertical="top" wrapText="1"/>
    </xf>
    <xf numFmtId="170" fontId="46" fillId="0" borderId="22" xfId="0" applyNumberFormat="1" applyFont="1" applyBorder="1" applyAlignment="1">
      <alignment horizontal="right" vertical="top" wrapText="1"/>
    </xf>
    <xf numFmtId="0" fontId="44" fillId="3" borderId="21" xfId="0" applyFont="1" applyFill="1" applyBorder="1" applyAlignment="1">
      <alignment horizontal="center" vertical="top"/>
    </xf>
    <xf numFmtId="0" fontId="44" fillId="3" borderId="1" xfId="0" applyFont="1" applyFill="1" applyBorder="1" applyAlignment="1">
      <alignment horizontal="left" vertical="top" wrapText="1"/>
    </xf>
    <xf numFmtId="170" fontId="44" fillId="3" borderId="22" xfId="0" applyNumberFormat="1" applyFont="1" applyFill="1" applyBorder="1" applyAlignment="1">
      <alignment horizontal="right" vertical="top" wrapText="1"/>
    </xf>
    <xf numFmtId="0" fontId="46" fillId="0" borderId="21" xfId="0" applyFont="1" applyBorder="1" applyAlignment="1">
      <alignment horizontal="center" wrapText="1"/>
    </xf>
    <xf numFmtId="0" fontId="46" fillId="0" borderId="1" xfId="0" applyFont="1" applyBorder="1" applyAlignment="1">
      <alignment vertical="top"/>
    </xf>
    <xf numFmtId="0" fontId="45" fillId="0" borderId="0" xfId="0" applyFont="1" applyBorder="1"/>
    <xf numFmtId="4" fontId="46" fillId="0" borderId="0" xfId="0" applyNumberFormat="1" applyFont="1" applyBorder="1"/>
    <xf numFmtId="0" fontId="44" fillId="3" borderId="21" xfId="0" applyFont="1" applyFill="1" applyBorder="1" applyAlignment="1">
      <alignment horizontal="center" wrapText="1"/>
    </xf>
    <xf numFmtId="0" fontId="44" fillId="3" borderId="1" xfId="0" applyFont="1" applyFill="1" applyBorder="1" applyAlignment="1">
      <alignment vertical="top"/>
    </xf>
    <xf numFmtId="170" fontId="44" fillId="3" borderId="22" xfId="0" applyNumberFormat="1" applyFont="1" applyFill="1" applyBorder="1"/>
    <xf numFmtId="0" fontId="44" fillId="3" borderId="23" xfId="0" applyFont="1" applyFill="1" applyBorder="1" applyAlignment="1">
      <alignment horizontal="center" vertical="top"/>
    </xf>
    <xf numFmtId="0" fontId="44" fillId="3" borderId="24" xfId="0" applyFont="1" applyFill="1" applyBorder="1" applyAlignment="1">
      <alignment horizontal="left" vertical="top" wrapText="1"/>
    </xf>
    <xf numFmtId="170" fontId="44" fillId="3" borderId="25" xfId="0" applyNumberFormat="1" applyFont="1" applyFill="1" applyBorder="1" applyAlignment="1">
      <alignment horizontal="right" vertical="top" wrapText="1"/>
    </xf>
    <xf numFmtId="0" fontId="41" fillId="0" borderId="0" xfId="0" applyFont="1" applyBorder="1"/>
    <xf numFmtId="4" fontId="40" fillId="0" borderId="0" xfId="0" applyNumberFormat="1" applyFont="1" applyBorder="1"/>
    <xf numFmtId="0" fontId="37" fillId="0" borderId="0" xfId="0" applyFont="1" applyBorder="1"/>
    <xf numFmtId="4" fontId="44" fillId="0" borderId="0" xfId="0" applyNumberFormat="1" applyFont="1" applyBorder="1"/>
    <xf numFmtId="0" fontId="48" fillId="0" borderId="0" xfId="0" applyFont="1" applyAlignment="1">
      <alignment horizontal="center"/>
    </xf>
    <xf numFmtId="166" fontId="38" fillId="0" borderId="0" xfId="0" applyNumberFormat="1" applyFont="1"/>
    <xf numFmtId="0" fontId="36" fillId="0" borderId="0" xfId="0" applyFont="1" applyAlignment="1"/>
    <xf numFmtId="0" fontId="45" fillId="0" borderId="10" xfId="0" applyFont="1" applyBorder="1" applyAlignment="1">
      <alignment horizontal="center" vertical="top"/>
    </xf>
    <xf numFmtId="0" fontId="45" fillId="0" borderId="0" xfId="0" applyFont="1" applyAlignment="1"/>
    <xf numFmtId="0" fontId="45" fillId="0" borderId="1" xfId="0" applyFont="1" applyBorder="1" applyAlignment="1">
      <alignment wrapText="1"/>
    </xf>
    <xf numFmtId="0" fontId="45" fillId="0" borderId="1" xfId="0" applyFont="1" applyFill="1" applyBorder="1" applyAlignment="1">
      <alignment horizontal="justify" vertical="top" wrapText="1"/>
    </xf>
    <xf numFmtId="0" fontId="45" fillId="0" borderId="1" xfId="0" applyFont="1" applyBorder="1" applyAlignment="1">
      <alignment horizontal="justify" wrapText="1"/>
    </xf>
    <xf numFmtId="0" fontId="45" fillId="0" borderId="1" xfId="0" applyFont="1" applyBorder="1" applyAlignment="1">
      <alignment horizontal="justify" vertical="top" wrapText="1"/>
    </xf>
    <xf numFmtId="0" fontId="45" fillId="0" borderId="1" xfId="0" applyFont="1" applyBorder="1" applyAlignment="1">
      <alignment horizontal="justify"/>
    </xf>
    <xf numFmtId="0" fontId="45" fillId="0" borderId="2" xfId="0" applyFont="1" applyBorder="1" applyAlignment="1"/>
    <xf numFmtId="0" fontId="45" fillId="0" borderId="3" xfId="0" applyFont="1" applyBorder="1" applyAlignment="1"/>
    <xf numFmtId="0" fontId="45" fillId="0" borderId="4" xfId="0" applyFont="1" applyBorder="1" applyAlignment="1"/>
    <xf numFmtId="0" fontId="45" fillId="0" borderId="9" xfId="0" applyFont="1" applyBorder="1" applyAlignment="1">
      <alignment horizontal="center" vertical="top"/>
    </xf>
    <xf numFmtId="0" fontId="51" fillId="4" borderId="6" xfId="0" applyFont="1" applyFill="1" applyBorder="1" applyAlignment="1"/>
    <xf numFmtId="0" fontId="51" fillId="4" borderId="7" xfId="0" applyFont="1" applyFill="1" applyBorder="1" applyAlignment="1"/>
    <xf numFmtId="0" fontId="51" fillId="0" borderId="0" xfId="0" applyFont="1" applyAlignment="1"/>
    <xf numFmtId="0" fontId="45" fillId="0" borderId="11" xfId="0" applyFont="1" applyBorder="1" applyAlignment="1">
      <alignment horizontal="justify" vertical="top" wrapText="1"/>
    </xf>
    <xf numFmtId="0" fontId="45" fillId="0" borderId="8" xfId="0" applyNumberFormat="1" applyFont="1" applyBorder="1" applyAlignment="1">
      <alignment horizontal="center" vertical="top"/>
    </xf>
    <xf numFmtId="0" fontId="45" fillId="0" borderId="8" xfId="0" applyFont="1" applyBorder="1" applyAlignment="1">
      <alignment horizontal="justify" vertical="top" wrapText="1"/>
    </xf>
    <xf numFmtId="0" fontId="45" fillId="0" borderId="8" xfId="0" applyFont="1" applyBorder="1" applyAlignment="1">
      <alignment horizontal="center" wrapText="1"/>
    </xf>
    <xf numFmtId="4" fontId="45" fillId="0" borderId="8" xfId="0" applyNumberFormat="1" applyFont="1" applyBorder="1" applyAlignment="1">
      <alignment horizontal="right" wrapText="1"/>
    </xf>
    <xf numFmtId="0" fontId="45" fillId="0" borderId="1" xfId="0" applyNumberFormat="1" applyFont="1" applyBorder="1" applyAlignment="1">
      <alignment horizontal="center" vertical="top"/>
    </xf>
    <xf numFmtId="0" fontId="45" fillId="0" borderId="1" xfId="0" applyFont="1" applyBorder="1" applyAlignment="1">
      <alignment horizontal="center" wrapText="1"/>
    </xf>
    <xf numFmtId="4" fontId="45" fillId="0" borderId="1" xfId="0" applyNumberFormat="1" applyFont="1" applyBorder="1" applyAlignment="1">
      <alignment horizontal="right" wrapText="1"/>
    </xf>
    <xf numFmtId="168" fontId="45" fillId="0" borderId="1" xfId="0" applyNumberFormat="1" applyFont="1" applyBorder="1" applyAlignment="1">
      <alignment horizontal="right" wrapText="1"/>
    </xf>
    <xf numFmtId="0" fontId="45" fillId="0" borderId="5" xfId="0" applyFont="1" applyBorder="1" applyAlignment="1">
      <alignment horizontal="center" vertical="top"/>
    </xf>
    <xf numFmtId="0" fontId="45" fillId="0" borderId="6" xfId="0" applyFont="1" applyBorder="1" applyAlignment="1">
      <alignment horizontal="justify" vertical="top" wrapText="1"/>
    </xf>
    <xf numFmtId="0" fontId="45" fillId="0" borderId="6" xfId="0" applyFont="1" applyBorder="1" applyAlignment="1">
      <alignment horizontal="center" wrapText="1"/>
    </xf>
    <xf numFmtId="4" fontId="45" fillId="0" borderId="6" xfId="0" applyNumberFormat="1" applyFont="1" applyBorder="1" applyAlignment="1">
      <alignment horizontal="right" wrapText="1"/>
    </xf>
    <xf numFmtId="0" fontId="45" fillId="4" borderId="6" xfId="0" applyFont="1" applyFill="1" applyBorder="1" applyAlignment="1">
      <alignment wrapText="1"/>
    </xf>
    <xf numFmtId="4" fontId="52" fillId="0" borderId="1" xfId="0" applyNumberFormat="1" applyFont="1" applyFill="1" applyBorder="1" applyAlignment="1">
      <alignment horizontal="right"/>
    </xf>
    <xf numFmtId="4" fontId="52" fillId="6" borderId="1" xfId="0" applyNumberFormat="1" applyFont="1" applyFill="1" applyBorder="1" applyAlignment="1">
      <alignment horizontal="right"/>
    </xf>
    <xf numFmtId="0" fontId="52" fillId="0" borderId="1" xfId="0" applyFont="1" applyBorder="1" applyAlignment="1">
      <alignment horizontal="justify" vertical="top" wrapText="1"/>
    </xf>
    <xf numFmtId="4" fontId="52" fillId="0" borderId="1" xfId="0" applyNumberFormat="1" applyFont="1" applyBorder="1" applyAlignment="1">
      <alignment horizontal="right" wrapText="1"/>
    </xf>
    <xf numFmtId="0" fontId="45" fillId="0" borderId="1" xfId="0" applyFont="1" applyBorder="1" applyAlignment="1">
      <alignment horizontal="center"/>
    </xf>
    <xf numFmtId="0" fontId="45" fillId="0" borderId="1" xfId="0" applyFont="1" applyBorder="1" applyAlignment="1">
      <alignment horizontal="right"/>
    </xf>
    <xf numFmtId="0" fontId="45" fillId="0" borderId="1" xfId="0" applyNumberFormat="1" applyFont="1" applyBorder="1" applyAlignment="1">
      <alignment horizontal="justify" vertical="top" wrapText="1"/>
    </xf>
    <xf numFmtId="4" fontId="45" fillId="0" borderId="1" xfId="0" applyNumberFormat="1" applyFont="1" applyBorder="1" applyAlignment="1">
      <alignment horizontal="right"/>
    </xf>
    <xf numFmtId="0" fontId="52" fillId="0" borderId="12" xfId="0" applyFont="1" applyBorder="1" applyAlignment="1">
      <alignment horizontal="justify" vertical="top" wrapText="1"/>
    </xf>
    <xf numFmtId="4" fontId="52" fillId="0" borderId="12" xfId="0" applyNumberFormat="1" applyFont="1" applyBorder="1" applyAlignment="1">
      <alignment horizontal="right"/>
    </xf>
    <xf numFmtId="4" fontId="45" fillId="0" borderId="1" xfId="0" applyNumberFormat="1" applyFont="1" applyFill="1" applyBorder="1" applyAlignment="1">
      <alignment horizontal="right"/>
    </xf>
    <xf numFmtId="4" fontId="52" fillId="0" borderId="1" xfId="0" applyNumberFormat="1" applyFont="1" applyBorder="1" applyAlignment="1">
      <alignment horizontal="right"/>
    </xf>
    <xf numFmtId="4" fontId="45" fillId="0" borderId="1" xfId="0" applyNumberFormat="1" applyFont="1" applyFill="1" applyBorder="1" applyAlignment="1"/>
    <xf numFmtId="4" fontId="54" fillId="0" borderId="1" xfId="0" applyNumberFormat="1" applyFont="1" applyFill="1" applyBorder="1" applyAlignment="1">
      <alignment wrapText="1"/>
    </xf>
    <xf numFmtId="4" fontId="45" fillId="0" borderId="1" xfId="0" applyNumberFormat="1" applyFont="1" applyFill="1" applyBorder="1" applyAlignment="1">
      <alignment wrapText="1"/>
    </xf>
    <xf numFmtId="0" fontId="45" fillId="0" borderId="12" xfId="0" applyFont="1" applyBorder="1" applyAlignment="1">
      <alignment horizontal="justify" vertical="top" wrapText="1"/>
    </xf>
    <xf numFmtId="0" fontId="45" fillId="0" borderId="12" xfId="0" applyFont="1" applyBorder="1" applyAlignment="1">
      <alignment horizontal="center" wrapText="1"/>
    </xf>
    <xf numFmtId="4" fontId="45" fillId="0" borderId="12" xfId="0" applyNumberFormat="1" applyFont="1" applyBorder="1" applyAlignment="1">
      <alignment horizontal="right" wrapText="1"/>
    </xf>
    <xf numFmtId="4" fontId="46" fillId="5" borderId="5" xfId="0" applyNumberFormat="1" applyFont="1" applyFill="1" applyBorder="1" applyAlignment="1">
      <alignment horizontal="left" vertical="top" wrapText="1"/>
    </xf>
    <xf numFmtId="4" fontId="46" fillId="5" borderId="6" xfId="0" applyNumberFormat="1" applyFont="1" applyFill="1" applyBorder="1" applyAlignment="1">
      <alignment horizontal="left" vertical="top" wrapText="1"/>
    </xf>
    <xf numFmtId="0" fontId="45" fillId="0" borderId="0" xfId="0" applyFont="1" applyBorder="1" applyAlignment="1">
      <alignment horizontal="right"/>
    </xf>
    <xf numFmtId="0" fontId="51" fillId="4" borderId="5" xfId="0" applyFont="1" applyFill="1" applyBorder="1" applyAlignment="1"/>
    <xf numFmtId="0" fontId="45" fillId="0" borderId="10" xfId="0" applyFont="1" applyBorder="1" applyAlignment="1"/>
    <xf numFmtId="0" fontId="45" fillId="0" borderId="11" xfId="0" applyFont="1" applyBorder="1" applyAlignment="1"/>
    <xf numFmtId="0" fontId="45" fillId="0" borderId="28" xfId="0" applyFont="1" applyBorder="1" applyAlignment="1"/>
    <xf numFmtId="0" fontId="45" fillId="0" borderId="1" xfId="0" applyFont="1" applyBorder="1" applyAlignment="1">
      <alignment horizontal="justify" vertical="top"/>
    </xf>
    <xf numFmtId="0" fontId="45" fillId="0" borderId="5" xfId="0" applyNumberFormat="1" applyFont="1" applyBorder="1" applyAlignment="1">
      <alignment horizontal="center" vertical="top"/>
    </xf>
    <xf numFmtId="4" fontId="45" fillId="0" borderId="7" xfId="0" applyNumberFormat="1" applyFont="1" applyBorder="1" applyAlignment="1">
      <alignment horizontal="right" wrapText="1"/>
    </xf>
    <xf numFmtId="0" fontId="45" fillId="0" borderId="0" xfId="0" applyFont="1" applyBorder="1" applyAlignment="1">
      <alignment horizontal="justify" vertical="top" wrapText="1"/>
    </xf>
    <xf numFmtId="0" fontId="45" fillId="0" borderId="0" xfId="0" applyFont="1" applyBorder="1" applyAlignment="1">
      <alignment horizontal="center" wrapText="1"/>
    </xf>
    <xf numFmtId="4" fontId="45" fillId="0" borderId="0" xfId="0" applyNumberFormat="1" applyFont="1" applyBorder="1" applyAlignment="1">
      <alignment horizontal="right" wrapText="1"/>
    </xf>
    <xf numFmtId="168" fontId="45" fillId="0" borderId="12" xfId="0" applyNumberFormat="1" applyFont="1" applyBorder="1" applyAlignment="1">
      <alignment horizontal="right" wrapText="1"/>
    </xf>
    <xf numFmtId="167" fontId="45" fillId="0" borderId="1" xfId="0" applyNumberFormat="1" applyFont="1" applyBorder="1" applyAlignment="1">
      <alignment horizontal="center" vertical="top"/>
    </xf>
    <xf numFmtId="0" fontId="45" fillId="4" borderId="10" xfId="0" applyNumberFormat="1" applyFont="1" applyFill="1" applyBorder="1" applyAlignment="1">
      <alignment horizontal="center" vertical="top"/>
    </xf>
    <xf numFmtId="0" fontId="46" fillId="4" borderId="11" xfId="0" applyFont="1" applyFill="1" applyBorder="1" applyAlignment="1">
      <alignment horizontal="justify" vertical="top" wrapText="1"/>
    </xf>
    <xf numFmtId="0" fontId="45" fillId="4" borderId="11" xfId="0" applyFont="1" applyFill="1" applyBorder="1" applyAlignment="1">
      <alignment horizontal="center" wrapText="1"/>
    </xf>
    <xf numFmtId="171" fontId="45" fillId="4" borderId="11" xfId="0" applyNumberFormat="1" applyFont="1" applyFill="1" applyBorder="1" applyAlignment="1">
      <alignment horizontal="right" wrapText="1"/>
    </xf>
    <xf numFmtId="168" fontId="45" fillId="4" borderId="28" xfId="0" applyNumberFormat="1" applyFont="1" applyFill="1" applyBorder="1" applyAlignment="1">
      <alignment horizontal="right" wrapText="1"/>
    </xf>
    <xf numFmtId="0" fontId="45" fillId="0" borderId="2" xfId="0" applyFont="1" applyBorder="1" applyAlignment="1">
      <alignment horizontal="center" vertical="top"/>
    </xf>
    <xf numFmtId="0" fontId="45" fillId="2" borderId="6" xfId="0" applyFont="1" applyFill="1" applyBorder="1" applyAlignment="1">
      <alignment horizontal="left" vertical="top"/>
    </xf>
    <xf numFmtId="4" fontId="46" fillId="2" borderId="7" xfId="0" applyNumberFormat="1" applyFont="1" applyFill="1" applyBorder="1" applyAlignment="1">
      <alignment horizontal="right" vertical="top" wrapText="1"/>
    </xf>
    <xf numFmtId="0" fontId="45" fillId="0" borderId="12" xfId="0" applyFont="1" applyBorder="1" applyAlignment="1"/>
    <xf numFmtId="0" fontId="46" fillId="2" borderId="5" xfId="8" applyFont="1" applyFill="1" applyBorder="1" applyAlignment="1"/>
    <xf numFmtId="0" fontId="45" fillId="0" borderId="1" xfId="8" applyFont="1" applyFill="1" applyBorder="1" applyAlignment="1">
      <alignment vertical="top"/>
    </xf>
    <xf numFmtId="0" fontId="45" fillId="0" borderId="1" xfId="8" applyFont="1" applyFill="1" applyBorder="1" applyAlignment="1">
      <alignment horizontal="justify" vertical="top"/>
    </xf>
    <xf numFmtId="4" fontId="45" fillId="0" borderId="1" xfId="8" applyNumberFormat="1" applyFont="1" applyFill="1" applyBorder="1" applyAlignment="1"/>
    <xf numFmtId="4" fontId="45" fillId="0" borderId="1" xfId="8" applyNumberFormat="1" applyFont="1" applyFill="1" applyBorder="1" applyAlignment="1">
      <alignment horizontal="right"/>
    </xf>
    <xf numFmtId="0" fontId="45" fillId="4" borderId="5" xfId="0" applyNumberFormat="1" applyFont="1" applyFill="1" applyBorder="1" applyAlignment="1">
      <alignment horizontal="center" vertical="top"/>
    </xf>
    <xf numFmtId="0" fontId="45" fillId="4" borderId="6" xfId="0" applyFont="1" applyFill="1" applyBorder="1" applyAlignment="1">
      <alignment horizontal="center" wrapText="1"/>
    </xf>
    <xf numFmtId="171" fontId="45" fillId="4" borderId="6" xfId="0" applyNumberFormat="1" applyFont="1" applyFill="1" applyBorder="1" applyAlignment="1">
      <alignment horizontal="right" wrapText="1"/>
    </xf>
    <xf numFmtId="168" fontId="45" fillId="4" borderId="7" xfId="0" applyNumberFormat="1" applyFont="1" applyFill="1" applyBorder="1" applyAlignment="1">
      <alignment horizontal="right" wrapText="1"/>
    </xf>
    <xf numFmtId="0" fontId="46" fillId="0" borderId="11" xfId="0" applyFont="1" applyBorder="1" applyAlignment="1">
      <alignment horizontal="justify" vertical="top" wrapText="1"/>
    </xf>
    <xf numFmtId="4" fontId="46" fillId="0" borderId="1" xfId="0" applyNumberFormat="1" applyFont="1" applyBorder="1" applyAlignment="1">
      <alignment horizontal="right" wrapText="1"/>
    </xf>
    <xf numFmtId="0" fontId="45" fillId="0" borderId="0" xfId="0" applyFont="1" applyAlignment="1">
      <alignment wrapText="1"/>
    </xf>
    <xf numFmtId="4" fontId="46" fillId="0" borderId="12" xfId="0" applyNumberFormat="1" applyFont="1" applyBorder="1" applyAlignment="1">
      <alignment horizontal="right" wrapText="1"/>
    </xf>
    <xf numFmtId="4" fontId="46" fillId="4" borderId="5" xfId="0" applyNumberFormat="1" applyFont="1" applyFill="1" applyBorder="1" applyAlignment="1">
      <alignment horizontal="left" vertical="top" wrapText="1"/>
    </xf>
    <xf numFmtId="4" fontId="46" fillId="4" borderId="6" xfId="0" applyNumberFormat="1" applyFont="1" applyFill="1" applyBorder="1" applyAlignment="1">
      <alignment horizontal="left" vertical="top" wrapText="1"/>
    </xf>
    <xf numFmtId="4" fontId="46" fillId="4" borderId="7" xfId="0" applyNumberFormat="1" applyFont="1" applyFill="1" applyBorder="1" applyAlignment="1">
      <alignment horizontal="right" vertical="top" wrapText="1"/>
    </xf>
    <xf numFmtId="0" fontId="46" fillId="2" borderId="5" xfId="8" applyFont="1" applyFill="1" applyBorder="1" applyAlignment="1">
      <alignment horizontal="justify" vertical="top"/>
    </xf>
    <xf numFmtId="0" fontId="45" fillId="0" borderId="12" xfId="8" applyFont="1" applyFill="1" applyBorder="1" applyAlignment="1">
      <alignment horizontal="justify" vertical="top"/>
    </xf>
    <xf numFmtId="4" fontId="45" fillId="0" borderId="12" xfId="8" applyNumberFormat="1" applyFont="1" applyFill="1" applyBorder="1" applyAlignment="1"/>
    <xf numFmtId="4" fontId="45" fillId="0" borderId="12" xfId="8" applyNumberFormat="1" applyFont="1" applyFill="1" applyBorder="1" applyAlignment="1">
      <alignment horizontal="right"/>
    </xf>
    <xf numFmtId="0" fontId="45" fillId="0" borderId="3" xfId="0" applyFont="1" applyBorder="1" applyAlignment="1">
      <alignment wrapText="1"/>
    </xf>
    <xf numFmtId="0" fontId="45" fillId="0" borderId="4" xfId="0" applyFont="1" applyBorder="1" applyAlignment="1">
      <alignment wrapText="1"/>
    </xf>
    <xf numFmtId="168" fontId="45" fillId="0" borderId="8" xfId="0" applyNumberFormat="1" applyFont="1" applyBorder="1" applyAlignment="1">
      <alignment horizontal="right" wrapText="1"/>
    </xf>
    <xf numFmtId="0" fontId="45" fillId="0" borderId="1" xfId="0" applyFont="1" applyBorder="1" applyAlignment="1">
      <alignment horizontal="center" vertical="top" wrapText="1"/>
    </xf>
    <xf numFmtId="0" fontId="45" fillId="0" borderId="8" xfId="0" applyFont="1" applyBorder="1" applyAlignment="1">
      <alignment horizontal="center" vertical="top"/>
    </xf>
    <xf numFmtId="0" fontId="45" fillId="0" borderId="1" xfId="0" applyFont="1" applyFill="1" applyBorder="1" applyAlignment="1">
      <alignment horizontal="center" wrapText="1"/>
    </xf>
    <xf numFmtId="4" fontId="45" fillId="0" borderId="1" xfId="0" applyNumberFormat="1" applyFont="1" applyFill="1" applyBorder="1" applyAlignment="1">
      <alignment horizontal="right" wrapText="1"/>
    </xf>
    <xf numFmtId="168" fontId="45" fillId="0" borderId="1" xfId="0" applyNumberFormat="1" applyFont="1" applyFill="1" applyBorder="1" applyAlignment="1">
      <alignment horizontal="right" wrapText="1"/>
    </xf>
    <xf numFmtId="4" fontId="46" fillId="2" borderId="6" xfId="0" applyNumberFormat="1" applyFont="1" applyFill="1" applyBorder="1" applyAlignment="1">
      <alignment horizontal="left" vertical="top" wrapText="1"/>
    </xf>
    <xf numFmtId="0" fontId="50" fillId="4" borderId="5" xfId="0" applyFont="1" applyFill="1" applyBorder="1" applyAlignment="1">
      <alignment vertical="justify"/>
    </xf>
    <xf numFmtId="4" fontId="45" fillId="2" borderId="6" xfId="8" applyNumberFormat="1" applyFont="1" applyFill="1" applyBorder="1" applyAlignment="1"/>
    <xf numFmtId="4" fontId="45" fillId="2" borderId="6" xfId="8" applyNumberFormat="1" applyFont="1" applyFill="1" applyBorder="1" applyAlignment="1">
      <alignment horizontal="right"/>
    </xf>
    <xf numFmtId="4" fontId="45" fillId="2" borderId="7" xfId="8" applyNumberFormat="1" applyFont="1" applyFill="1" applyBorder="1" applyAlignment="1"/>
    <xf numFmtId="4" fontId="46" fillId="0" borderId="1" xfId="8" applyNumberFormat="1" applyFont="1" applyFill="1" applyBorder="1" applyAlignment="1"/>
    <xf numFmtId="4" fontId="46" fillId="0" borderId="1" xfId="8" applyNumberFormat="1" applyFont="1" applyFill="1" applyBorder="1" applyAlignment="1">
      <alignment horizontal="right"/>
    </xf>
    <xf numFmtId="0" fontId="45" fillId="0" borderId="12" xfId="0" applyFont="1" applyBorder="1" applyAlignment="1">
      <alignment horizontal="center" vertical="top"/>
    </xf>
    <xf numFmtId="0" fontId="45" fillId="0" borderId="0" xfId="0" applyFont="1" applyFill="1" applyAlignment="1"/>
    <xf numFmtId="0" fontId="45" fillId="0" borderId="1" xfId="0" applyFont="1" applyFill="1" applyBorder="1" applyAlignment="1">
      <alignment horizontal="center" vertical="top"/>
    </xf>
    <xf numFmtId="4" fontId="45" fillId="0" borderId="1" xfId="26" applyNumberFormat="1" applyFont="1" applyFill="1" applyBorder="1" applyAlignment="1">
      <alignment horizontal="right" wrapText="1"/>
    </xf>
    <xf numFmtId="4" fontId="45" fillId="0" borderId="1" xfId="26" applyNumberFormat="1" applyFont="1" applyBorder="1" applyAlignment="1">
      <alignment horizontal="right" wrapText="1"/>
    </xf>
    <xf numFmtId="171" fontId="45" fillId="0" borderId="1" xfId="0" applyNumberFormat="1" applyFont="1" applyBorder="1" applyAlignment="1">
      <alignment horizontal="right" wrapText="1"/>
    </xf>
    <xf numFmtId="16" fontId="45" fillId="0" borderId="1" xfId="0" applyNumberFormat="1" applyFont="1" applyBorder="1" applyAlignment="1">
      <alignment horizontal="center" vertical="top"/>
    </xf>
    <xf numFmtId="168" fontId="46" fillId="2" borderId="7" xfId="0" applyNumberFormat="1" applyFont="1" applyFill="1" applyBorder="1" applyAlignment="1">
      <alignment horizontal="right" vertical="top" wrapText="1"/>
    </xf>
    <xf numFmtId="0" fontId="45" fillId="0" borderId="0" xfId="0" applyFont="1" applyBorder="1" applyAlignment="1">
      <alignment vertical="justify" wrapText="1"/>
    </xf>
    <xf numFmtId="7" fontId="45" fillId="0" borderId="29" xfId="0" applyNumberFormat="1" applyFont="1" applyBorder="1" applyAlignment="1">
      <alignment horizontal="right" wrapText="1"/>
    </xf>
    <xf numFmtId="0" fontId="50" fillId="2" borderId="5" xfId="0" applyFont="1" applyFill="1" applyBorder="1" applyAlignment="1">
      <alignment horizontal="left" vertical="top" wrapText="1"/>
    </xf>
    <xf numFmtId="0" fontId="51" fillId="2" borderId="6" xfId="0" applyFont="1" applyFill="1" applyBorder="1" applyAlignment="1">
      <alignment vertical="top"/>
    </xf>
    <xf numFmtId="0" fontId="51" fillId="2" borderId="7" xfId="0" applyFont="1" applyFill="1" applyBorder="1" applyAlignment="1">
      <alignment vertical="top"/>
    </xf>
    <xf numFmtId="0" fontId="45" fillId="0" borderId="1" xfId="0" applyNumberFormat="1" applyFont="1" applyFill="1" applyBorder="1" applyAlignment="1" applyProtection="1">
      <alignment horizontal="justify" vertical="top" wrapText="1"/>
    </xf>
    <xf numFmtId="4" fontId="45" fillId="0" borderId="4" xfId="0" applyNumberFormat="1" applyFont="1" applyFill="1" applyBorder="1" applyAlignment="1"/>
    <xf numFmtId="0" fontId="45" fillId="0" borderId="0" xfId="0" applyFont="1" applyFill="1" applyBorder="1" applyAlignment="1">
      <alignment horizontal="justify" vertical="top"/>
    </xf>
    <xf numFmtId="0" fontId="45" fillId="0" borderId="0" xfId="0" applyFont="1" applyFill="1" applyBorder="1" applyAlignment="1"/>
    <xf numFmtId="4" fontId="45" fillId="0" borderId="29" xfId="0" applyNumberFormat="1" applyFont="1" applyFill="1" applyBorder="1" applyAlignment="1"/>
    <xf numFmtId="4" fontId="45" fillId="0" borderId="28" xfId="0" applyNumberFormat="1" applyFont="1" applyFill="1" applyBorder="1" applyAlignment="1"/>
    <xf numFmtId="171" fontId="45" fillId="4" borderId="11" xfId="0" applyNumberFormat="1" applyFont="1" applyFill="1" applyBorder="1" applyAlignment="1">
      <alignment wrapText="1"/>
    </xf>
    <xf numFmtId="168" fontId="45" fillId="4" borderId="28" xfId="0" applyNumberFormat="1" applyFont="1" applyFill="1" applyBorder="1" applyAlignment="1">
      <alignment wrapText="1"/>
    </xf>
    <xf numFmtId="4" fontId="45" fillId="0" borderId="1" xfId="0" applyNumberFormat="1" applyFont="1" applyBorder="1" applyAlignment="1">
      <alignment wrapText="1"/>
    </xf>
    <xf numFmtId="168" fontId="45" fillId="0" borderId="1" xfId="0" applyNumberFormat="1" applyFont="1" applyBorder="1" applyAlignment="1">
      <alignment wrapText="1"/>
    </xf>
    <xf numFmtId="4" fontId="45" fillId="0" borderId="1" xfId="0" applyNumberFormat="1" applyFont="1" applyBorder="1" applyAlignment="1"/>
    <xf numFmtId="4" fontId="45" fillId="0" borderId="12" xfId="0" applyNumberFormat="1" applyFont="1" applyBorder="1" applyAlignment="1">
      <alignment wrapText="1"/>
    </xf>
    <xf numFmtId="168" fontId="45" fillId="0" borderId="12" xfId="0" applyNumberFormat="1" applyFont="1" applyBorder="1" applyAlignment="1">
      <alignment wrapText="1"/>
    </xf>
    <xf numFmtId="0" fontId="45" fillId="2" borderId="6" xfId="0" applyFont="1" applyFill="1" applyBorder="1" applyAlignment="1">
      <alignment horizontal="left" vertical="top" wrapText="1"/>
    </xf>
    <xf numFmtId="0" fontId="45" fillId="0" borderId="0" xfId="0" applyFont="1" applyAlignment="1">
      <alignment horizontal="center" vertical="top"/>
    </xf>
    <xf numFmtId="0" fontId="45" fillId="0" borderId="0" xfId="0" applyFont="1" applyAlignment="1">
      <alignment vertical="justify" wrapText="1"/>
    </xf>
    <xf numFmtId="4" fontId="45" fillId="0" borderId="0" xfId="0" applyNumberFormat="1" applyFont="1" applyAlignment="1">
      <alignment horizontal="right" wrapText="1"/>
    </xf>
    <xf numFmtId="0" fontId="45" fillId="0" borderId="0" xfId="0" applyFont="1" applyAlignment="1">
      <alignment horizontal="center"/>
    </xf>
    <xf numFmtId="0" fontId="45" fillId="0" borderId="0" xfId="0" applyFont="1" applyAlignment="1">
      <alignment horizontal="right"/>
    </xf>
    <xf numFmtId="0" fontId="56" fillId="0" borderId="8" xfId="0" applyFont="1" applyBorder="1" applyAlignment="1">
      <alignment horizontal="justify" vertical="top" wrapText="1"/>
    </xf>
    <xf numFmtId="0" fontId="41" fillId="0" borderId="0" xfId="0" applyFont="1" applyAlignment="1"/>
    <xf numFmtId="0" fontId="57" fillId="0" borderId="1" xfId="0" applyFont="1" applyFill="1" applyBorder="1" applyAlignment="1">
      <alignment horizontal="justify" vertical="top" wrapText="1"/>
    </xf>
    <xf numFmtId="0" fontId="41" fillId="0" borderId="1" xfId="0" applyFont="1" applyBorder="1" applyAlignment="1">
      <alignment wrapText="1"/>
    </xf>
    <xf numFmtId="0" fontId="41" fillId="0" borderId="1" xfId="0" applyFont="1" applyFill="1" applyBorder="1" applyAlignment="1">
      <alignment horizontal="justify" vertical="top" wrapText="1"/>
    </xf>
    <xf numFmtId="0" fontId="41" fillId="0" borderId="1" xfId="0" applyFont="1" applyBorder="1" applyAlignment="1">
      <alignment horizontal="justify" wrapText="1"/>
    </xf>
    <xf numFmtId="3" fontId="41" fillId="0" borderId="1" xfId="0" applyNumberFormat="1" applyFont="1" applyFill="1" applyBorder="1" applyAlignment="1">
      <alignment horizontal="justify" vertical="top" wrapText="1"/>
    </xf>
    <xf numFmtId="0" fontId="41" fillId="0" borderId="1" xfId="0" applyFont="1" applyBorder="1" applyAlignment="1"/>
    <xf numFmtId="0" fontId="41" fillId="0" borderId="1" xfId="0" applyFont="1" applyBorder="1" applyAlignment="1">
      <alignment horizontal="justify" vertical="top" wrapText="1"/>
    </xf>
    <xf numFmtId="0" fontId="58" fillId="0" borderId="1" xfId="0" applyFont="1" applyFill="1" applyBorder="1" applyAlignment="1">
      <alignment horizontal="left" vertical="top" wrapText="1"/>
    </xf>
    <xf numFmtId="0" fontId="58" fillId="0" borderId="1" xfId="0" applyFont="1" applyBorder="1" applyAlignment="1"/>
    <xf numFmtId="0" fontId="41" fillId="0" borderId="1" xfId="0" applyFont="1" applyBorder="1" applyAlignment="1">
      <alignment horizontal="justify"/>
    </xf>
    <xf numFmtId="0" fontId="56" fillId="0" borderId="1" xfId="0" applyFont="1" applyFill="1" applyBorder="1" applyAlignment="1">
      <alignment horizontal="justify" vertical="top" wrapText="1"/>
    </xf>
    <xf numFmtId="0" fontId="41" fillId="0" borderId="1" xfId="0" applyFont="1" applyBorder="1" applyAlignment="1">
      <alignment horizontal="justify" vertical="top"/>
    </xf>
    <xf numFmtId="0" fontId="41" fillId="0" borderId="1" xfId="0" applyFont="1" applyBorder="1" applyAlignment="1">
      <alignment horizontal="left" vertical="top" wrapText="1"/>
    </xf>
    <xf numFmtId="0" fontId="56" fillId="0" borderId="8" xfId="0" applyFont="1" applyFill="1" applyBorder="1" applyAlignment="1">
      <alignment horizontal="justify" vertical="top" wrapText="1"/>
    </xf>
    <xf numFmtId="0" fontId="41" fillId="0" borderId="5" xfId="0" applyFont="1" applyBorder="1" applyAlignment="1">
      <alignment horizontal="justify" vertical="top" wrapText="1"/>
    </xf>
    <xf numFmtId="0" fontId="41" fillId="0" borderId="12" xfId="0" applyFont="1" applyBorder="1" applyAlignment="1">
      <alignment horizontal="justify" vertical="top" wrapText="1"/>
    </xf>
    <xf numFmtId="0" fontId="41" fillId="0" borderId="12" xfId="0" applyFont="1" applyBorder="1" applyAlignment="1"/>
    <xf numFmtId="0" fontId="40" fillId="2" borderId="5" xfId="8" applyFont="1" applyFill="1" applyBorder="1" applyAlignment="1"/>
    <xf numFmtId="4" fontId="41" fillId="0" borderId="8" xfId="8" applyNumberFormat="1" applyFont="1" applyFill="1" applyBorder="1" applyAlignment="1"/>
    <xf numFmtId="4" fontId="41" fillId="0" borderId="8" xfId="8" applyNumberFormat="1" applyFont="1" applyFill="1" applyBorder="1" applyAlignment="1">
      <alignment horizontal="right"/>
    </xf>
    <xf numFmtId="4" fontId="41" fillId="0" borderId="1" xfId="8" applyNumberFormat="1" applyFont="1" applyFill="1" applyBorder="1" applyAlignment="1"/>
    <xf numFmtId="4" fontId="41" fillId="0" borderId="1" xfId="8" applyNumberFormat="1" applyFont="1" applyFill="1" applyBorder="1" applyAlignment="1">
      <alignment horizontal="right"/>
    </xf>
    <xf numFmtId="0" fontId="41" fillId="0" borderId="8" xfId="0" applyFont="1" applyBorder="1" applyAlignment="1"/>
    <xf numFmtId="0" fontId="40" fillId="2" borderId="5" xfId="8" applyFont="1" applyFill="1" applyBorder="1" applyAlignment="1">
      <alignment horizontal="justify" vertical="top"/>
    </xf>
    <xf numFmtId="4" fontId="41" fillId="0" borderId="12" xfId="8" applyNumberFormat="1" applyFont="1" applyFill="1" applyBorder="1" applyAlignment="1"/>
    <xf numFmtId="4" fontId="41" fillId="0" borderId="12" xfId="8" applyNumberFormat="1" applyFont="1" applyFill="1" applyBorder="1" applyAlignment="1">
      <alignment horizontal="right"/>
    </xf>
    <xf numFmtId="0" fontId="41" fillId="0" borderId="8" xfId="0" applyFont="1" applyBorder="1" applyAlignment="1">
      <alignment horizontal="justify" wrapText="1"/>
    </xf>
    <xf numFmtId="4" fontId="41" fillId="0" borderId="1" xfId="0" applyNumberFormat="1" applyFont="1" applyFill="1" applyBorder="1" applyAlignment="1">
      <alignment horizontal="justify" vertical="top" wrapText="1"/>
    </xf>
    <xf numFmtId="4" fontId="41" fillId="2" borderId="6" xfId="8" applyNumberFormat="1" applyFont="1" applyFill="1" applyBorder="1" applyAlignment="1"/>
    <xf numFmtId="4" fontId="41" fillId="2" borderId="6" xfId="8" applyNumberFormat="1" applyFont="1" applyFill="1" applyBorder="1" applyAlignment="1">
      <alignment horizontal="right"/>
    </xf>
    <xf numFmtId="4" fontId="41" fillId="2" borderId="7" xfId="8" applyNumberFormat="1" applyFont="1" applyFill="1" applyBorder="1" applyAlignment="1"/>
    <xf numFmtId="4" fontId="40" fillId="0" borderId="1" xfId="8" applyNumberFormat="1" applyFont="1" applyFill="1" applyBorder="1" applyAlignment="1"/>
    <xf numFmtId="4" fontId="40" fillId="0" borderId="1" xfId="8" applyNumberFormat="1" applyFont="1" applyFill="1" applyBorder="1" applyAlignment="1">
      <alignment horizontal="right"/>
    </xf>
    <xf numFmtId="0" fontId="41" fillId="0" borderId="1" xfId="0" applyFont="1" applyFill="1" applyBorder="1" applyAlignment="1"/>
    <xf numFmtId="0" fontId="41" fillId="0" borderId="1" xfId="0" applyFont="1" applyFill="1" applyBorder="1" applyAlignment="1">
      <alignment horizontal="justify" vertical="top"/>
    </xf>
    <xf numFmtId="4" fontId="41" fillId="0" borderId="1" xfId="0" applyNumberFormat="1" applyFont="1" applyFill="1" applyBorder="1" applyAlignment="1"/>
    <xf numFmtId="0" fontId="41" fillId="0" borderId="1" xfId="0" applyFont="1" applyFill="1" applyBorder="1" applyAlignment="1">
      <alignment horizontal="right" vertical="top"/>
    </xf>
    <xf numFmtId="0" fontId="40" fillId="0" borderId="1" xfId="0" applyFont="1" applyFill="1" applyBorder="1" applyAlignment="1"/>
    <xf numFmtId="4" fontId="40" fillId="0" borderId="1" xfId="0" applyNumberFormat="1" applyFont="1" applyFill="1" applyBorder="1" applyAlignment="1"/>
    <xf numFmtId="0" fontId="46" fillId="0" borderId="1" xfId="0" applyFont="1" applyFill="1" applyBorder="1" applyAlignment="1">
      <alignment horizontal="justify" vertical="top" wrapText="1"/>
    </xf>
    <xf numFmtId="0" fontId="46" fillId="0" borderId="1" xfId="0" applyFont="1" applyBorder="1" applyAlignment="1">
      <alignment horizontal="justify" vertical="top"/>
    </xf>
    <xf numFmtId="0" fontId="41" fillId="0" borderId="0" xfId="0" applyFont="1" applyAlignment="1">
      <alignment vertical="justify" wrapText="1"/>
    </xf>
    <xf numFmtId="0" fontId="45" fillId="0" borderId="1" xfId="0" applyFont="1" applyFill="1" applyBorder="1" applyAlignment="1">
      <alignment wrapText="1"/>
    </xf>
    <xf numFmtId="0" fontId="46" fillId="2" borderId="2" xfId="8" applyFont="1" applyFill="1" applyBorder="1" applyAlignment="1"/>
    <xf numFmtId="0" fontId="46" fillId="2" borderId="2" xfId="8" applyFont="1" applyFill="1" applyBorder="1" applyAlignment="1">
      <alignment horizontal="justify" vertical="top"/>
    </xf>
    <xf numFmtId="4" fontId="45" fillId="2" borderId="3" xfId="8" applyNumberFormat="1" applyFont="1" applyFill="1" applyBorder="1" applyAlignment="1"/>
    <xf numFmtId="4" fontId="45" fillId="2" borderId="3" xfId="8" applyNumberFormat="1" applyFont="1" applyFill="1" applyBorder="1" applyAlignment="1">
      <alignment horizontal="right"/>
    </xf>
    <xf numFmtId="4" fontId="45" fillId="2" borderId="4" xfId="8" applyNumberFormat="1" applyFont="1" applyFill="1" applyBorder="1" applyAlignment="1"/>
    <xf numFmtId="0" fontId="45" fillId="0" borderId="6" xfId="0" applyFont="1" applyBorder="1" applyAlignment="1">
      <alignment horizontal="left" vertical="top" wrapText="1"/>
    </xf>
    <xf numFmtId="0" fontId="41" fillId="0" borderId="1" xfId="0" applyFont="1" applyFill="1" applyBorder="1" applyAlignment="1">
      <alignment wrapText="1"/>
    </xf>
    <xf numFmtId="4" fontId="45" fillId="0" borderId="3" xfId="0" applyNumberFormat="1" applyFont="1" applyFill="1" applyBorder="1" applyAlignment="1"/>
    <xf numFmtId="4" fontId="45" fillId="0" borderId="0" xfId="0" applyNumberFormat="1" applyFont="1" applyFill="1" applyBorder="1" applyAlignment="1"/>
    <xf numFmtId="4" fontId="45" fillId="0" borderId="11" xfId="0" applyNumberFormat="1" applyFont="1" applyFill="1" applyBorder="1" applyAlignment="1"/>
    <xf numFmtId="0" fontId="46" fillId="0" borderId="0" xfId="0" applyFont="1" applyAlignment="1"/>
    <xf numFmtId="0" fontId="45" fillId="0" borderId="3" xfId="0" applyFont="1" applyFill="1" applyBorder="1" applyAlignment="1">
      <alignment horizontal="center"/>
    </xf>
    <xf numFmtId="0" fontId="46" fillId="2" borderId="5" xfId="8" applyFont="1" applyFill="1" applyBorder="1" applyAlignment="1">
      <alignment vertical="top"/>
    </xf>
    <xf numFmtId="0" fontId="45" fillId="4" borderId="5" xfId="0" applyFont="1" applyFill="1" applyBorder="1" applyAlignment="1">
      <alignment horizontal="center" vertical="top"/>
    </xf>
    <xf numFmtId="0" fontId="45" fillId="4" borderId="7" xfId="0" applyFont="1" applyFill="1" applyBorder="1" applyAlignment="1"/>
    <xf numFmtId="0" fontId="46" fillId="0" borderId="8" xfId="0" applyFont="1" applyBorder="1" applyAlignment="1">
      <alignment horizontal="justify" vertical="top" wrapText="1"/>
    </xf>
    <xf numFmtId="0" fontId="46" fillId="0" borderId="1" xfId="0" applyFont="1" applyBorder="1" applyAlignment="1">
      <alignment horizontal="justify" vertical="top" wrapText="1"/>
    </xf>
    <xf numFmtId="0" fontId="46" fillId="0" borderId="5" xfId="0" applyFont="1" applyBorder="1" applyAlignment="1"/>
    <xf numFmtId="0" fontId="45" fillId="0" borderId="0" xfId="0" applyFont="1" applyFill="1" applyAlignment="1">
      <alignment vertical="justify" wrapText="1"/>
    </xf>
    <xf numFmtId="0" fontId="45" fillId="0" borderId="0" xfId="0" applyFont="1" applyAlignment="1">
      <alignment horizontal="center" vertical="justify" wrapText="1"/>
    </xf>
    <xf numFmtId="0" fontId="45" fillId="0" borderId="1" xfId="0" applyFont="1" applyBorder="1" applyAlignment="1">
      <alignment horizontal="center" vertical="justify" wrapText="1"/>
    </xf>
    <xf numFmtId="0" fontId="45" fillId="0" borderId="1" xfId="0" applyFont="1" applyFill="1" applyBorder="1" applyAlignment="1">
      <alignment horizontal="center" vertical="justify" wrapText="1"/>
    </xf>
    <xf numFmtId="0" fontId="55" fillId="0" borderId="1" xfId="0" applyFont="1" applyFill="1" applyBorder="1" applyAlignment="1">
      <alignment horizontal="center" vertical="justify" wrapText="1"/>
    </xf>
    <xf numFmtId="0" fontId="45" fillId="0" borderId="0" xfId="0" applyFont="1" applyAlignment="1">
      <alignment horizontal="center" vertical="top" wrapText="1"/>
    </xf>
    <xf numFmtId="16" fontId="45" fillId="0" borderId="1" xfId="0" applyNumberFormat="1" applyFont="1" applyFill="1" applyBorder="1" applyAlignment="1">
      <alignment horizontal="center" vertical="top"/>
    </xf>
    <xf numFmtId="0" fontId="45" fillId="0" borderId="30" xfId="0" applyNumberFormat="1" applyFont="1" applyFill="1" applyBorder="1" applyAlignment="1" applyProtection="1">
      <alignment horizontal="justify" vertical="top" wrapText="1"/>
    </xf>
    <xf numFmtId="0" fontId="45" fillId="0" borderId="12" xfId="0" applyFont="1" applyFill="1" applyBorder="1" applyAlignment="1">
      <alignment horizontal="center" vertical="top"/>
    </xf>
    <xf numFmtId="0" fontId="45" fillId="0" borderId="8" xfId="0" applyFont="1" applyFill="1" applyBorder="1" applyAlignment="1">
      <alignment horizontal="center" vertical="top"/>
    </xf>
    <xf numFmtId="0" fontId="45" fillId="0" borderId="12" xfId="0" applyNumberFormat="1" applyFont="1" applyBorder="1" applyAlignment="1">
      <alignment horizontal="justify" vertical="top" wrapText="1"/>
    </xf>
    <xf numFmtId="0" fontId="45" fillId="0" borderId="1" xfId="0" applyNumberFormat="1" applyFont="1" applyBorder="1" applyAlignment="1">
      <alignment horizontal="center" vertical="top" wrapText="1"/>
    </xf>
    <xf numFmtId="0" fontId="45" fillId="0" borderId="0" xfId="0" applyNumberFormat="1" applyFont="1" applyBorder="1" applyAlignment="1">
      <alignment horizontal="justify" vertical="top" wrapText="1"/>
    </xf>
    <xf numFmtId="0" fontId="45" fillId="0" borderId="8" xfId="0" applyNumberFormat="1" applyFont="1" applyFill="1" applyBorder="1" applyAlignment="1" applyProtection="1">
      <alignment horizontal="justify" vertical="top" wrapText="1"/>
    </xf>
    <xf numFmtId="4" fontId="45" fillId="0" borderId="8" xfId="0" applyNumberFormat="1" applyFont="1" applyFill="1" applyBorder="1" applyAlignment="1">
      <alignment horizontal="right" wrapText="1"/>
    </xf>
    <xf numFmtId="0" fontId="45" fillId="0" borderId="1" xfId="0" applyNumberFormat="1" applyFont="1" applyBorder="1" applyAlignment="1">
      <alignment horizontal="center" wrapText="1"/>
    </xf>
    <xf numFmtId="0" fontId="46" fillId="0" borderId="1" xfId="0" applyNumberFormat="1" applyFont="1" applyBorder="1" applyAlignment="1">
      <alignment horizontal="justify" vertical="top" wrapText="1"/>
    </xf>
    <xf numFmtId="0" fontId="45" fillId="0" borderId="1" xfId="0" applyNumberFormat="1" applyFont="1" applyBorder="1" applyAlignment="1">
      <alignment horizontal="justify" vertical="top"/>
    </xf>
    <xf numFmtId="0" fontId="45" fillId="0" borderId="0" xfId="0" applyFont="1" applyAlignment="1">
      <alignment vertical="top"/>
    </xf>
    <xf numFmtId="0" fontId="46" fillId="0" borderId="6" xfId="0" applyFont="1" applyBorder="1" applyAlignment="1">
      <alignment horizontal="justify" vertical="top" wrapText="1"/>
    </xf>
    <xf numFmtId="0" fontId="46" fillId="4" borderId="6" xfId="0" applyNumberFormat="1" applyFont="1" applyFill="1" applyBorder="1" applyAlignment="1">
      <alignment horizontal="justify" vertical="top" wrapText="1"/>
    </xf>
    <xf numFmtId="0" fontId="61" fillId="0" borderId="0" xfId="0" applyFont="1" applyAlignment="1"/>
    <xf numFmtId="0" fontId="46" fillId="4" borderId="6" xfId="0" applyFont="1" applyFill="1" applyBorder="1" applyAlignment="1">
      <alignment horizontal="left" vertical="top"/>
    </xf>
    <xf numFmtId="168" fontId="45" fillId="4" borderId="7" xfId="0" applyNumberFormat="1" applyFont="1" applyFill="1" applyBorder="1" applyAlignment="1">
      <alignment wrapText="1"/>
    </xf>
    <xf numFmtId="49" fontId="45" fillId="0" borderId="1" xfId="0" applyNumberFormat="1" applyFont="1" applyFill="1" applyBorder="1" applyAlignment="1">
      <alignment horizontal="center" vertical="top"/>
    </xf>
    <xf numFmtId="0" fontId="45" fillId="0" borderId="1" xfId="0" applyFont="1" applyFill="1" applyBorder="1" applyAlignment="1" applyProtection="1">
      <alignment horizontal="justify" vertical="top" wrapText="1"/>
      <protection locked="0"/>
    </xf>
    <xf numFmtId="4" fontId="45" fillId="0" borderId="1" xfId="0" applyNumberFormat="1" applyFont="1" applyFill="1" applyBorder="1" applyAlignment="1">
      <alignment horizontal="center"/>
    </xf>
    <xf numFmtId="2" fontId="45" fillId="0" borderId="1" xfId="0" applyNumberFormat="1" applyFont="1" applyFill="1" applyBorder="1" applyAlignment="1"/>
    <xf numFmtId="0" fontId="45" fillId="0" borderId="0" xfId="0" applyFont="1" applyAlignment="1">
      <alignment horizontal="justify" vertical="top"/>
    </xf>
    <xf numFmtId="171" fontId="45" fillId="4" borderId="6" xfId="0" applyNumberFormat="1" applyFont="1" applyFill="1" applyBorder="1" applyAlignment="1">
      <alignment wrapText="1"/>
    </xf>
    <xf numFmtId="0" fontId="58" fillId="0" borderId="1" xfId="0" applyFont="1" applyFill="1" applyBorder="1" applyAlignment="1">
      <alignment horizontal="justify" vertical="top" wrapText="1"/>
    </xf>
    <xf numFmtId="3" fontId="41" fillId="0" borderId="1" xfId="0" applyNumberFormat="1" applyFont="1" applyFill="1" applyBorder="1" applyAlignment="1">
      <alignment horizontal="left" vertical="top" wrapText="1"/>
    </xf>
    <xf numFmtId="0" fontId="41" fillId="0" borderId="8" xfId="0" applyFont="1" applyBorder="1" applyAlignment="1">
      <alignment wrapText="1"/>
    </xf>
    <xf numFmtId="0" fontId="41" fillId="0" borderId="5" xfId="0" applyFont="1" applyFill="1" applyBorder="1" applyAlignment="1">
      <alignment horizontal="justify" vertical="top" wrapText="1"/>
    </xf>
    <xf numFmtId="0" fontId="40" fillId="0" borderId="1" xfId="0" applyFont="1" applyFill="1" applyBorder="1" applyAlignment="1">
      <alignment horizontal="justify" vertical="top" wrapText="1"/>
    </xf>
    <xf numFmtId="0" fontId="40" fillId="0" borderId="1" xfId="0" applyFont="1" applyBorder="1" applyAlignment="1">
      <alignment horizontal="justify" vertical="top"/>
    </xf>
    <xf numFmtId="3" fontId="41" fillId="0" borderId="12" xfId="0" applyNumberFormat="1" applyFont="1" applyFill="1" applyBorder="1" applyAlignment="1">
      <alignment horizontal="justify" vertical="top" wrapText="1"/>
    </xf>
    <xf numFmtId="0" fontId="46" fillId="0" borderId="10" xfId="0" applyFont="1" applyBorder="1" applyAlignment="1"/>
    <xf numFmtId="4" fontId="46" fillId="2" borderId="7" xfId="0" applyNumberFormat="1" applyFont="1" applyFill="1" applyBorder="1" applyAlignment="1">
      <alignment horizontal="right" wrapText="1"/>
    </xf>
    <xf numFmtId="0" fontId="50" fillId="2" borderId="5" xfId="0" applyFont="1" applyFill="1" applyBorder="1" applyAlignment="1">
      <alignment vertical="justify" wrapText="1"/>
    </xf>
    <xf numFmtId="0" fontId="51" fillId="2" borderId="6" xfId="0" applyFont="1" applyFill="1" applyBorder="1" applyAlignment="1">
      <alignment wrapText="1"/>
    </xf>
    <xf numFmtId="0" fontId="51" fillId="2" borderId="7" xfId="0" applyFont="1" applyFill="1" applyBorder="1" applyAlignment="1">
      <alignment wrapText="1"/>
    </xf>
    <xf numFmtId="0" fontId="41" fillId="0" borderId="1" xfId="0" applyFont="1" applyFill="1" applyBorder="1" applyAlignment="1">
      <alignment horizontal="justify"/>
    </xf>
    <xf numFmtId="0" fontId="45" fillId="0" borderId="8" xfId="0" applyFont="1" applyBorder="1" applyAlignment="1">
      <alignment horizontal="center" vertical="justify" wrapText="1"/>
    </xf>
    <xf numFmtId="4" fontId="45" fillId="0" borderId="8" xfId="0" applyNumberFormat="1" applyFont="1" applyBorder="1" applyAlignment="1"/>
    <xf numFmtId="0" fontId="45" fillId="0" borderId="12" xfId="0" applyFont="1" applyFill="1" applyBorder="1" applyAlignment="1">
      <alignment horizontal="center" vertical="justify" wrapText="1"/>
    </xf>
    <xf numFmtId="0" fontId="46" fillId="0" borderId="12" xfId="0" applyFont="1" applyBorder="1" applyAlignment="1">
      <alignment horizontal="justify" vertical="top" wrapText="1"/>
    </xf>
    <xf numFmtId="0" fontId="45" fillId="0" borderId="2" xfId="0" applyFont="1" applyBorder="1" applyAlignment="1">
      <alignment horizontal="center" vertical="justify" wrapText="1"/>
    </xf>
    <xf numFmtId="0" fontId="46" fillId="2" borderId="6" xfId="0" applyFont="1" applyFill="1" applyBorder="1" applyAlignment="1">
      <alignment horizontal="left" vertical="top" wrapText="1"/>
    </xf>
    <xf numFmtId="0" fontId="40" fillId="2" borderId="2" xfId="8" applyFont="1" applyFill="1" applyBorder="1" applyAlignment="1"/>
    <xf numFmtId="0" fontId="40" fillId="2" borderId="2" xfId="8" applyFont="1" applyFill="1" applyBorder="1" applyAlignment="1">
      <alignment horizontal="justify" vertical="top"/>
    </xf>
    <xf numFmtId="4" fontId="41" fillId="2" borderId="3" xfId="8" applyNumberFormat="1" applyFont="1" applyFill="1" applyBorder="1" applyAlignment="1"/>
    <xf numFmtId="4" fontId="41" fillId="2" borderId="3" xfId="8" applyNumberFormat="1" applyFont="1" applyFill="1" applyBorder="1" applyAlignment="1">
      <alignment horizontal="right"/>
    </xf>
    <xf numFmtId="4" fontId="41" fillId="2" borderId="4" xfId="8" applyNumberFormat="1" applyFont="1" applyFill="1" applyBorder="1" applyAlignment="1"/>
    <xf numFmtId="0" fontId="41" fillId="0" borderId="5" xfId="0" applyFont="1" applyBorder="1" applyAlignment="1">
      <alignment horizontal="left" vertical="top" wrapText="1"/>
    </xf>
    <xf numFmtId="0" fontId="41" fillId="0" borderId="12" xfId="0" applyFont="1" applyBorder="1" applyAlignment="1">
      <alignment horizontal="left" vertical="top" wrapText="1"/>
    </xf>
    <xf numFmtId="0" fontId="45" fillId="0" borderId="12" xfId="0" applyFont="1" applyBorder="1" applyAlignment="1">
      <alignment horizontal="center" vertical="justify" wrapText="1"/>
    </xf>
    <xf numFmtId="0" fontId="51" fillId="2" borderId="6" xfId="0" applyFont="1" applyFill="1" applyBorder="1" applyAlignment="1"/>
    <xf numFmtId="0" fontId="51" fillId="2" borderId="7" xfId="0" applyFont="1" applyFill="1" applyBorder="1" applyAlignment="1"/>
    <xf numFmtId="0" fontId="45" fillId="0" borderId="1" xfId="0" applyFont="1" applyFill="1" applyBorder="1" applyAlignment="1">
      <alignment horizontal="right" vertical="top"/>
    </xf>
    <xf numFmtId="0" fontId="45" fillId="0" borderId="12" xfId="0" applyFont="1" applyFill="1" applyBorder="1" applyAlignment="1">
      <alignment horizontal="right" vertical="top"/>
    </xf>
    <xf numFmtId="0" fontId="45" fillId="0" borderId="8" xfId="0" applyNumberFormat="1" applyFont="1" applyBorder="1" applyAlignment="1">
      <alignment horizontal="justify" vertical="top" wrapText="1"/>
    </xf>
    <xf numFmtId="0" fontId="45" fillId="0" borderId="2" xfId="0" applyFont="1" applyBorder="1" applyAlignment="1">
      <alignment horizontal="right" vertical="top"/>
    </xf>
    <xf numFmtId="0" fontId="45" fillId="0" borderId="3" xfId="0" applyFont="1" applyBorder="1" applyAlignment="1">
      <alignment horizontal="right"/>
    </xf>
    <xf numFmtId="0" fontId="45" fillId="0" borderId="4" xfId="0" applyFont="1" applyBorder="1" applyAlignment="1">
      <alignment horizontal="right"/>
    </xf>
    <xf numFmtId="0" fontId="45" fillId="0" borderId="0" xfId="0" applyFont="1" applyBorder="1" applyAlignment="1">
      <alignment horizontal="justify" vertical="top"/>
    </xf>
    <xf numFmtId="0" fontId="40" fillId="2" borderId="5" xfId="8" applyFont="1" applyFill="1" applyBorder="1" applyAlignment="1">
      <alignment horizontal="center"/>
    </xf>
    <xf numFmtId="4" fontId="41" fillId="2" borderId="6" xfId="8" applyNumberFormat="1" applyFont="1" applyFill="1" applyBorder="1" applyAlignment="1">
      <alignment horizontal="center"/>
    </xf>
    <xf numFmtId="0" fontId="41" fillId="0" borderId="1" xfId="0" applyFont="1" applyFill="1" applyBorder="1" applyAlignment="1">
      <alignment horizontal="center"/>
    </xf>
    <xf numFmtId="0" fontId="40" fillId="0" borderId="1" xfId="0" applyFont="1" applyFill="1" applyBorder="1" applyAlignment="1">
      <alignment horizontal="center"/>
    </xf>
    <xf numFmtId="0" fontId="41" fillId="0" borderId="12" xfId="0" applyFont="1" applyFill="1" applyBorder="1" applyAlignment="1">
      <alignment horizontal="right" vertical="top"/>
    </xf>
    <xf numFmtId="0" fontId="41" fillId="0" borderId="12" xfId="0" applyFont="1" applyFill="1" applyBorder="1" applyAlignment="1">
      <alignment horizontal="justify" vertical="top"/>
    </xf>
    <xf numFmtId="0" fontId="41" fillId="0" borderId="12" xfId="0" applyFont="1" applyFill="1" applyBorder="1" applyAlignment="1">
      <alignment horizontal="center"/>
    </xf>
    <xf numFmtId="0" fontId="41" fillId="0" borderId="12" xfId="0" applyFont="1" applyFill="1" applyBorder="1" applyAlignment="1"/>
    <xf numFmtId="4" fontId="41" fillId="0" borderId="12" xfId="0" applyNumberFormat="1" applyFont="1" applyFill="1" applyBorder="1" applyAlignment="1"/>
    <xf numFmtId="0" fontId="45" fillId="0" borderId="3" xfId="0" applyFont="1" applyBorder="1" applyAlignment="1">
      <alignment horizontal="justify" vertical="top"/>
    </xf>
    <xf numFmtId="169" fontId="46" fillId="2" borderId="7" xfId="0" applyNumberFormat="1" applyFont="1" applyFill="1" applyBorder="1" applyAlignment="1">
      <alignment horizontal="right" vertical="top" wrapText="1"/>
    </xf>
    <xf numFmtId="0" fontId="40" fillId="0" borderId="0" xfId="0" applyFont="1" applyAlignment="1"/>
    <xf numFmtId="170" fontId="46" fillId="2" borderId="7" xfId="0" applyNumberFormat="1" applyFont="1" applyFill="1" applyBorder="1" applyAlignment="1">
      <alignment horizontal="right" vertical="top" wrapText="1"/>
    </xf>
    <xf numFmtId="0" fontId="50" fillId="2" borderId="5" xfId="0" applyFont="1" applyFill="1" applyBorder="1" applyAlignment="1">
      <alignment vertical="justify"/>
    </xf>
    <xf numFmtId="0" fontId="50" fillId="2" borderId="6" xfId="0" applyFont="1" applyFill="1" applyBorder="1" applyAlignment="1">
      <alignment vertical="justify"/>
    </xf>
    <xf numFmtId="0" fontId="50" fillId="2" borderId="5" xfId="0" applyFont="1" applyFill="1" applyBorder="1" applyAlignment="1">
      <alignment horizontal="left" wrapText="1"/>
    </xf>
    <xf numFmtId="0" fontId="41" fillId="0" borderId="12" xfId="0" applyFont="1" applyBorder="1" applyAlignment="1">
      <alignment horizontal="justify"/>
    </xf>
    <xf numFmtId="0" fontId="45" fillId="0" borderId="3" xfId="0" applyFont="1" applyBorder="1" applyAlignment="1">
      <alignment horizontal="center" vertical="top"/>
    </xf>
    <xf numFmtId="0" fontId="45" fillId="0" borderId="4" xfId="0" applyFont="1" applyBorder="1" applyAlignment="1">
      <alignment horizontal="center" vertical="top"/>
    </xf>
    <xf numFmtId="0" fontId="50" fillId="4" borderId="5" xfId="0" applyFont="1" applyFill="1" applyBorder="1" applyAlignment="1">
      <alignment horizontal="left" vertical="top" wrapText="1"/>
    </xf>
    <xf numFmtId="4" fontId="45" fillId="0" borderId="8" xfId="0" applyNumberFormat="1" applyFont="1" applyFill="1" applyBorder="1" applyAlignment="1"/>
    <xf numFmtId="0" fontId="45" fillId="0" borderId="12" xfId="0" applyFont="1" applyFill="1" applyBorder="1" applyAlignment="1" applyProtection="1">
      <alignment horizontal="justify" vertical="top" wrapText="1"/>
      <protection locked="0"/>
    </xf>
    <xf numFmtId="4" fontId="45" fillId="0" borderId="12" xfId="0" applyNumberFormat="1" applyFont="1" applyFill="1" applyBorder="1" applyAlignment="1">
      <alignment horizontal="center"/>
    </xf>
    <xf numFmtId="2" fontId="45" fillId="0" borderId="12" xfId="0" applyNumberFormat="1" applyFont="1" applyFill="1" applyBorder="1" applyAlignment="1"/>
    <xf numFmtId="4" fontId="45" fillId="0" borderId="8" xfId="0" applyNumberFormat="1" applyFont="1" applyBorder="1" applyAlignment="1">
      <alignment wrapText="1"/>
    </xf>
    <xf numFmtId="0" fontId="45" fillId="0" borderId="0" xfId="0" applyFont="1" applyBorder="1" applyAlignment="1">
      <alignment horizontal="center"/>
    </xf>
    <xf numFmtId="4" fontId="46" fillId="2" borderId="2" xfId="0" applyNumberFormat="1" applyFont="1" applyFill="1" applyBorder="1" applyAlignment="1">
      <alignment horizontal="left" vertical="top" wrapText="1"/>
    </xf>
    <xf numFmtId="4" fontId="46" fillId="2" borderId="3" xfId="0" applyNumberFormat="1" applyFont="1" applyFill="1" applyBorder="1" applyAlignment="1">
      <alignment horizontal="left" vertical="top" wrapText="1"/>
    </xf>
    <xf numFmtId="0" fontId="45" fillId="2" borderId="3" xfId="0" applyFont="1" applyFill="1" applyBorder="1" applyAlignment="1">
      <alignment horizontal="left" vertical="top" wrapText="1"/>
    </xf>
    <xf numFmtId="169" fontId="46" fillId="2" borderId="4" xfId="0" applyNumberFormat="1" applyFont="1" applyFill="1" applyBorder="1" applyAlignment="1">
      <alignment vertical="top" wrapText="1"/>
    </xf>
    <xf numFmtId="0" fontId="45" fillId="0" borderId="3" xfId="0" applyFont="1" applyBorder="1" applyAlignment="1">
      <alignment horizontal="center"/>
    </xf>
    <xf numFmtId="49" fontId="45" fillId="0" borderId="5" xfId="0" applyNumberFormat="1" applyFont="1" applyBorder="1" applyAlignment="1">
      <alignment horizontal="center" vertical="top"/>
    </xf>
    <xf numFmtId="0" fontId="46" fillId="0" borderId="6" xfId="0" applyFont="1" applyBorder="1" applyAlignment="1">
      <alignment horizontal="left" vertical="top" wrapText="1"/>
    </xf>
    <xf numFmtId="0" fontId="46" fillId="0" borderId="6" xfId="0" applyNumberFormat="1" applyFont="1" applyBorder="1" applyAlignment="1">
      <alignment horizontal="center" vertical="center"/>
    </xf>
    <xf numFmtId="0" fontId="46" fillId="0" borderId="6" xfId="0" applyFont="1" applyBorder="1" applyAlignment="1">
      <alignment vertical="center"/>
    </xf>
    <xf numFmtId="4" fontId="46" fillId="0" borderId="7" xfId="0" applyNumberFormat="1" applyFont="1" applyBorder="1" applyAlignment="1">
      <alignment vertical="center"/>
    </xf>
    <xf numFmtId="49" fontId="46" fillId="4" borderId="5" xfId="0" applyNumberFormat="1" applyFont="1" applyFill="1" applyBorder="1" applyAlignment="1">
      <alignment horizontal="center" vertical="top"/>
    </xf>
    <xf numFmtId="0" fontId="46" fillId="4" borderId="6" xfId="0" applyFont="1" applyFill="1" applyBorder="1" applyAlignment="1">
      <alignment horizontal="left" vertical="top" wrapText="1"/>
    </xf>
    <xf numFmtId="0" fontId="46" fillId="4" borderId="6" xfId="0" applyNumberFormat="1" applyFont="1" applyFill="1" applyBorder="1" applyAlignment="1">
      <alignment horizontal="center" vertical="center"/>
    </xf>
    <xf numFmtId="0" fontId="46" fillId="4" borderId="6" xfId="0" applyFont="1" applyFill="1" applyBorder="1" applyAlignment="1">
      <alignment vertical="center"/>
    </xf>
    <xf numFmtId="4" fontId="46" fillId="4" borderId="7" xfId="0" applyNumberFormat="1" applyFont="1" applyFill="1" applyBorder="1" applyAlignment="1">
      <alignment vertical="center"/>
    </xf>
    <xf numFmtId="0" fontId="45" fillId="0" borderId="6" xfId="0" applyNumberFormat="1" applyFont="1" applyBorder="1" applyAlignment="1">
      <alignment horizontal="center" vertical="center"/>
    </xf>
    <xf numFmtId="0" fontId="45" fillId="0" borderId="6" xfId="0" applyFont="1" applyBorder="1" applyAlignment="1">
      <alignment vertical="center"/>
    </xf>
    <xf numFmtId="4" fontId="45" fillId="0" borderId="6" xfId="0" applyNumberFormat="1" applyFont="1" applyBorder="1" applyAlignment="1">
      <alignment vertical="center"/>
    </xf>
    <xf numFmtId="4" fontId="45" fillId="0" borderId="7" xfId="0" applyNumberFormat="1" applyFont="1" applyBorder="1" applyAlignment="1">
      <alignment vertical="center"/>
    </xf>
    <xf numFmtId="49" fontId="45" fillId="0" borderId="1" xfId="0" applyNumberFormat="1" applyFont="1" applyBorder="1" applyAlignment="1">
      <alignment horizontal="center" vertical="top"/>
    </xf>
    <xf numFmtId="0" fontId="45" fillId="0" borderId="1" xfId="0" applyNumberFormat="1" applyFont="1" applyBorder="1" applyAlignment="1">
      <alignment horizontal="center" vertical="center"/>
    </xf>
    <xf numFmtId="0" fontId="45" fillId="0" borderId="1" xfId="0" applyFont="1" applyBorder="1" applyAlignment="1">
      <alignment vertical="center"/>
    </xf>
    <xf numFmtId="4" fontId="45" fillId="0" borderId="1" xfId="0" applyNumberFormat="1" applyFont="1" applyBorder="1" applyAlignment="1">
      <alignment vertical="center"/>
    </xf>
    <xf numFmtId="49" fontId="45" fillId="0" borderId="1" xfId="0" applyNumberFormat="1" applyFont="1" applyBorder="1" applyAlignment="1">
      <alignment horizontal="center" vertical="top" wrapText="1"/>
    </xf>
    <xf numFmtId="49" fontId="46" fillId="0" borderId="5" xfId="0" applyNumberFormat="1" applyFont="1" applyBorder="1" applyAlignment="1">
      <alignment horizontal="center" vertical="top"/>
    </xf>
    <xf numFmtId="4" fontId="45" fillId="0" borderId="1" xfId="0" applyNumberFormat="1" applyFont="1" applyFill="1" applyBorder="1" applyAlignment="1">
      <alignment vertical="center"/>
    </xf>
    <xf numFmtId="3" fontId="45" fillId="0" borderId="1" xfId="0" applyNumberFormat="1" applyFont="1" applyBorder="1" applyAlignment="1">
      <alignment horizontal="center" vertical="center"/>
    </xf>
    <xf numFmtId="49" fontId="45" fillId="0" borderId="1" xfId="0" applyNumberFormat="1" applyFont="1" applyBorder="1" applyAlignment="1">
      <alignment horizontal="left" vertical="top" wrapText="1"/>
    </xf>
    <xf numFmtId="49" fontId="45" fillId="0" borderId="1" xfId="0" applyNumberFormat="1" applyFont="1" applyBorder="1" applyAlignment="1">
      <alignment vertical="top" wrapText="1"/>
    </xf>
    <xf numFmtId="4" fontId="45" fillId="0" borderId="1" xfId="0" applyNumberFormat="1" applyFont="1" applyBorder="1" applyAlignment="1">
      <alignment vertical="top" wrapText="1"/>
    </xf>
    <xf numFmtId="49" fontId="45" fillId="0" borderId="5" xfId="0" applyNumberFormat="1" applyFont="1" applyBorder="1" applyAlignment="1">
      <alignment horizontal="center" vertical="top" wrapText="1"/>
    </xf>
    <xf numFmtId="4" fontId="45" fillId="0" borderId="6" xfId="12" applyNumberFormat="1" applyFont="1" applyBorder="1" applyAlignment="1">
      <alignment horizontal="justify" vertical="top" wrapText="1"/>
    </xf>
    <xf numFmtId="0" fontId="46" fillId="4" borderId="6" xfId="0" applyNumberFormat="1" applyFont="1" applyFill="1" applyBorder="1" applyAlignment="1">
      <alignment horizontal="center" vertical="center" wrapText="1"/>
    </xf>
    <xf numFmtId="0" fontId="46" fillId="4" borderId="6" xfId="0" applyFont="1" applyFill="1" applyBorder="1" applyAlignment="1">
      <alignment vertical="center" wrapText="1"/>
    </xf>
    <xf numFmtId="49" fontId="46" fillId="0" borderId="5" xfId="12" applyNumberFormat="1" applyFont="1" applyBorder="1" applyAlignment="1">
      <alignment horizontal="center" vertical="top"/>
    </xf>
    <xf numFmtId="0" fontId="45" fillId="0" borderId="6" xfId="12" applyFont="1" applyBorder="1" applyAlignment="1">
      <alignment horizontal="justify" vertical="top" wrapText="1"/>
    </xf>
    <xf numFmtId="0" fontId="45" fillId="0" borderId="6" xfId="12" applyFont="1" applyBorder="1" applyAlignment="1">
      <alignment horizontal="center" vertical="center"/>
    </xf>
    <xf numFmtId="4" fontId="45" fillId="0" borderId="6" xfId="12" applyNumberFormat="1" applyFont="1" applyBorder="1" applyAlignment="1">
      <alignment vertical="center"/>
    </xf>
    <xf numFmtId="4" fontId="45" fillId="0" borderId="7" xfId="12" applyNumberFormat="1" applyFont="1" applyBorder="1" applyAlignment="1">
      <alignment vertical="center"/>
    </xf>
    <xf numFmtId="4" fontId="45" fillId="0" borderId="1" xfId="12" applyNumberFormat="1" applyFont="1" applyBorder="1" applyAlignment="1">
      <alignment horizontal="justify" vertical="top" wrapText="1"/>
    </xf>
    <xf numFmtId="49" fontId="46" fillId="0" borderId="1" xfId="0" applyNumberFormat="1" applyFont="1" applyBorder="1" applyAlignment="1">
      <alignment horizontal="center" vertical="top"/>
    </xf>
    <xf numFmtId="0" fontId="46" fillId="0" borderId="1" xfId="0" applyNumberFormat="1" applyFont="1" applyBorder="1" applyAlignment="1">
      <alignment horizontal="center" vertical="center"/>
    </xf>
    <xf numFmtId="0" fontId="46" fillId="0" borderId="1" xfId="0" applyFont="1" applyBorder="1" applyAlignment="1">
      <alignment vertical="center"/>
    </xf>
    <xf numFmtId="4" fontId="46" fillId="0" borderId="1" xfId="0" applyNumberFormat="1" applyFont="1" applyBorder="1" applyAlignment="1">
      <alignment vertical="center"/>
    </xf>
    <xf numFmtId="0" fontId="45" fillId="0" borderId="1" xfId="12" applyFont="1" applyBorder="1" applyAlignment="1">
      <alignment horizontal="center" vertical="center"/>
    </xf>
    <xf numFmtId="4" fontId="45" fillId="0" borderId="1" xfId="0" applyNumberFormat="1" applyFont="1" applyBorder="1" applyAlignment="1">
      <alignment vertical="center" wrapText="1"/>
    </xf>
    <xf numFmtId="49" fontId="45" fillId="0" borderId="5" xfId="12" applyNumberFormat="1" applyFont="1" applyBorder="1" applyAlignment="1">
      <alignment horizontal="center" vertical="top"/>
    </xf>
    <xf numFmtId="49" fontId="46" fillId="0" borderId="0" xfId="0" applyNumberFormat="1" applyFont="1" applyBorder="1" applyAlignment="1">
      <alignment horizontal="center" vertical="top"/>
    </xf>
    <xf numFmtId="0" fontId="46" fillId="0" borderId="0" xfId="0" applyFont="1" applyBorder="1" applyAlignment="1">
      <alignment horizontal="justify" vertical="top" wrapText="1"/>
    </xf>
    <xf numFmtId="0" fontId="46" fillId="0" borderId="0" xfId="0" applyNumberFormat="1" applyFont="1" applyBorder="1" applyAlignment="1">
      <alignment horizontal="center" vertical="center" wrapText="1"/>
    </xf>
    <xf numFmtId="0" fontId="46" fillId="0" borderId="0" xfId="0" applyFont="1" applyBorder="1" applyAlignment="1">
      <alignment vertical="center" wrapText="1"/>
    </xf>
    <xf numFmtId="4" fontId="46" fillId="0" borderId="0" xfId="0" applyNumberFormat="1" applyFont="1" applyBorder="1" applyAlignment="1">
      <alignment vertical="center"/>
    </xf>
    <xf numFmtId="0" fontId="45" fillId="0" borderId="0" xfId="12" applyFont="1" applyBorder="1" applyAlignment="1">
      <alignment horizontal="justify" vertical="top" wrapText="1"/>
    </xf>
    <xf numFmtId="0" fontId="45" fillId="0" borderId="0" xfId="0" applyNumberFormat="1" applyFont="1" applyBorder="1" applyAlignment="1">
      <alignment horizontal="center" vertical="center"/>
    </xf>
    <xf numFmtId="4" fontId="45" fillId="0" borderId="0" xfId="0" applyNumberFormat="1" applyFont="1" applyBorder="1" applyAlignment="1">
      <alignment vertical="center"/>
    </xf>
    <xf numFmtId="0" fontId="45" fillId="0" borderId="6" xfId="12" applyNumberFormat="1" applyFont="1" applyBorder="1" applyAlignment="1">
      <alignment horizontal="center" vertical="center"/>
    </xf>
    <xf numFmtId="49" fontId="45" fillId="0" borderId="1" xfId="12" applyNumberFormat="1" applyFont="1" applyBorder="1" applyAlignment="1">
      <alignment horizontal="center" vertical="top"/>
    </xf>
    <xf numFmtId="0" fontId="45" fillId="0" borderId="1" xfId="12" applyFont="1" applyBorder="1" applyAlignment="1">
      <alignment horizontal="justify" vertical="top" wrapText="1"/>
    </xf>
    <xf numFmtId="4" fontId="45" fillId="0" borderId="1" xfId="12" applyNumberFormat="1" applyFont="1" applyBorder="1" applyAlignment="1">
      <alignment vertical="center"/>
    </xf>
    <xf numFmtId="49" fontId="45" fillId="0" borderId="0" xfId="0" applyNumberFormat="1" applyFont="1" applyBorder="1" applyAlignment="1">
      <alignment horizontal="center" vertical="top" wrapText="1"/>
    </xf>
    <xf numFmtId="0" fontId="46" fillId="0" borderId="0" xfId="0" applyNumberFormat="1" applyFont="1" applyBorder="1" applyAlignment="1">
      <alignment horizontal="center" vertical="center"/>
    </xf>
    <xf numFmtId="0" fontId="46" fillId="0" borderId="0" xfId="0" applyFont="1" applyBorder="1" applyAlignment="1">
      <alignment vertical="center"/>
    </xf>
    <xf numFmtId="4" fontId="46" fillId="4" borderId="7" xfId="0" applyNumberFormat="1" applyFont="1" applyFill="1" applyBorder="1" applyAlignment="1">
      <alignment vertical="center" wrapText="1"/>
    </xf>
    <xf numFmtId="0" fontId="49" fillId="0" borderId="1" xfId="0" applyFont="1" applyBorder="1" applyAlignment="1">
      <alignment horizontal="center" vertical="center"/>
    </xf>
    <xf numFmtId="0" fontId="46" fillId="0" borderId="1" xfId="0" applyFont="1" applyBorder="1" applyAlignment="1">
      <alignment horizontal="center" vertical="top" wrapText="1"/>
    </xf>
    <xf numFmtId="0" fontId="45" fillId="0" borderId="1" xfId="0" applyFont="1" applyBorder="1" applyAlignment="1">
      <alignment horizontal="center" vertical="center"/>
    </xf>
    <xf numFmtId="4" fontId="45" fillId="0" borderId="6" xfId="0" applyNumberFormat="1" applyFont="1" applyBorder="1" applyAlignment="1"/>
    <xf numFmtId="0" fontId="45" fillId="0" borderId="6" xfId="12" applyFont="1" applyBorder="1" applyAlignment="1">
      <alignment vertical="center"/>
    </xf>
    <xf numFmtId="49" fontId="45" fillId="0" borderId="0" xfId="12" applyNumberFormat="1" applyFont="1" applyBorder="1" applyAlignment="1">
      <alignment horizontal="center" vertical="top"/>
    </xf>
    <xf numFmtId="0" fontId="45" fillId="0" borderId="0" xfId="12" applyFont="1" applyBorder="1" applyAlignment="1">
      <alignment horizontal="center" vertical="center"/>
    </xf>
    <xf numFmtId="0" fontId="45" fillId="0" borderId="0" xfId="12" applyFont="1" applyBorder="1" applyAlignment="1">
      <alignment vertical="center"/>
    </xf>
    <xf numFmtId="4" fontId="45" fillId="0" borderId="0" xfId="12" applyNumberFormat="1" applyFont="1" applyBorder="1" applyAlignment="1">
      <alignment vertical="center"/>
    </xf>
    <xf numFmtId="0" fontId="45" fillId="4" borderId="6" xfId="12" applyFont="1" applyFill="1" applyBorder="1" applyAlignment="1">
      <alignment horizontal="center" vertical="center"/>
    </xf>
    <xf numFmtId="0" fontId="45" fillId="4" borderId="6" xfId="12" applyFont="1" applyFill="1" applyBorder="1" applyAlignment="1">
      <alignment vertical="center"/>
    </xf>
    <xf numFmtId="4" fontId="45" fillId="4" borderId="7" xfId="12" applyNumberFormat="1" applyFont="1" applyFill="1" applyBorder="1" applyAlignment="1">
      <alignment vertical="center"/>
    </xf>
    <xf numFmtId="0" fontId="45" fillId="4" borderId="6" xfId="0" applyNumberFormat="1" applyFont="1" applyFill="1" applyBorder="1" applyAlignment="1">
      <alignment horizontal="center" vertical="center"/>
    </xf>
    <xf numFmtId="4" fontId="45" fillId="4" borderId="6" xfId="0" applyNumberFormat="1" applyFont="1" applyFill="1" applyBorder="1" applyAlignment="1">
      <alignment vertical="center"/>
    </xf>
    <xf numFmtId="4" fontId="45" fillId="4" borderId="7" xfId="0" applyNumberFormat="1" applyFont="1" applyFill="1" applyBorder="1" applyAlignment="1">
      <alignment vertical="center"/>
    </xf>
    <xf numFmtId="16" fontId="46" fillId="4" borderId="5" xfId="0" applyNumberFormat="1" applyFont="1" applyFill="1" applyBorder="1" applyAlignment="1">
      <alignment horizontal="center" vertical="top"/>
    </xf>
    <xf numFmtId="49" fontId="45" fillId="0" borderId="0" xfId="0" applyNumberFormat="1" applyFont="1" applyBorder="1" applyAlignment="1">
      <alignment horizontal="center" vertical="top"/>
    </xf>
    <xf numFmtId="4" fontId="45" fillId="0" borderId="0" xfId="12" applyNumberFormat="1" applyFont="1" applyBorder="1" applyAlignment="1">
      <alignment horizontal="justify" vertical="top" wrapText="1"/>
    </xf>
    <xf numFmtId="4" fontId="45" fillId="0" borderId="0" xfId="0" applyNumberFormat="1" applyFont="1" applyAlignment="1"/>
    <xf numFmtId="0" fontId="46" fillId="4" borderId="5" xfId="0" applyFont="1" applyFill="1" applyBorder="1" applyAlignment="1">
      <alignment horizontal="center" vertical="top"/>
    </xf>
    <xf numFmtId="4" fontId="46" fillId="4" borderId="7" xfId="0" applyNumberFormat="1" applyFont="1" applyFill="1" applyBorder="1" applyAlignment="1"/>
    <xf numFmtId="0" fontId="46" fillId="0" borderId="0" xfId="0" applyFont="1" applyAlignment="1">
      <alignment horizontal="center" vertical="top"/>
    </xf>
    <xf numFmtId="4" fontId="46" fillId="0" borderId="0" xfId="0" applyNumberFormat="1" applyFont="1" applyAlignment="1"/>
    <xf numFmtId="49" fontId="46" fillId="0" borderId="1" xfId="12" applyNumberFormat="1" applyFont="1" applyBorder="1" applyAlignment="1">
      <alignment horizontal="center" vertical="center"/>
    </xf>
    <xf numFmtId="0" fontId="46" fillId="0" borderId="6" xfId="0" applyFont="1" applyBorder="1" applyAlignment="1"/>
    <xf numFmtId="4" fontId="46" fillId="0" borderId="7" xfId="0" applyNumberFormat="1" applyFont="1" applyBorder="1" applyAlignment="1"/>
    <xf numFmtId="0" fontId="46" fillId="4" borderId="6" xfId="0" applyFont="1" applyFill="1" applyBorder="1" applyAlignment="1">
      <alignment horizontal="right" vertical="center"/>
    </xf>
    <xf numFmtId="4" fontId="46" fillId="4" borderId="7" xfId="0" applyNumberFormat="1" applyFont="1" applyFill="1" applyBorder="1" applyAlignment="1">
      <alignment horizontal="right" vertical="center"/>
    </xf>
    <xf numFmtId="4" fontId="45" fillId="0" borderId="6" xfId="0" applyNumberFormat="1" applyFont="1" applyBorder="1" applyAlignment="1">
      <alignment horizontal="right" vertical="center"/>
    </xf>
    <xf numFmtId="4" fontId="45" fillId="0" borderId="7" xfId="0" applyNumberFormat="1" applyFont="1" applyBorder="1" applyAlignment="1">
      <alignment horizontal="right" vertical="center"/>
    </xf>
    <xf numFmtId="0" fontId="45" fillId="0" borderId="1" xfId="0" applyFont="1" applyBorder="1" applyAlignment="1">
      <alignment horizontal="right" vertical="center"/>
    </xf>
    <xf numFmtId="4" fontId="45" fillId="0" borderId="1" xfId="0" applyNumberFormat="1" applyFont="1" applyBorder="1" applyAlignment="1">
      <alignment horizontal="right" vertical="center"/>
    </xf>
    <xf numFmtId="4" fontId="45" fillId="0" borderId="1" xfId="0" applyNumberFormat="1" applyFont="1" applyFill="1" applyBorder="1" applyAlignment="1">
      <alignment horizontal="right" vertical="center"/>
    </xf>
    <xf numFmtId="49" fontId="45" fillId="0" borderId="1" xfId="0" applyNumberFormat="1" applyFont="1" applyBorder="1" applyAlignment="1">
      <alignment horizontal="right" vertical="top" wrapText="1"/>
    </xf>
    <xf numFmtId="4" fontId="45" fillId="0" borderId="1" xfId="0" applyNumberFormat="1" applyFont="1" applyBorder="1" applyAlignment="1">
      <alignment horizontal="right" vertical="top" wrapText="1"/>
    </xf>
    <xf numFmtId="0" fontId="46" fillId="4" borderId="6" xfId="0" applyFont="1" applyFill="1" applyBorder="1" applyAlignment="1">
      <alignment horizontal="right" vertical="center" wrapText="1"/>
    </xf>
    <xf numFmtId="0" fontId="46" fillId="0" borderId="1" xfId="0" applyFont="1" applyBorder="1" applyAlignment="1">
      <alignment horizontal="right" vertical="center"/>
    </xf>
    <xf numFmtId="4" fontId="46" fillId="0" borderId="1" xfId="0" applyNumberFormat="1" applyFont="1" applyBorder="1" applyAlignment="1">
      <alignment horizontal="right" vertical="center"/>
    </xf>
    <xf numFmtId="4" fontId="45" fillId="0" borderId="1" xfId="0" applyNumberFormat="1" applyFont="1" applyBorder="1" applyAlignment="1">
      <alignment horizontal="right" vertical="center" wrapText="1"/>
    </xf>
    <xf numFmtId="4" fontId="45" fillId="0" borderId="1" xfId="12" applyNumberFormat="1" applyFont="1" applyBorder="1" applyAlignment="1">
      <alignment horizontal="right" vertical="center"/>
    </xf>
    <xf numFmtId="49" fontId="46" fillId="0" borderId="10" xfId="12" applyNumberFormat="1" applyFont="1" applyBorder="1" applyAlignment="1">
      <alignment horizontal="center" vertical="top"/>
    </xf>
    <xf numFmtId="0" fontId="45" fillId="0" borderId="11" xfId="12" applyFont="1" applyBorder="1" applyAlignment="1">
      <alignment horizontal="justify" vertical="top" wrapText="1"/>
    </xf>
    <xf numFmtId="4" fontId="45" fillId="0" borderId="0" xfId="12" applyNumberFormat="1" applyFont="1" applyBorder="1" applyAlignment="1">
      <alignment horizontal="right" vertical="center"/>
    </xf>
    <xf numFmtId="4" fontId="46" fillId="4" borderId="7" xfId="0" applyNumberFormat="1" applyFont="1" applyFill="1" applyBorder="1" applyAlignment="1">
      <alignment horizontal="right" vertical="center" wrapText="1"/>
    </xf>
    <xf numFmtId="0" fontId="45" fillId="4" borderId="6" xfId="12" applyFont="1" applyFill="1" applyBorder="1" applyAlignment="1">
      <alignment horizontal="right" vertical="center"/>
    </xf>
    <xf numFmtId="4" fontId="45" fillId="4" borderId="7" xfId="12" applyNumberFormat="1" applyFont="1" applyFill="1" applyBorder="1" applyAlignment="1">
      <alignment horizontal="right" vertical="center"/>
    </xf>
    <xf numFmtId="4" fontId="45" fillId="4" borderId="6" xfId="0" applyNumberFormat="1" applyFont="1" applyFill="1" applyBorder="1" applyAlignment="1">
      <alignment horizontal="right" vertical="center"/>
    </xf>
    <xf numFmtId="4" fontId="45" fillId="4" borderId="7" xfId="0" applyNumberFormat="1" applyFont="1" applyFill="1" applyBorder="1" applyAlignment="1">
      <alignment horizontal="right" vertical="center"/>
    </xf>
    <xf numFmtId="0" fontId="45" fillId="0" borderId="0" xfId="12" applyFont="1" applyBorder="1" applyAlignment="1">
      <alignment horizontal="right" vertical="center"/>
    </xf>
    <xf numFmtId="0" fontId="46" fillId="0" borderId="0" xfId="0" applyFont="1" applyAlignment="1">
      <alignment horizontal="justify" vertical="top"/>
    </xf>
    <xf numFmtId="0" fontId="46" fillId="0" borderId="0" xfId="0" applyFont="1" applyAlignment="1">
      <alignment horizontal="right"/>
    </xf>
    <xf numFmtId="4" fontId="46" fillId="0" borderId="0" xfId="0" applyNumberFormat="1" applyFont="1" applyAlignment="1">
      <alignment horizontal="right"/>
    </xf>
    <xf numFmtId="49" fontId="46" fillId="0" borderId="1" xfId="12" applyNumberFormat="1" applyFont="1" applyBorder="1" applyAlignment="1">
      <alignment horizontal="center" vertical="top"/>
    </xf>
    <xf numFmtId="0" fontId="46" fillId="0" borderId="1" xfId="12" applyFont="1" applyBorder="1" applyAlignment="1">
      <alignment horizontal="justify" vertical="top" wrapText="1"/>
    </xf>
    <xf numFmtId="0" fontId="46" fillId="0" borderId="6" xfId="0" applyFont="1" applyBorder="1" applyAlignment="1">
      <alignment horizontal="right"/>
    </xf>
    <xf numFmtId="4" fontId="46" fillId="0" borderId="7" xfId="0" applyNumberFormat="1" applyFont="1" applyBorder="1" applyAlignment="1">
      <alignment horizontal="right"/>
    </xf>
    <xf numFmtId="0" fontId="46" fillId="4" borderId="6" xfId="0" applyFont="1" applyFill="1" applyBorder="1" applyAlignment="1">
      <alignment horizontal="right"/>
    </xf>
    <xf numFmtId="4" fontId="46" fillId="4" borderId="6" xfId="0" applyNumberFormat="1" applyFont="1" applyFill="1" applyBorder="1" applyAlignment="1">
      <alignment horizontal="right"/>
    </xf>
    <xf numFmtId="4" fontId="46" fillId="4" borderId="7" xfId="0" applyNumberFormat="1" applyFont="1" applyFill="1" applyBorder="1" applyAlignment="1">
      <alignment horizontal="right"/>
    </xf>
    <xf numFmtId="49" fontId="45" fillId="0" borderId="12" xfId="0" applyNumberFormat="1" applyFont="1" applyBorder="1" applyAlignment="1">
      <alignment horizontal="center" vertical="top"/>
    </xf>
    <xf numFmtId="0" fontId="45" fillId="0" borderId="12" xfId="0" applyNumberFormat="1" applyFont="1" applyBorder="1" applyAlignment="1">
      <alignment horizontal="center" vertical="center"/>
    </xf>
    <xf numFmtId="4" fontId="45" fillId="0" borderId="12" xfId="0" applyNumberFormat="1" applyFont="1" applyBorder="1" applyAlignment="1">
      <alignment horizontal="right" vertical="center"/>
    </xf>
    <xf numFmtId="49" fontId="45" fillId="0" borderId="2" xfId="0" applyNumberFormat="1" applyFont="1" applyBorder="1" applyAlignment="1">
      <alignment horizontal="center" vertical="top"/>
    </xf>
    <xf numFmtId="0" fontId="45" fillId="0" borderId="3" xfId="0" applyFont="1" applyBorder="1" applyAlignment="1">
      <alignment horizontal="justify" vertical="top" wrapText="1"/>
    </xf>
    <xf numFmtId="0" fontId="45" fillId="0" borderId="3" xfId="0" applyNumberFormat="1" applyFont="1" applyBorder="1" applyAlignment="1">
      <alignment horizontal="center" vertical="center"/>
    </xf>
    <xf numFmtId="4" fontId="45" fillId="0" borderId="3" xfId="0" applyNumberFormat="1" applyFont="1" applyBorder="1" applyAlignment="1">
      <alignment horizontal="right" vertical="center"/>
    </xf>
    <xf numFmtId="4" fontId="45" fillId="0" borderId="4" xfId="0" applyNumberFormat="1" applyFont="1" applyBorder="1" applyAlignment="1">
      <alignment horizontal="right" vertical="center"/>
    </xf>
    <xf numFmtId="49" fontId="46" fillId="0" borderId="9" xfId="0" applyNumberFormat="1" applyFont="1" applyBorder="1" applyAlignment="1">
      <alignment horizontal="center" vertical="top"/>
    </xf>
    <xf numFmtId="0" fontId="46" fillId="0" borderId="0" xfId="0" applyFont="1" applyBorder="1" applyAlignment="1">
      <alignment horizontal="right" vertical="center"/>
    </xf>
    <xf numFmtId="4" fontId="46" fillId="0" borderId="29" xfId="0" applyNumberFormat="1" applyFont="1" applyBorder="1" applyAlignment="1">
      <alignment horizontal="right" vertical="center"/>
    </xf>
    <xf numFmtId="49" fontId="46" fillId="0" borderId="10" xfId="0" applyNumberFormat="1" applyFont="1" applyBorder="1" applyAlignment="1">
      <alignment horizontal="center" vertical="top"/>
    </xf>
    <xf numFmtId="0" fontId="46" fillId="0" borderId="11" xfId="0" applyNumberFormat="1" applyFont="1" applyBorder="1" applyAlignment="1">
      <alignment horizontal="center" vertical="center"/>
    </xf>
    <xf numFmtId="0" fontId="46" fillId="0" borderId="11" xfId="0" applyFont="1" applyBorder="1" applyAlignment="1">
      <alignment horizontal="right" vertical="center"/>
    </xf>
    <xf numFmtId="4" fontId="46" fillId="0" borderId="28" xfId="0" applyNumberFormat="1" applyFont="1" applyBorder="1" applyAlignment="1">
      <alignment horizontal="right" vertical="center"/>
    </xf>
    <xf numFmtId="49" fontId="45" fillId="0" borderId="8" xfId="0" applyNumberFormat="1" applyFont="1" applyBorder="1" applyAlignment="1">
      <alignment horizontal="center" vertical="top" wrapText="1"/>
    </xf>
    <xf numFmtId="0" fontId="45" fillId="0" borderId="8" xfId="0" applyNumberFormat="1" applyFont="1" applyBorder="1" applyAlignment="1">
      <alignment horizontal="center" vertical="center"/>
    </xf>
    <xf numFmtId="4" fontId="45" fillId="0" borderId="8" xfId="0" applyNumberFormat="1" applyFont="1" applyBorder="1" applyAlignment="1">
      <alignment horizontal="right" vertical="center"/>
    </xf>
    <xf numFmtId="4" fontId="54" fillId="0" borderId="1" xfId="0" applyNumberFormat="1" applyFont="1" applyBorder="1" applyAlignment="1">
      <alignment horizontal="right" vertical="center"/>
    </xf>
    <xf numFmtId="0" fontId="46" fillId="0" borderId="11" xfId="0" applyNumberFormat="1" applyFont="1" applyBorder="1" applyAlignment="1">
      <alignment horizontal="center" vertical="center" wrapText="1"/>
    </xf>
    <xf numFmtId="0" fontId="54" fillId="0" borderId="1" xfId="0" applyNumberFormat="1" applyFont="1" applyBorder="1" applyAlignment="1">
      <alignment horizontal="center" vertical="center"/>
    </xf>
    <xf numFmtId="4" fontId="45" fillId="0" borderId="12" xfId="12" applyNumberFormat="1" applyFont="1" applyBorder="1" applyAlignment="1">
      <alignment horizontal="justify" vertical="top" wrapText="1"/>
    </xf>
    <xf numFmtId="49" fontId="45" fillId="0" borderId="8" xfId="0" applyNumberFormat="1" applyFont="1" applyBorder="1" applyAlignment="1">
      <alignment horizontal="center" vertical="top"/>
    </xf>
    <xf numFmtId="4" fontId="45" fillId="0" borderId="8" xfId="12" applyNumberFormat="1" applyFont="1" applyBorder="1" applyAlignment="1">
      <alignment horizontal="justify" vertical="top" wrapText="1"/>
    </xf>
    <xf numFmtId="4" fontId="45" fillId="0" borderId="0" xfId="0" applyNumberFormat="1" applyFont="1" applyBorder="1" applyAlignment="1">
      <alignment horizontal="right" vertical="center"/>
    </xf>
    <xf numFmtId="4" fontId="45" fillId="0" borderId="0" xfId="0" applyNumberFormat="1" applyFont="1" applyAlignment="1">
      <alignment horizontal="right"/>
    </xf>
    <xf numFmtId="165" fontId="45" fillId="0" borderId="0" xfId="0" applyNumberFormat="1" applyFont="1" applyBorder="1" applyAlignment="1">
      <alignment horizontal="justify" vertical="top" wrapText="1"/>
    </xf>
    <xf numFmtId="0" fontId="45" fillId="0" borderId="0" xfId="0" applyFont="1" applyBorder="1" applyAlignment="1">
      <alignment horizontal="right" vertical="center"/>
    </xf>
    <xf numFmtId="165" fontId="45" fillId="0" borderId="1" xfId="0" applyNumberFormat="1" applyFont="1" applyBorder="1" applyAlignment="1">
      <alignment horizontal="justify" vertical="top" wrapText="1"/>
    </xf>
    <xf numFmtId="49" fontId="46" fillId="4" borderId="10" xfId="0" applyNumberFormat="1" applyFont="1" applyFill="1" applyBorder="1" applyAlignment="1">
      <alignment horizontal="center" vertical="top"/>
    </xf>
    <xf numFmtId="0" fontId="46" fillId="4" borderId="11" xfId="0" applyNumberFormat="1" applyFont="1" applyFill="1" applyBorder="1" applyAlignment="1">
      <alignment horizontal="center" vertical="center"/>
    </xf>
    <xf numFmtId="165" fontId="46" fillId="0" borderId="1" xfId="0" applyNumberFormat="1" applyFont="1" applyBorder="1" applyAlignment="1">
      <alignment horizontal="justify" vertical="top" wrapText="1"/>
    </xf>
    <xf numFmtId="165" fontId="45" fillId="0" borderId="1" xfId="12" applyNumberFormat="1" applyFont="1" applyBorder="1" applyAlignment="1">
      <alignment horizontal="justify" vertical="top" wrapText="1"/>
    </xf>
    <xf numFmtId="4" fontId="60" fillId="0" borderId="1" xfId="0" applyNumberFormat="1" applyFont="1" applyBorder="1" applyAlignment="1">
      <alignment horizontal="right" vertical="center"/>
    </xf>
    <xf numFmtId="0" fontId="45" fillId="0" borderId="1" xfId="12" applyNumberFormat="1" applyFont="1" applyBorder="1" applyAlignment="1">
      <alignment horizontal="justify" vertical="top" wrapText="1"/>
    </xf>
    <xf numFmtId="49" fontId="45" fillId="0" borderId="2" xfId="12" applyNumberFormat="1" applyFont="1" applyBorder="1" applyAlignment="1">
      <alignment horizontal="center" vertical="top"/>
    </xf>
    <xf numFmtId="165" fontId="45" fillId="0" borderId="3" xfId="12" applyNumberFormat="1" applyFont="1" applyBorder="1" applyAlignment="1">
      <alignment horizontal="justify" vertical="top" wrapText="1"/>
    </xf>
    <xf numFmtId="0" fontId="45" fillId="0" borderId="3" xfId="12" applyFont="1" applyBorder="1" applyAlignment="1">
      <alignment horizontal="center" vertical="center"/>
    </xf>
    <xf numFmtId="0" fontId="45" fillId="0" borderId="3" xfId="12" applyFont="1" applyBorder="1" applyAlignment="1">
      <alignment horizontal="right" vertical="center"/>
    </xf>
    <xf numFmtId="4" fontId="45" fillId="0" borderId="4" xfId="12" applyNumberFormat="1" applyFont="1" applyBorder="1" applyAlignment="1">
      <alignment horizontal="right" vertical="center"/>
    </xf>
    <xf numFmtId="165" fontId="45" fillId="0" borderId="0" xfId="0" applyNumberFormat="1" applyFont="1" applyAlignment="1">
      <alignment horizontal="justify" vertical="top"/>
    </xf>
    <xf numFmtId="0" fontId="46" fillId="4" borderId="6" xfId="0" applyNumberFormat="1" applyFont="1" applyFill="1" applyBorder="1" applyAlignment="1">
      <alignment horizontal="center"/>
    </xf>
    <xf numFmtId="49" fontId="45" fillId="0" borderId="10" xfId="0" applyNumberFormat="1" applyFont="1" applyBorder="1" applyAlignment="1">
      <alignment horizontal="center" vertical="top"/>
    </xf>
    <xf numFmtId="165" fontId="45" fillId="0" borderId="11" xfId="0" applyNumberFormat="1" applyFont="1" applyBorder="1" applyAlignment="1">
      <alignment horizontal="justify" vertical="top" wrapText="1"/>
    </xf>
    <xf numFmtId="0" fontId="45" fillId="0" borderId="11" xfId="0" applyNumberFormat="1" applyFont="1" applyBorder="1" applyAlignment="1">
      <alignment horizontal="center"/>
    </xf>
    <xf numFmtId="4" fontId="45" fillId="0" borderId="11" xfId="0" applyNumberFormat="1" applyFont="1" applyBorder="1" applyAlignment="1"/>
    <xf numFmtId="4" fontId="45" fillId="0" borderId="28" xfId="0" applyNumberFormat="1" applyFont="1" applyBorder="1" applyAlignment="1"/>
    <xf numFmtId="0" fontId="52" fillId="0" borderId="1" xfId="0" applyFont="1" applyBorder="1" applyAlignment="1" applyProtection="1">
      <alignment horizontal="justify" vertical="top" wrapText="1"/>
    </xf>
    <xf numFmtId="0" fontId="52" fillId="0" borderId="1" xfId="0" applyFont="1" applyBorder="1" applyAlignment="1" applyProtection="1">
      <alignment horizontal="center" wrapText="1"/>
    </xf>
    <xf numFmtId="4" fontId="52" fillId="0" borderId="1" xfId="0" applyNumberFormat="1" applyFont="1" applyBorder="1" applyAlignment="1" applyProtection="1">
      <alignment wrapText="1"/>
    </xf>
    <xf numFmtId="0" fontId="46" fillId="0" borderId="6" xfId="0" applyFont="1" applyFill="1" applyBorder="1" applyAlignment="1"/>
    <xf numFmtId="4" fontId="46" fillId="0" borderId="7" xfId="0" applyNumberFormat="1" applyFont="1" applyFill="1" applyBorder="1" applyAlignment="1"/>
    <xf numFmtId="4" fontId="45" fillId="0" borderId="1" xfId="0" applyNumberFormat="1" applyFont="1" applyFill="1" applyBorder="1" applyAlignment="1" applyProtection="1">
      <alignment wrapText="1"/>
    </xf>
    <xf numFmtId="49" fontId="46" fillId="0" borderId="2" xfId="0" applyNumberFormat="1" applyFont="1" applyBorder="1" applyAlignment="1">
      <alignment horizontal="center" vertical="top"/>
    </xf>
    <xf numFmtId="165" fontId="46" fillId="0" borderId="3" xfId="0" applyNumberFormat="1" applyFont="1" applyBorder="1" applyAlignment="1">
      <alignment horizontal="justify" vertical="top" wrapText="1"/>
    </xf>
    <xf numFmtId="0" fontId="46" fillId="0" borderId="3" xfId="0" applyNumberFormat="1" applyFont="1" applyBorder="1" applyAlignment="1">
      <alignment horizontal="center"/>
    </xf>
    <xf numFmtId="0" fontId="46" fillId="0" borderId="3" xfId="0" applyFont="1" applyBorder="1" applyAlignment="1"/>
    <xf numFmtId="4" fontId="46" fillId="0" borderId="4" xfId="0" applyNumberFormat="1" applyFont="1" applyBorder="1" applyAlignment="1"/>
    <xf numFmtId="0" fontId="46" fillId="4" borderId="6" xfId="0" applyNumberFormat="1" applyFont="1" applyFill="1" applyBorder="1" applyAlignment="1">
      <alignment horizontal="center" wrapText="1"/>
    </xf>
    <xf numFmtId="0" fontId="46" fillId="4" borderId="6" xfId="0" applyFont="1" applyFill="1" applyBorder="1" applyAlignment="1">
      <alignment wrapText="1"/>
    </xf>
    <xf numFmtId="49" fontId="45" fillId="0" borderId="9" xfId="0" applyNumberFormat="1" applyFont="1" applyBorder="1" applyAlignment="1">
      <alignment horizontal="center" vertical="top"/>
    </xf>
    <xf numFmtId="0" fontId="45" fillId="0" borderId="0" xfId="0" applyNumberFormat="1" applyFont="1" applyBorder="1" applyAlignment="1">
      <alignment horizontal="center"/>
    </xf>
    <xf numFmtId="4" fontId="45" fillId="0" borderId="0" xfId="0" applyNumberFormat="1" applyFont="1" applyBorder="1" applyAlignment="1"/>
    <xf numFmtId="4" fontId="45" fillId="0" borderId="29" xfId="0" applyNumberFormat="1" applyFont="1" applyBorder="1" applyAlignment="1"/>
    <xf numFmtId="165" fontId="46" fillId="0" borderId="0" xfId="0" applyNumberFormat="1" applyFont="1" applyBorder="1" applyAlignment="1">
      <alignment horizontal="justify" vertical="top" wrapText="1"/>
    </xf>
    <xf numFmtId="0" fontId="46" fillId="0" borderId="0" xfId="0" applyNumberFormat="1" applyFont="1" applyBorder="1" applyAlignment="1">
      <alignment horizontal="center" wrapText="1"/>
    </xf>
    <xf numFmtId="0" fontId="46" fillId="0" borderId="0" xfId="0" applyFont="1" applyBorder="1" applyAlignment="1">
      <alignment wrapText="1"/>
    </xf>
    <xf numFmtId="4" fontId="46" fillId="0" borderId="29" xfId="0" applyNumberFormat="1" applyFont="1" applyBorder="1" applyAlignment="1">
      <alignment wrapText="1"/>
    </xf>
    <xf numFmtId="165" fontId="46" fillId="0" borderId="11" xfId="0" applyNumberFormat="1" applyFont="1" applyBorder="1" applyAlignment="1">
      <alignment horizontal="justify" vertical="top" wrapText="1"/>
    </xf>
    <xf numFmtId="0" fontId="46" fillId="0" borderId="11" xfId="0" applyNumberFormat="1" applyFont="1" applyBorder="1" applyAlignment="1">
      <alignment horizontal="center"/>
    </xf>
    <xf numFmtId="0" fontId="46" fillId="0" borderId="11" xfId="0" applyFont="1" applyBorder="1" applyAlignment="1"/>
    <xf numFmtId="4" fontId="46" fillId="0" borderId="28" xfId="0" applyNumberFormat="1" applyFont="1" applyBorder="1" applyAlignment="1"/>
    <xf numFmtId="0" fontId="45" fillId="0" borderId="8" xfId="0" applyNumberFormat="1" applyFont="1" applyBorder="1" applyAlignment="1">
      <alignment horizontal="center"/>
    </xf>
    <xf numFmtId="0" fontId="45" fillId="0" borderId="1" xfId="0" applyNumberFormat="1" applyFont="1" applyBorder="1" applyAlignment="1">
      <alignment horizontal="center"/>
    </xf>
    <xf numFmtId="0" fontId="52" fillId="0" borderId="1" xfId="0" applyFont="1" applyBorder="1" applyAlignment="1">
      <alignment horizontal="center" wrapText="1"/>
    </xf>
    <xf numFmtId="4" fontId="52" fillId="0" borderId="1" xfId="0" applyNumberFormat="1" applyFont="1" applyBorder="1" applyAlignment="1">
      <alignment wrapText="1"/>
    </xf>
    <xf numFmtId="49" fontId="45" fillId="0" borderId="10" xfId="12" applyNumberFormat="1" applyFont="1" applyBorder="1" applyAlignment="1">
      <alignment horizontal="center" vertical="top"/>
    </xf>
    <xf numFmtId="165" fontId="45" fillId="0" borderId="11" xfId="12" applyNumberFormat="1" applyFont="1" applyBorder="1" applyAlignment="1">
      <alignment horizontal="justify" vertical="top" wrapText="1"/>
    </xf>
    <xf numFmtId="0" fontId="45" fillId="0" borderId="11" xfId="12" applyFont="1" applyBorder="1" applyAlignment="1">
      <alignment horizontal="center"/>
    </xf>
    <xf numFmtId="0" fontId="45" fillId="0" borderId="3" xfId="12" applyFont="1" applyBorder="1" applyAlignment="1">
      <alignment horizontal="center"/>
    </xf>
    <xf numFmtId="4" fontId="45" fillId="0" borderId="3" xfId="0" applyNumberFormat="1" applyFont="1" applyBorder="1" applyAlignment="1"/>
    <xf numFmtId="4" fontId="45" fillId="0" borderId="4" xfId="0" applyNumberFormat="1" applyFont="1" applyBorder="1" applyAlignment="1"/>
    <xf numFmtId="0" fontId="45" fillId="0" borderId="0" xfId="12" applyFont="1" applyBorder="1" applyAlignment="1">
      <alignment horizontal="center"/>
    </xf>
    <xf numFmtId="4" fontId="45" fillId="0" borderId="0" xfId="0" applyNumberFormat="1" applyFont="1" applyBorder="1" applyAlignment="1">
      <alignment horizontal="right"/>
    </xf>
    <xf numFmtId="4" fontId="46" fillId="4" borderId="28" xfId="0" applyNumberFormat="1" applyFont="1" applyFill="1" applyBorder="1" applyAlignment="1">
      <alignment horizontal="right"/>
    </xf>
    <xf numFmtId="0" fontId="46" fillId="4" borderId="6" xfId="0" applyFont="1" applyFill="1" applyBorder="1" applyAlignment="1">
      <alignment horizontal="right" wrapText="1"/>
    </xf>
    <xf numFmtId="0" fontId="45" fillId="0" borderId="1" xfId="12" applyFont="1" applyBorder="1" applyAlignment="1">
      <alignment horizontal="center"/>
    </xf>
    <xf numFmtId="4" fontId="60" fillId="0" borderId="1" xfId="0" applyNumberFormat="1" applyFont="1" applyBorder="1" applyAlignment="1">
      <alignment horizontal="right"/>
    </xf>
    <xf numFmtId="4" fontId="46" fillId="0" borderId="0" xfId="12" applyNumberFormat="1" applyFont="1" applyBorder="1" applyAlignment="1">
      <alignment horizontal="justify" vertical="top" wrapText="1"/>
    </xf>
    <xf numFmtId="0" fontId="60" fillId="0" borderId="1" xfId="0" applyFont="1" applyBorder="1" applyAlignment="1">
      <alignment horizontal="right"/>
    </xf>
    <xf numFmtId="0" fontId="45" fillId="4" borderId="6" xfId="0" applyNumberFormat="1" applyFont="1" applyFill="1" applyBorder="1" applyAlignment="1">
      <alignment horizontal="center"/>
    </xf>
    <xf numFmtId="4" fontId="45" fillId="4" borderId="6" xfId="0" applyNumberFormat="1" applyFont="1" applyFill="1" applyBorder="1" applyAlignment="1">
      <alignment horizontal="right"/>
    </xf>
    <xf numFmtId="4" fontId="45" fillId="4" borderId="7" xfId="0" applyNumberFormat="1" applyFont="1" applyFill="1" applyBorder="1" applyAlignment="1">
      <alignment horizontal="right"/>
    </xf>
    <xf numFmtId="0" fontId="46" fillId="4" borderId="6" xfId="0" applyFont="1" applyFill="1" applyBorder="1" applyAlignment="1">
      <alignment horizontal="justify" vertical="top"/>
    </xf>
    <xf numFmtId="0" fontId="62" fillId="4" borderId="5" xfId="0" applyFont="1" applyFill="1" applyBorder="1" applyAlignment="1"/>
    <xf numFmtId="0" fontId="36" fillId="4" borderId="6" xfId="0" applyFont="1" applyFill="1" applyBorder="1" applyAlignment="1"/>
    <xf numFmtId="0" fontId="36" fillId="4" borderId="7" xfId="0" applyFont="1" applyFill="1" applyBorder="1" applyAlignment="1"/>
    <xf numFmtId="4" fontId="45" fillId="0" borderId="12" xfId="0" applyNumberFormat="1" applyFont="1" applyBorder="1" applyAlignment="1">
      <alignment vertical="center"/>
    </xf>
    <xf numFmtId="0" fontId="46" fillId="4" borderId="11" xfId="0" applyFont="1" applyFill="1" applyBorder="1" applyAlignment="1">
      <alignment vertical="center"/>
    </xf>
    <xf numFmtId="4" fontId="46" fillId="4" borderId="28" xfId="0" applyNumberFormat="1" applyFont="1" applyFill="1" applyBorder="1" applyAlignment="1">
      <alignment vertical="center"/>
    </xf>
    <xf numFmtId="3" fontId="45" fillId="0" borderId="3" xfId="0" applyNumberFormat="1" applyFont="1" applyBorder="1" applyAlignment="1">
      <alignment horizontal="center" vertical="center"/>
    </xf>
    <xf numFmtId="4" fontId="45" fillId="0" borderId="3" xfId="0" applyNumberFormat="1" applyFont="1" applyBorder="1" applyAlignment="1">
      <alignment vertical="center"/>
    </xf>
    <xf numFmtId="4" fontId="45" fillId="0" borderId="4" xfId="0" applyNumberFormat="1" applyFont="1" applyBorder="1" applyAlignment="1">
      <alignment vertical="center"/>
    </xf>
    <xf numFmtId="0" fontId="46" fillId="0" borderId="11" xfId="0" applyFont="1" applyBorder="1" applyAlignment="1">
      <alignment vertical="center"/>
    </xf>
    <xf numFmtId="4" fontId="46" fillId="0" borderId="28" xfId="0" applyNumberFormat="1" applyFont="1" applyBorder="1" applyAlignment="1">
      <alignment vertical="center"/>
    </xf>
    <xf numFmtId="49" fontId="45" fillId="0" borderId="12" xfId="0" applyNumberFormat="1" applyFont="1" applyBorder="1" applyAlignment="1">
      <alignment horizontal="center" vertical="top" wrapText="1"/>
    </xf>
    <xf numFmtId="0" fontId="45" fillId="0" borderId="11" xfId="0" applyNumberFormat="1" applyFont="1" applyBorder="1" applyAlignment="1">
      <alignment horizontal="center" vertical="center"/>
    </xf>
    <xf numFmtId="4" fontId="45" fillId="0" borderId="11" xfId="0" applyNumberFormat="1" applyFont="1" applyBorder="1" applyAlignment="1">
      <alignment vertical="center"/>
    </xf>
    <xf numFmtId="49" fontId="45" fillId="0" borderId="2" xfId="0" applyNumberFormat="1" applyFont="1" applyBorder="1" applyAlignment="1">
      <alignment horizontal="center" vertical="top" wrapText="1"/>
    </xf>
    <xf numFmtId="0" fontId="46" fillId="0" borderId="3" xfId="0" applyFont="1" applyBorder="1" applyAlignment="1">
      <alignment horizontal="justify" vertical="top" wrapText="1"/>
    </xf>
    <xf numFmtId="0" fontId="46" fillId="0" borderId="3" xfId="0" applyNumberFormat="1" applyFont="1" applyBorder="1" applyAlignment="1">
      <alignment horizontal="center" vertical="center"/>
    </xf>
    <xf numFmtId="0" fontId="46" fillId="0" borderId="3" xfId="0" applyFont="1" applyBorder="1" applyAlignment="1">
      <alignment vertical="center"/>
    </xf>
    <xf numFmtId="4" fontId="46" fillId="0" borderId="4" xfId="0" applyNumberFormat="1" applyFont="1" applyBorder="1" applyAlignment="1">
      <alignment vertical="center"/>
    </xf>
    <xf numFmtId="4" fontId="45" fillId="0" borderId="28" xfId="0" applyNumberFormat="1" applyFont="1" applyBorder="1" applyAlignment="1">
      <alignment vertical="center"/>
    </xf>
    <xf numFmtId="4" fontId="45" fillId="0" borderId="3" xfId="12" applyNumberFormat="1" applyFont="1" applyBorder="1" applyAlignment="1">
      <alignment horizontal="justify" vertical="top" wrapText="1"/>
    </xf>
    <xf numFmtId="0" fontId="45" fillId="0" borderId="11" xfId="12" applyFont="1" applyBorder="1" applyAlignment="1">
      <alignment horizontal="center" vertical="center"/>
    </xf>
    <xf numFmtId="4" fontId="45" fillId="0" borderId="11" xfId="12" applyNumberFormat="1" applyFont="1" applyBorder="1" applyAlignment="1">
      <alignment vertical="center"/>
    </xf>
    <xf numFmtId="4" fontId="45" fillId="0" borderId="28" xfId="12" applyNumberFormat="1" applyFont="1" applyBorder="1" applyAlignment="1">
      <alignment vertical="center"/>
    </xf>
    <xf numFmtId="0" fontId="45" fillId="0" borderId="3" xfId="12" applyFont="1" applyBorder="1" applyAlignment="1">
      <alignment horizontal="justify" vertical="top" wrapText="1"/>
    </xf>
    <xf numFmtId="4" fontId="45" fillId="0" borderId="3" xfId="12" applyNumberFormat="1" applyFont="1" applyBorder="1" applyAlignment="1">
      <alignment vertical="center"/>
    </xf>
    <xf numFmtId="4" fontId="45" fillId="0" borderId="4" xfId="12" applyNumberFormat="1" applyFont="1" applyBorder="1" applyAlignment="1">
      <alignment vertical="center"/>
    </xf>
    <xf numFmtId="0" fontId="46" fillId="0" borderId="11" xfId="0" applyFont="1" applyBorder="1" applyAlignment="1">
      <alignment vertical="center" wrapText="1"/>
    </xf>
    <xf numFmtId="4" fontId="46" fillId="0" borderId="28" xfId="0" applyNumberFormat="1" applyFont="1" applyBorder="1" applyAlignment="1">
      <alignment vertical="center" wrapText="1"/>
    </xf>
    <xf numFmtId="0" fontId="45" fillId="0" borderId="11" xfId="12" applyFont="1" applyBorder="1" applyAlignment="1">
      <alignment vertical="center"/>
    </xf>
    <xf numFmtId="4" fontId="49" fillId="0" borderId="1" xfId="0" applyNumberFormat="1" applyFont="1" applyBorder="1" applyAlignment="1" applyProtection="1">
      <alignment vertical="top"/>
      <protection locked="0"/>
    </xf>
    <xf numFmtId="4" fontId="45" fillId="0" borderId="1" xfId="0" applyNumberFormat="1" applyFont="1" applyFill="1" applyBorder="1" applyAlignment="1" applyProtection="1">
      <protection locked="0"/>
    </xf>
    <xf numFmtId="4" fontId="45" fillId="0" borderId="1" xfId="0" applyNumberFormat="1" applyFont="1" applyFill="1" applyBorder="1" applyAlignment="1" applyProtection="1">
      <alignment horizontal="right"/>
      <protection locked="0"/>
    </xf>
    <xf numFmtId="4" fontId="49" fillId="0" borderId="1" xfId="0" applyNumberFormat="1" applyFont="1" applyBorder="1" applyAlignment="1" applyProtection="1">
      <protection locked="0"/>
    </xf>
    <xf numFmtId="4" fontId="45" fillId="0" borderId="1" xfId="0" applyNumberFormat="1" applyFont="1" applyBorder="1" applyAlignment="1" applyProtection="1">
      <alignment vertical="top"/>
      <protection locked="0"/>
    </xf>
    <xf numFmtId="4" fontId="63" fillId="0" borderId="1" xfId="0" applyNumberFormat="1" applyFont="1" applyBorder="1" applyAlignment="1"/>
    <xf numFmtId="4" fontId="49" fillId="0" borderId="1" xfId="5" applyNumberFormat="1" applyFont="1" applyBorder="1" applyAlignment="1">
      <alignment horizontal="right" vertical="top"/>
    </xf>
    <xf numFmtId="4" fontId="45" fillId="0" borderId="1" xfId="5" applyNumberFormat="1" applyFont="1" applyBorder="1" applyAlignment="1">
      <alignment vertical="top"/>
    </xf>
    <xf numFmtId="4" fontId="49" fillId="0" borderId="1" xfId="5" applyNumberFormat="1" applyFont="1" applyBorder="1" applyAlignment="1">
      <alignment horizontal="right"/>
    </xf>
    <xf numFmtId="4" fontId="45" fillId="0" borderId="1" xfId="21" applyNumberFormat="1" applyFont="1" applyBorder="1" applyAlignment="1">
      <alignment horizontal="right"/>
    </xf>
    <xf numFmtId="4" fontId="49" fillId="0" borderId="1" xfId="5" applyNumberFormat="1" applyFont="1" applyBorder="1" applyAlignment="1">
      <alignment vertical="top"/>
    </xf>
    <xf numFmtId="4" fontId="45" fillId="0" borderId="1" xfId="5" applyNumberFormat="1" applyFont="1" applyBorder="1" applyAlignment="1">
      <alignment horizontal="right"/>
    </xf>
    <xf numFmtId="4" fontId="63" fillId="0" borderId="1" xfId="5" applyNumberFormat="1" applyFont="1" applyBorder="1" applyAlignment="1">
      <alignment vertical="top"/>
    </xf>
    <xf numFmtId="4" fontId="45" fillId="0" borderId="29" xfId="0" applyNumberFormat="1" applyFont="1" applyBorder="1" applyAlignment="1">
      <alignment horizontal="right"/>
    </xf>
    <xf numFmtId="0" fontId="46" fillId="0" borderId="0" xfId="0" applyFont="1" applyBorder="1" applyAlignment="1">
      <alignment horizontal="justify" vertical="top"/>
    </xf>
    <xf numFmtId="4" fontId="45" fillId="0" borderId="11" xfId="0" applyNumberFormat="1" applyFont="1" applyBorder="1" applyAlignment="1">
      <alignment horizontal="right"/>
    </xf>
    <xf numFmtId="4" fontId="45" fillId="0" borderId="28" xfId="0" applyNumberFormat="1" applyFont="1" applyBorder="1" applyAlignment="1">
      <alignment horizontal="right"/>
    </xf>
    <xf numFmtId="4" fontId="45" fillId="0" borderId="1" xfId="19" applyNumberFormat="1" applyFont="1" applyBorder="1" applyAlignment="1" applyProtection="1">
      <alignment horizontal="right"/>
    </xf>
    <xf numFmtId="4" fontId="45" fillId="0" borderId="1" xfId="18" applyNumberFormat="1" applyFont="1" applyBorder="1" applyAlignment="1" applyProtection="1">
      <alignment horizontal="right"/>
    </xf>
    <xf numFmtId="4" fontId="45" fillId="0" borderId="1" xfId="4" applyNumberFormat="1" applyFont="1" applyBorder="1" applyAlignment="1" applyProtection="1">
      <alignment horizontal="right"/>
    </xf>
    <xf numFmtId="4" fontId="45" fillId="0" borderId="12" xfId="0" applyNumberFormat="1" applyFont="1" applyBorder="1" applyAlignment="1">
      <alignment horizontal="right"/>
    </xf>
    <xf numFmtId="4" fontId="45" fillId="0" borderId="3" xfId="19" applyNumberFormat="1" applyFont="1" applyBorder="1" applyAlignment="1" applyProtection="1">
      <alignment horizontal="right"/>
    </xf>
    <xf numFmtId="4" fontId="45" fillId="0" borderId="3" xfId="0" applyNumberFormat="1" applyFont="1" applyBorder="1" applyAlignment="1">
      <alignment horizontal="right"/>
    </xf>
    <xf numFmtId="4" fontId="45" fillId="0" borderId="4" xfId="0" applyNumberFormat="1" applyFont="1" applyBorder="1" applyAlignment="1">
      <alignment horizontal="right"/>
    </xf>
    <xf numFmtId="4" fontId="46" fillId="4" borderId="6" xfId="19" applyNumberFormat="1" applyFont="1" applyFill="1" applyBorder="1" applyAlignment="1" applyProtection="1">
      <alignment horizontal="right"/>
    </xf>
    <xf numFmtId="4" fontId="45" fillId="0" borderId="0" xfId="19" applyNumberFormat="1" applyFont="1" applyBorder="1" applyAlignment="1" applyProtection="1">
      <alignment horizontal="right"/>
    </xf>
    <xf numFmtId="4" fontId="46" fillId="0" borderId="11" xfId="0" applyNumberFormat="1" applyFont="1" applyBorder="1" applyAlignment="1">
      <alignment horizontal="right"/>
    </xf>
    <xf numFmtId="4" fontId="45" fillId="0" borderId="8" xfId="0" applyNumberFormat="1" applyFont="1" applyBorder="1" applyAlignment="1">
      <alignment horizontal="right"/>
    </xf>
    <xf numFmtId="4" fontId="45" fillId="0" borderId="1" xfId="19" applyNumberFormat="1" applyFont="1" applyFill="1" applyBorder="1" applyAlignment="1" applyProtection="1">
      <alignment horizontal="right"/>
    </xf>
    <xf numFmtId="4" fontId="45" fillId="0" borderId="1" xfId="20" applyNumberFormat="1" applyFont="1" applyBorder="1" applyAlignment="1" applyProtection="1">
      <alignment horizontal="right"/>
    </xf>
    <xf numFmtId="4" fontId="45" fillId="0" borderId="1" xfId="10" applyNumberFormat="1" applyFont="1" applyBorder="1" applyAlignment="1" applyProtection="1">
      <alignment horizontal="right"/>
    </xf>
    <xf numFmtId="4" fontId="45" fillId="0" borderId="12" xfId="19" applyNumberFormat="1" applyFont="1" applyBorder="1" applyAlignment="1" applyProtection="1">
      <alignment horizontal="right"/>
    </xf>
    <xf numFmtId="4" fontId="45" fillId="0" borderId="1" xfId="15" applyNumberFormat="1" applyFont="1" applyBorder="1" applyAlignment="1" applyProtection="1">
      <alignment horizontal="right"/>
    </xf>
    <xf numFmtId="4" fontId="45" fillId="0" borderId="1" xfId="11" applyNumberFormat="1" applyFont="1" applyBorder="1" applyAlignment="1" applyProtection="1">
      <alignment horizontal="right"/>
    </xf>
    <xf numFmtId="4" fontId="46" fillId="0" borderId="1" xfId="4" applyNumberFormat="1" applyFont="1" applyBorder="1" applyAlignment="1" applyProtection="1">
      <alignment horizontal="right"/>
    </xf>
    <xf numFmtId="4" fontId="45" fillId="0" borderId="12" xfId="4" applyNumberFormat="1" applyFont="1" applyBorder="1" applyAlignment="1" applyProtection="1">
      <alignment horizontal="right"/>
    </xf>
    <xf numFmtId="4" fontId="46" fillId="0" borderId="0" xfId="0" applyNumberFormat="1" applyFont="1" applyBorder="1" applyAlignment="1">
      <alignment horizontal="right"/>
    </xf>
    <xf numFmtId="4" fontId="45" fillId="4" borderId="6" xfId="4" applyNumberFormat="1" applyFont="1" applyFill="1" applyBorder="1" applyAlignment="1" applyProtection="1">
      <alignment horizontal="right"/>
    </xf>
    <xf numFmtId="4" fontId="45" fillId="0" borderId="8" xfId="4" applyNumberFormat="1" applyFont="1" applyBorder="1" applyAlignment="1" applyProtection="1">
      <alignment horizontal="right"/>
    </xf>
    <xf numFmtId="4" fontId="45" fillId="0" borderId="8" xfId="4" applyNumberFormat="1" applyFont="1" applyFill="1" applyBorder="1" applyAlignment="1" applyProtection="1">
      <alignment horizontal="right"/>
    </xf>
    <xf numFmtId="4" fontId="45" fillId="0" borderId="1" xfId="4" applyNumberFormat="1" applyFont="1" applyFill="1" applyBorder="1" applyAlignment="1" applyProtection="1">
      <alignment horizontal="right"/>
    </xf>
    <xf numFmtId="4" fontId="45" fillId="0" borderId="12" xfId="4" applyNumberFormat="1" applyFont="1" applyFill="1" applyBorder="1" applyAlignment="1" applyProtection="1">
      <alignment horizontal="right"/>
    </xf>
    <xf numFmtId="0" fontId="45" fillId="4" borderId="5" xfId="0" applyFont="1" applyFill="1" applyBorder="1" applyAlignment="1"/>
    <xf numFmtId="4" fontId="45" fillId="4" borderId="6" xfId="0" applyNumberFormat="1" applyFont="1" applyFill="1" applyBorder="1" applyAlignment="1"/>
    <xf numFmtId="4" fontId="45" fillId="4" borderId="7" xfId="0" applyNumberFormat="1" applyFont="1" applyFill="1" applyBorder="1" applyAlignment="1"/>
    <xf numFmtId="4" fontId="45" fillId="0" borderId="1" xfId="7" applyNumberFormat="1" applyFont="1" applyFill="1" applyBorder="1" applyAlignment="1" applyProtection="1">
      <protection locked="0"/>
    </xf>
    <xf numFmtId="4" fontId="45" fillId="0" borderId="1" xfId="0" applyNumberFormat="1" applyFont="1" applyFill="1" applyBorder="1" applyAlignment="1" applyProtection="1">
      <alignment wrapText="1"/>
      <protection locked="0"/>
    </xf>
    <xf numFmtId="4" fontId="67" fillId="0" borderId="1" xfId="0" applyNumberFormat="1" applyFont="1" applyFill="1" applyBorder="1" applyAlignment="1" applyProtection="1">
      <protection locked="0"/>
    </xf>
    <xf numFmtId="4" fontId="67" fillId="0" borderId="1" xfId="0" applyNumberFormat="1" applyFont="1" applyFill="1" applyBorder="1" applyAlignment="1"/>
    <xf numFmtId="4" fontId="45" fillId="0" borderId="1" xfId="0" applyNumberFormat="1" applyFont="1" applyFill="1" applyBorder="1" applyAlignment="1" applyProtection="1">
      <protection hidden="1"/>
    </xf>
    <xf numFmtId="4" fontId="45" fillId="0" borderId="12" xfId="7" applyNumberFormat="1" applyFont="1" applyFill="1" applyBorder="1" applyAlignment="1" applyProtection="1">
      <protection locked="0"/>
    </xf>
    <xf numFmtId="4" fontId="45" fillId="0" borderId="12" xfId="0" applyNumberFormat="1" applyFont="1" applyBorder="1" applyAlignment="1"/>
    <xf numFmtId="4" fontId="45" fillId="0" borderId="8" xfId="7" applyNumberFormat="1" applyFont="1" applyFill="1" applyBorder="1" applyAlignment="1" applyProtection="1">
      <protection locked="0"/>
    </xf>
    <xf numFmtId="4" fontId="45" fillId="0" borderId="1" xfId="7" applyNumberFormat="1" applyFont="1" applyFill="1" applyBorder="1" applyAlignment="1" applyProtection="1">
      <protection hidden="1"/>
    </xf>
    <xf numFmtId="4" fontId="45" fillId="4" borderId="6" xfId="7" applyNumberFormat="1" applyFont="1" applyFill="1" applyBorder="1" applyAlignment="1" applyProtection="1">
      <protection locked="0"/>
    </xf>
    <xf numFmtId="4" fontId="45" fillId="0" borderId="8" xfId="7" applyNumberFormat="1" applyFont="1" applyFill="1" applyBorder="1" applyAlignment="1" applyProtection="1">
      <alignment wrapText="1"/>
      <protection locked="0"/>
    </xf>
    <xf numFmtId="4" fontId="45" fillId="0" borderId="1" xfId="7" applyNumberFormat="1" applyFont="1" applyFill="1" applyBorder="1" applyAlignment="1" applyProtection="1">
      <alignment wrapText="1"/>
      <protection locked="0"/>
    </xf>
    <xf numFmtId="4" fontId="45" fillId="0" borderId="3" xfId="17" applyNumberFormat="1" applyFont="1" applyFill="1" applyBorder="1" applyAlignment="1"/>
    <xf numFmtId="4" fontId="45" fillId="4" borderId="6" xfId="17" applyNumberFormat="1" applyFont="1" applyFill="1" applyBorder="1" applyAlignment="1"/>
    <xf numFmtId="4" fontId="45" fillId="0" borderId="8" xfId="17" applyNumberFormat="1" applyFont="1" applyFill="1" applyBorder="1" applyAlignment="1"/>
    <xf numFmtId="4" fontId="45" fillId="4" borderId="11" xfId="0" applyNumberFormat="1" applyFont="1" applyFill="1" applyBorder="1" applyAlignment="1"/>
    <xf numFmtId="4" fontId="45" fillId="4" borderId="28" xfId="0" applyNumberFormat="1" applyFont="1" applyFill="1" applyBorder="1" applyAlignment="1"/>
    <xf numFmtId="4" fontId="45" fillId="0" borderId="6" xfId="0" applyNumberFormat="1" applyFont="1" applyFill="1" applyBorder="1" applyAlignment="1">
      <alignment horizontal="right"/>
    </xf>
    <xf numFmtId="4" fontId="45" fillId="0" borderId="7" xfId="0" applyNumberFormat="1" applyFont="1" applyFill="1" applyBorder="1" applyAlignment="1">
      <alignment horizontal="right"/>
    </xf>
    <xf numFmtId="4" fontId="45" fillId="0" borderId="1" xfId="7" applyNumberFormat="1" applyFont="1" applyFill="1" applyBorder="1" applyAlignment="1" applyProtection="1">
      <alignment horizontal="right"/>
      <protection locked="0"/>
    </xf>
    <xf numFmtId="4" fontId="67" fillId="0" borderId="1" xfId="0" applyNumberFormat="1" applyFont="1" applyFill="1" applyBorder="1" applyAlignment="1" applyProtection="1">
      <alignment horizontal="right"/>
      <protection locked="0"/>
    </xf>
    <xf numFmtId="4" fontId="45" fillId="0" borderId="1" xfId="0" applyNumberFormat="1" applyFont="1" applyFill="1" applyBorder="1" applyAlignment="1" applyProtection="1">
      <alignment horizontal="right"/>
      <protection hidden="1"/>
    </xf>
    <xf numFmtId="4" fontId="67" fillId="0" borderId="1" xfId="7" applyNumberFormat="1" applyFont="1" applyFill="1" applyBorder="1" applyAlignment="1" applyProtection="1">
      <alignment horizontal="right"/>
      <protection locked="0"/>
    </xf>
    <xf numFmtId="4" fontId="45" fillId="0" borderId="12" xfId="7" applyNumberFormat="1" applyFont="1" applyFill="1" applyBorder="1" applyAlignment="1" applyProtection="1">
      <alignment horizontal="right"/>
      <protection locked="0"/>
    </xf>
    <xf numFmtId="4" fontId="45" fillId="4" borderId="6" xfId="7" applyNumberFormat="1" applyFont="1" applyFill="1" applyBorder="1" applyAlignment="1" applyProtection="1">
      <alignment horizontal="right"/>
      <protection locked="0"/>
    </xf>
    <xf numFmtId="4" fontId="45" fillId="0" borderId="8" xfId="7" applyNumberFormat="1" applyFont="1" applyFill="1" applyBorder="1" applyAlignment="1" applyProtection="1">
      <alignment horizontal="right" wrapText="1"/>
      <protection locked="0"/>
    </xf>
    <xf numFmtId="4" fontId="70" fillId="0" borderId="1" xfId="7" applyNumberFormat="1" applyFont="1" applyFill="1" applyBorder="1" applyAlignment="1" applyProtection="1">
      <alignment horizontal="right"/>
      <protection locked="0"/>
    </xf>
    <xf numFmtId="0" fontId="45" fillId="0" borderId="3" xfId="0" applyFont="1" applyFill="1" applyBorder="1" applyAlignment="1" applyProtection="1">
      <alignment horizontal="justify" vertical="top" wrapText="1"/>
      <protection locked="0"/>
    </xf>
    <xf numFmtId="4" fontId="45" fillId="4" borderId="6" xfId="17" applyNumberFormat="1" applyFont="1" applyFill="1" applyBorder="1" applyAlignment="1">
      <alignment horizontal="right"/>
    </xf>
    <xf numFmtId="4" fontId="45" fillId="0" borderId="8" xfId="17" applyNumberFormat="1" applyFont="1" applyFill="1" applyBorder="1" applyAlignment="1">
      <alignment horizontal="right"/>
    </xf>
    <xf numFmtId="4" fontId="45" fillId="0" borderId="1" xfId="17" applyNumberFormat="1" applyFont="1" applyFill="1" applyBorder="1" applyAlignment="1">
      <alignment horizontal="right"/>
    </xf>
    <xf numFmtId="4" fontId="45" fillId="0" borderId="1" xfId="0" applyNumberFormat="1" applyFont="1" applyFill="1" applyBorder="1" applyAlignment="1">
      <alignment vertical="center" wrapText="1"/>
    </xf>
    <xf numFmtId="4" fontId="45" fillId="0" borderId="1" xfId="16" applyNumberFormat="1" applyFont="1" applyFill="1" applyBorder="1" applyAlignment="1"/>
    <xf numFmtId="4" fontId="45" fillId="0" borderId="0" xfId="16" applyNumberFormat="1" applyFont="1" applyFill="1" applyBorder="1" applyAlignment="1"/>
    <xf numFmtId="4" fontId="45" fillId="0" borderId="0" xfId="0" applyNumberFormat="1" applyFont="1" applyFill="1" applyAlignment="1">
      <alignment horizontal="right"/>
    </xf>
    <xf numFmtId="4" fontId="45" fillId="0" borderId="8" xfId="0" applyNumberFormat="1" applyFont="1" applyFill="1" applyBorder="1" applyAlignment="1">
      <alignment horizontal="right"/>
    </xf>
    <xf numFmtId="4" fontId="45" fillId="0" borderId="1" xfId="16" applyNumberFormat="1" applyFont="1" applyFill="1" applyBorder="1" applyAlignment="1">
      <alignment horizontal="right"/>
    </xf>
    <xf numFmtId="4" fontId="73" fillId="4" borderId="0" xfId="0" applyNumberFormat="1" applyFont="1" applyFill="1" applyAlignment="1">
      <alignment horizontal="right"/>
    </xf>
    <xf numFmtId="4" fontId="74" fillId="0" borderId="1" xfId="0" applyNumberFormat="1" applyFont="1" applyFill="1" applyBorder="1" applyAlignment="1">
      <alignment horizontal="right"/>
    </xf>
    <xf numFmtId="4" fontId="45" fillId="0" borderId="0" xfId="0" applyNumberFormat="1" applyFont="1" applyFill="1" applyBorder="1" applyAlignment="1">
      <alignment horizontal="right"/>
    </xf>
    <xf numFmtId="4" fontId="74" fillId="4" borderId="6" xfId="0" applyNumberFormat="1" applyFont="1" applyFill="1" applyBorder="1" applyAlignment="1">
      <alignment horizontal="right"/>
    </xf>
    <xf numFmtId="4" fontId="74" fillId="0" borderId="11" xfId="0" applyNumberFormat="1" applyFont="1" applyFill="1" applyBorder="1" applyAlignment="1">
      <alignment horizontal="right"/>
    </xf>
    <xf numFmtId="4" fontId="45" fillId="0" borderId="28" xfId="0" applyNumberFormat="1" applyFont="1" applyFill="1" applyBorder="1" applyAlignment="1">
      <alignment horizontal="right"/>
    </xf>
    <xf numFmtId="4" fontId="74" fillId="0" borderId="1" xfId="0" applyNumberFormat="1" applyFont="1" applyBorder="1" applyAlignment="1">
      <alignment horizontal="right"/>
    </xf>
    <xf numFmtId="4" fontId="45" fillId="0" borderId="1" xfId="0" applyNumberFormat="1" applyFont="1" applyFill="1" applyBorder="1" applyAlignment="1">
      <alignment horizontal="right" vertical="top"/>
    </xf>
    <xf numFmtId="4" fontId="67" fillId="0" borderId="1" xfId="0" applyNumberFormat="1" applyFont="1" applyFill="1" applyBorder="1" applyAlignment="1">
      <alignment horizontal="right" vertical="top" wrapText="1"/>
    </xf>
    <xf numFmtId="4" fontId="67" fillId="0" borderId="1" xfId="0" applyNumberFormat="1" applyFont="1" applyBorder="1" applyAlignment="1">
      <alignment horizontal="right"/>
    </xf>
    <xf numFmtId="4" fontId="45" fillId="0" borderId="1" xfId="0" applyNumberFormat="1" applyFont="1" applyFill="1" applyBorder="1" applyAlignment="1">
      <alignment horizontal="right" vertical="top" wrapText="1"/>
    </xf>
    <xf numFmtId="4" fontId="67" fillId="0" borderId="1" xfId="0" applyNumberFormat="1" applyFont="1" applyFill="1" applyBorder="1" applyAlignment="1">
      <alignment horizontal="right"/>
    </xf>
    <xf numFmtId="4" fontId="45" fillId="0" borderId="1" xfId="7" applyNumberFormat="1" applyFont="1" applyFill="1" applyBorder="1" applyAlignment="1" applyProtection="1">
      <alignment horizontal="right"/>
      <protection hidden="1"/>
    </xf>
    <xf numFmtId="4" fontId="74" fillId="0" borderId="6" xfId="0" applyNumberFormat="1" applyFont="1" applyFill="1" applyBorder="1" applyAlignment="1">
      <alignment horizontal="right"/>
    </xf>
    <xf numFmtId="4" fontId="74" fillId="0" borderId="0" xfId="0" applyNumberFormat="1" applyFont="1" applyFill="1" applyAlignment="1">
      <alignment horizontal="right"/>
    </xf>
    <xf numFmtId="0" fontId="45" fillId="0" borderId="0" xfId="0" applyFont="1" applyBorder="1" applyAlignment="1"/>
    <xf numFmtId="0" fontId="45" fillId="0" borderId="29" xfId="0" applyFont="1" applyBorder="1" applyAlignment="1"/>
    <xf numFmtId="2" fontId="46" fillId="4" borderId="6" xfId="0" applyNumberFormat="1" applyFont="1" applyFill="1" applyBorder="1" applyAlignment="1">
      <alignment horizontal="justify" vertical="top" wrapText="1"/>
    </xf>
    <xf numFmtId="0" fontId="45" fillId="0" borderId="9" xfId="0" applyFont="1" applyBorder="1" applyAlignment="1"/>
    <xf numFmtId="0" fontId="46" fillId="4" borderId="6" xfId="0" applyFont="1" applyFill="1" applyBorder="1" applyAlignment="1">
      <alignment horizontal="justify" vertical="top" wrapText="1"/>
    </xf>
    <xf numFmtId="49" fontId="45" fillId="4" borderId="5" xfId="0" applyNumberFormat="1" applyFont="1" applyFill="1" applyBorder="1" applyAlignment="1">
      <alignment horizontal="center" vertical="top"/>
    </xf>
    <xf numFmtId="0" fontId="45" fillId="4" borderId="6" xfId="0" applyFont="1" applyFill="1" applyBorder="1" applyAlignment="1"/>
    <xf numFmtId="4" fontId="46" fillId="0" borderId="3" xfId="0" applyNumberFormat="1" applyFont="1" applyFill="1" applyBorder="1" applyAlignment="1">
      <alignment horizontal="left" vertical="top" wrapText="1"/>
    </xf>
    <xf numFmtId="4" fontId="46" fillId="0" borderId="11" xfId="0" applyNumberFormat="1" applyFont="1" applyFill="1" applyBorder="1" applyAlignment="1">
      <alignment horizontal="left" vertical="top" wrapText="1"/>
    </xf>
    <xf numFmtId="0" fontId="45" fillId="0" borderId="1" xfId="0" applyFont="1" applyBorder="1" applyAlignment="1">
      <alignment horizontal="center" vertical="top"/>
    </xf>
    <xf numFmtId="0" fontId="45" fillId="0" borderId="1" xfId="0" applyFont="1" applyBorder="1" applyAlignment="1"/>
    <xf numFmtId="0" fontId="46" fillId="4" borderId="6" xfId="0" applyFont="1" applyFill="1" applyBorder="1" applyAlignment="1"/>
    <xf numFmtId="165" fontId="46" fillId="4" borderId="6" xfId="0" applyNumberFormat="1" applyFont="1" applyFill="1" applyBorder="1" applyAlignment="1">
      <alignment horizontal="justify" vertical="top" wrapText="1"/>
    </xf>
    <xf numFmtId="0" fontId="46" fillId="0" borderId="1" xfId="12" applyFont="1" applyBorder="1" applyAlignment="1">
      <alignment horizontal="left" vertical="center" wrapText="1"/>
    </xf>
    <xf numFmtId="4" fontId="75" fillId="0" borderId="0" xfId="0" applyNumberFormat="1" applyFont="1" applyAlignment="1">
      <alignment horizontal="right" wrapText="1"/>
    </xf>
    <xf numFmtId="4" fontId="45" fillId="0" borderId="3" xfId="0" applyNumberFormat="1" applyFont="1" applyFill="1" applyBorder="1" applyAlignment="1">
      <alignment horizontal="center"/>
    </xf>
    <xf numFmtId="2" fontId="45" fillId="0" borderId="3" xfId="0" applyNumberFormat="1" applyFont="1" applyFill="1" applyBorder="1" applyAlignment="1"/>
    <xf numFmtId="168" fontId="45" fillId="0" borderId="4" xfId="0" applyNumberFormat="1" applyFont="1" applyBorder="1" applyAlignment="1">
      <alignment wrapText="1"/>
    </xf>
    <xf numFmtId="4" fontId="46" fillId="2" borderId="5" xfId="0" applyNumberFormat="1" applyFont="1" applyFill="1" applyBorder="1" applyAlignment="1">
      <alignment horizontal="left" vertical="top" wrapText="1"/>
    </xf>
    <xf numFmtId="0" fontId="67" fillId="0" borderId="0" xfId="0" applyFont="1" applyAlignment="1"/>
    <xf numFmtId="0" fontId="20" fillId="0" borderId="1" xfId="0" applyFont="1" applyBorder="1" applyAlignment="1">
      <alignment horizontal="justify" vertical="top" wrapText="1"/>
    </xf>
    <xf numFmtId="0" fontId="46" fillId="4" borderId="5" xfId="0" applyFont="1" applyFill="1" applyBorder="1" applyAlignment="1"/>
    <xf numFmtId="0" fontId="80" fillId="4" borderId="6" xfId="0" applyFont="1" applyFill="1" applyBorder="1" applyAlignment="1"/>
    <xf numFmtId="4" fontId="67" fillId="0" borderId="0" xfId="0" applyNumberFormat="1" applyFont="1" applyAlignment="1">
      <alignment horizontal="right"/>
    </xf>
    <xf numFmtId="4" fontId="45" fillId="0" borderId="0" xfId="0" applyNumberFormat="1" applyFont="1" applyFill="1" applyAlignment="1"/>
    <xf numFmtId="4" fontId="71" fillId="0" borderId="0" xfId="0" applyNumberFormat="1" applyFont="1" applyFill="1" applyAlignment="1"/>
    <xf numFmtId="4" fontId="71" fillId="4" borderId="7" xfId="0" applyNumberFormat="1" applyFont="1" applyFill="1" applyBorder="1" applyAlignment="1"/>
    <xf numFmtId="4" fontId="71" fillId="0" borderId="1" xfId="0" applyNumberFormat="1" applyFont="1" applyFill="1" applyBorder="1" applyAlignment="1"/>
    <xf numFmtId="4" fontId="71" fillId="0" borderId="1" xfId="16" applyNumberFormat="1" applyFont="1" applyFill="1" applyBorder="1" applyAlignment="1"/>
    <xf numFmtId="4" fontId="67" fillId="0" borderId="0" xfId="0" applyNumberFormat="1" applyFont="1" applyFill="1" applyBorder="1" applyAlignment="1"/>
    <xf numFmtId="4" fontId="67" fillId="7" borderId="1" xfId="0" applyNumberFormat="1" applyFont="1" applyFill="1" applyBorder="1" applyAlignment="1" applyProtection="1">
      <alignment horizontal="right" vertical="top"/>
      <protection locked="0"/>
    </xf>
    <xf numFmtId="4" fontId="67" fillId="7" borderId="1" xfId="0" applyNumberFormat="1" applyFont="1" applyFill="1" applyBorder="1" applyAlignment="1" applyProtection="1">
      <alignment horizontal="right"/>
      <protection locked="0"/>
    </xf>
    <xf numFmtId="4" fontId="67" fillId="7" borderId="1" xfId="0" applyNumberFormat="1" applyFont="1" applyFill="1" applyBorder="1" applyAlignment="1" applyProtection="1">
      <protection locked="0"/>
    </xf>
    <xf numFmtId="4" fontId="67" fillId="7" borderId="1" xfId="5" applyNumberFormat="1" applyFont="1" applyFill="1" applyBorder="1" applyAlignment="1" applyProtection="1">
      <alignment horizontal="right"/>
      <protection locked="0"/>
    </xf>
    <xf numFmtId="4" fontId="67" fillId="7" borderId="1" xfId="5" applyNumberFormat="1" applyFont="1" applyFill="1" applyBorder="1" applyAlignment="1" applyProtection="1">
      <protection locked="0"/>
    </xf>
    <xf numFmtId="0" fontId="46" fillId="4" borderId="6" xfId="0" applyFont="1" applyFill="1" applyBorder="1" applyAlignment="1"/>
    <xf numFmtId="4" fontId="75" fillId="7" borderId="8" xfId="0" applyNumberFormat="1" applyFont="1" applyFill="1" applyBorder="1" applyAlignment="1" applyProtection="1">
      <alignment horizontal="right" wrapText="1"/>
      <protection locked="0"/>
    </xf>
    <xf numFmtId="4" fontId="75" fillId="7" borderId="1" xfId="0" applyNumberFormat="1" applyFont="1" applyFill="1" applyBorder="1" applyAlignment="1" applyProtection="1">
      <alignment horizontal="right" wrapText="1"/>
      <protection locked="0"/>
    </xf>
    <xf numFmtId="4" fontId="45" fillId="0" borderId="1" xfId="0" applyNumberFormat="1" applyFont="1" applyBorder="1" applyAlignment="1" applyProtection="1">
      <alignment horizontal="right" wrapText="1"/>
      <protection locked="0"/>
    </xf>
    <xf numFmtId="4" fontId="52" fillId="0" borderId="1" xfId="0" applyNumberFormat="1" applyFont="1" applyBorder="1" applyAlignment="1" applyProtection="1">
      <alignment horizontal="right" wrapText="1"/>
      <protection locked="0"/>
    </xf>
    <xf numFmtId="4" fontId="45" fillId="0" borderId="1" xfId="0" applyNumberFormat="1" applyFont="1" applyBorder="1" applyAlignment="1" applyProtection="1">
      <alignment horizontal="right"/>
      <protection locked="0"/>
    </xf>
    <xf numFmtId="4" fontId="52" fillId="0" borderId="1" xfId="0" applyNumberFormat="1" applyFont="1" applyBorder="1" applyAlignment="1" applyProtection="1">
      <alignment horizontal="right"/>
      <protection locked="0"/>
    </xf>
    <xf numFmtId="4" fontId="45" fillId="0" borderId="12" xfId="0" applyNumberFormat="1" applyFont="1" applyBorder="1" applyAlignment="1" applyProtection="1">
      <alignment horizontal="right" wrapText="1"/>
      <protection locked="0"/>
    </xf>
    <xf numFmtId="4" fontId="46" fillId="5" borderId="6" xfId="0" applyNumberFormat="1" applyFont="1" applyFill="1" applyBorder="1" applyAlignment="1" applyProtection="1">
      <alignment horizontal="left" vertical="top" wrapText="1"/>
      <protection locked="0"/>
    </xf>
    <xf numFmtId="4" fontId="75" fillId="0" borderId="3" xfId="0" applyNumberFormat="1" applyFont="1" applyFill="1" applyBorder="1" applyAlignment="1" applyProtection="1">
      <alignment horizontal="left" vertical="top" wrapText="1"/>
      <protection locked="0"/>
    </xf>
    <xf numFmtId="4" fontId="75" fillId="0" borderId="11" xfId="0" applyNumberFormat="1" applyFont="1" applyFill="1" applyBorder="1" applyAlignment="1" applyProtection="1">
      <alignment horizontal="left" vertical="top" wrapText="1"/>
      <protection locked="0"/>
    </xf>
    <xf numFmtId="0" fontId="41" fillId="0" borderId="1" xfId="0" applyFont="1" applyBorder="1" applyAlignment="1" applyProtection="1">
      <alignment horizontal="justify" vertical="top"/>
      <protection locked="0"/>
    </xf>
    <xf numFmtId="4" fontId="75" fillId="7" borderId="12" xfId="0" applyNumberFormat="1" applyFont="1" applyFill="1" applyBorder="1" applyAlignment="1" applyProtection="1">
      <alignment horizontal="right" wrapText="1"/>
      <protection locked="0"/>
    </xf>
    <xf numFmtId="4" fontId="41" fillId="0" borderId="8" xfId="8" applyNumberFormat="1" applyFont="1" applyFill="1" applyBorder="1" applyAlignment="1" applyProtection="1">
      <alignment horizontal="right"/>
      <protection locked="0"/>
    </xf>
    <xf numFmtId="4" fontId="41" fillId="0" borderId="1" xfId="8" applyNumberFormat="1" applyFont="1" applyFill="1" applyBorder="1" applyAlignment="1" applyProtection="1">
      <alignment horizontal="right"/>
      <protection locked="0"/>
    </xf>
    <xf numFmtId="4" fontId="41" fillId="0" borderId="12" xfId="8" applyNumberFormat="1" applyFont="1" applyFill="1" applyBorder="1" applyAlignment="1" applyProtection="1">
      <alignment horizontal="right"/>
      <protection locked="0"/>
    </xf>
    <xf numFmtId="4" fontId="41" fillId="2" borderId="6" xfId="8" applyNumberFormat="1" applyFont="1" applyFill="1" applyBorder="1" applyAlignment="1" applyProtection="1">
      <alignment horizontal="right"/>
      <protection locked="0"/>
    </xf>
    <xf numFmtId="4" fontId="40" fillId="0" borderId="1" xfId="8" applyNumberFormat="1" applyFont="1" applyFill="1" applyBorder="1" applyAlignment="1" applyProtection="1">
      <alignment horizontal="right"/>
      <protection locked="0"/>
    </xf>
    <xf numFmtId="4" fontId="75" fillId="0" borderId="0" xfId="0" applyNumberFormat="1" applyFont="1" applyFill="1" applyBorder="1" applyAlignment="1" applyProtection="1">
      <alignment horizontal="right" wrapText="1"/>
      <protection locked="0"/>
    </xf>
    <xf numFmtId="4" fontId="41" fillId="2" borderId="6" xfId="8" applyNumberFormat="1" applyFont="1" applyFill="1" applyBorder="1" applyAlignment="1" applyProtection="1">
      <protection locked="0"/>
    </xf>
    <xf numFmtId="171" fontId="45" fillId="4" borderId="11" xfId="0" applyNumberFormat="1" applyFont="1" applyFill="1" applyBorder="1" applyAlignment="1" applyProtection="1">
      <alignment wrapText="1"/>
      <protection locked="0"/>
    </xf>
    <xf numFmtId="4" fontId="75" fillId="7" borderId="1" xfId="0" applyNumberFormat="1" applyFont="1" applyFill="1" applyBorder="1" applyAlignment="1" applyProtection="1">
      <alignment wrapText="1"/>
      <protection locked="0"/>
    </xf>
    <xf numFmtId="4" fontId="45" fillId="0" borderId="1" xfId="0" applyNumberFormat="1" applyFont="1" applyBorder="1" applyAlignment="1" applyProtection="1">
      <alignment wrapText="1"/>
      <protection locked="0"/>
    </xf>
    <xf numFmtId="4" fontId="75" fillId="7" borderId="1" xfId="0" applyNumberFormat="1" applyFont="1" applyFill="1" applyBorder="1" applyAlignment="1" applyProtection="1">
      <protection locked="0"/>
    </xf>
    <xf numFmtId="4" fontId="75" fillId="7" borderId="12" xfId="0" applyNumberFormat="1" applyFont="1" applyFill="1" applyBorder="1" applyAlignment="1" applyProtection="1">
      <alignment wrapText="1"/>
      <protection locked="0"/>
    </xf>
    <xf numFmtId="0" fontId="82" fillId="0" borderId="8" xfId="0" applyFont="1" applyBorder="1" applyAlignment="1" applyProtection="1">
      <alignment wrapText="1"/>
      <protection locked="0"/>
    </xf>
    <xf numFmtId="0" fontId="81" fillId="0" borderId="1" xfId="0" applyFont="1" applyBorder="1" applyAlignment="1" applyProtection="1">
      <protection locked="0"/>
    </xf>
    <xf numFmtId="0" fontId="82" fillId="0" borderId="1" xfId="0" applyFont="1" applyBorder="1" applyAlignment="1" applyProtection="1">
      <protection locked="0"/>
    </xf>
    <xf numFmtId="0" fontId="82" fillId="0" borderId="12" xfId="0" applyFont="1" applyBorder="1" applyAlignment="1" applyProtection="1">
      <protection locked="0"/>
    </xf>
    <xf numFmtId="0" fontId="83" fillId="2" borderId="6" xfId="0" applyFont="1" applyFill="1" applyBorder="1" applyAlignment="1" applyProtection="1">
      <alignment vertical="top"/>
      <protection locked="0"/>
    </xf>
    <xf numFmtId="0" fontId="82" fillId="0" borderId="8" xfId="0" applyFont="1" applyBorder="1" applyAlignment="1" applyProtection="1">
      <alignment horizontal="justify" wrapText="1"/>
      <protection locked="0"/>
    </xf>
    <xf numFmtId="0" fontId="82" fillId="0" borderId="1" xfId="0" applyFont="1" applyBorder="1" applyAlignment="1" applyProtection="1">
      <alignment wrapText="1"/>
      <protection locked="0"/>
    </xf>
    <xf numFmtId="0" fontId="82" fillId="0" borderId="1" xfId="0" applyFont="1" applyBorder="1" applyAlignment="1" applyProtection="1">
      <alignment horizontal="justify"/>
      <protection locked="0"/>
    </xf>
    <xf numFmtId="0" fontId="82" fillId="0" borderId="1" xfId="0" applyFont="1" applyBorder="1" applyAlignment="1" applyProtection="1">
      <alignment horizontal="justify" vertical="top"/>
      <protection locked="0"/>
    </xf>
    <xf numFmtId="0" fontId="79" fillId="0" borderId="1" xfId="0" applyFont="1" applyBorder="1" applyAlignment="1" applyProtection="1">
      <alignment horizontal="justify" vertical="top"/>
      <protection locked="0"/>
    </xf>
    <xf numFmtId="0" fontId="75" fillId="4" borderId="6" xfId="0" applyFont="1" applyFill="1" applyBorder="1" applyAlignment="1" applyProtection="1">
      <protection locked="0"/>
    </xf>
    <xf numFmtId="4" fontId="67" fillId="0" borderId="8" xfId="0" applyNumberFormat="1" applyFont="1" applyBorder="1" applyAlignment="1" applyProtection="1">
      <alignment horizontal="right" wrapText="1"/>
      <protection locked="0"/>
    </xf>
    <xf numFmtId="4" fontId="67" fillId="0" borderId="1" xfId="0" applyNumberFormat="1" applyFont="1" applyBorder="1" applyAlignment="1" applyProtection="1">
      <alignment horizontal="right" wrapText="1"/>
      <protection locked="0"/>
    </xf>
    <xf numFmtId="4" fontId="67" fillId="7" borderId="1" xfId="0" applyNumberFormat="1" applyFont="1" applyFill="1" applyBorder="1" applyAlignment="1" applyProtection="1">
      <alignment horizontal="right" wrapText="1"/>
      <protection locked="0"/>
    </xf>
    <xf numFmtId="0" fontId="67" fillId="4" borderId="6" xfId="0" applyFont="1" applyFill="1" applyBorder="1" applyAlignment="1" applyProtection="1">
      <alignment wrapText="1"/>
      <protection locked="0"/>
    </xf>
    <xf numFmtId="0" fontId="67" fillId="0" borderId="1" xfId="0" applyFont="1" applyBorder="1" applyAlignment="1" applyProtection="1">
      <protection locked="0"/>
    </xf>
    <xf numFmtId="4" fontId="67" fillId="4" borderId="11" xfId="0" applyNumberFormat="1" applyFont="1" applyFill="1" applyBorder="1" applyAlignment="1" applyProtection="1">
      <alignment wrapText="1"/>
      <protection locked="0"/>
    </xf>
    <xf numFmtId="4" fontId="67" fillId="0" borderId="1" xfId="0" applyNumberFormat="1" applyFont="1" applyBorder="1" applyAlignment="1" applyProtection="1">
      <alignment wrapText="1"/>
      <protection locked="0"/>
    </xf>
    <xf numFmtId="0" fontId="67" fillId="0" borderId="4" xfId="0" applyFont="1" applyBorder="1" applyAlignment="1" applyProtection="1">
      <protection locked="0"/>
    </xf>
    <xf numFmtId="0" fontId="67" fillId="0" borderId="3" xfId="0" applyFont="1" applyBorder="1" applyAlignment="1" applyProtection="1">
      <protection locked="0"/>
    </xf>
    <xf numFmtId="0" fontId="67" fillId="0" borderId="11" xfId="0" applyFont="1" applyBorder="1" applyAlignment="1" applyProtection="1">
      <alignment horizontal="right"/>
      <protection locked="0"/>
    </xf>
    <xf numFmtId="0" fontId="67" fillId="2" borderId="6" xfId="0" applyFont="1" applyFill="1" applyBorder="1" applyAlignment="1" applyProtection="1">
      <alignment horizontal="left" vertical="top" wrapText="1"/>
      <protection locked="0"/>
    </xf>
    <xf numFmtId="0" fontId="67" fillId="0" borderId="0" xfId="0" applyFont="1" applyBorder="1" applyAlignment="1" applyProtection="1">
      <protection locked="0"/>
    </xf>
    <xf numFmtId="0" fontId="83" fillId="2" borderId="6" xfId="0" applyFont="1" applyFill="1" applyBorder="1" applyAlignment="1" applyProtection="1">
      <alignment wrapText="1"/>
      <protection locked="0"/>
    </xf>
    <xf numFmtId="0" fontId="82" fillId="0" borderId="1" xfId="0" applyFont="1" applyFill="1" applyBorder="1" applyAlignment="1" applyProtection="1">
      <protection locked="0"/>
    </xf>
    <xf numFmtId="0" fontId="82" fillId="0" borderId="1" xfId="0" applyFont="1" applyFill="1" applyBorder="1" applyAlignment="1" applyProtection="1">
      <alignment horizontal="justify" vertical="top"/>
      <protection locked="0"/>
    </xf>
    <xf numFmtId="0" fontId="82" fillId="0" borderId="1" xfId="0" applyFont="1" applyFill="1" applyBorder="1" applyAlignment="1" applyProtection="1">
      <alignment wrapText="1"/>
      <protection locked="0"/>
    </xf>
    <xf numFmtId="0" fontId="82" fillId="0" borderId="1" xfId="0" applyFont="1" applyFill="1" applyBorder="1" applyAlignment="1" applyProtection="1">
      <alignment horizontal="justify"/>
      <protection locked="0"/>
    </xf>
    <xf numFmtId="4" fontId="67" fillId="4" borderId="6" xfId="0" applyNumberFormat="1" applyFont="1" applyFill="1" applyBorder="1" applyAlignment="1" applyProtection="1">
      <alignment wrapText="1"/>
      <protection locked="0"/>
    </xf>
    <xf numFmtId="4" fontId="67" fillId="0" borderId="1" xfId="0" applyNumberFormat="1" applyFont="1" applyBorder="1" applyAlignment="1" applyProtection="1">
      <protection locked="0"/>
    </xf>
    <xf numFmtId="4" fontId="67" fillId="4" borderId="11" xfId="0" applyNumberFormat="1" applyFont="1" applyFill="1" applyBorder="1" applyAlignment="1" applyProtection="1">
      <alignment horizontal="right" wrapText="1"/>
      <protection locked="0"/>
    </xf>
    <xf numFmtId="0" fontId="67" fillId="0" borderId="1" xfId="0" applyFont="1" applyFill="1" applyBorder="1" applyAlignment="1" applyProtection="1">
      <alignment wrapText="1"/>
      <protection locked="0"/>
    </xf>
    <xf numFmtId="0" fontId="67" fillId="0" borderId="3" xfId="0" applyFont="1" applyBorder="1" applyAlignment="1" applyProtection="1">
      <alignment wrapText="1"/>
      <protection locked="0"/>
    </xf>
    <xf numFmtId="0" fontId="75" fillId="2" borderId="6" xfId="0" applyFont="1" applyFill="1" applyBorder="1" applyAlignment="1" applyProtection="1">
      <alignment horizontal="left" vertical="top" wrapText="1"/>
      <protection locked="0"/>
    </xf>
    <xf numFmtId="0" fontId="82" fillId="0" borderId="8" xfId="0" applyFont="1" applyBorder="1" applyAlignment="1" applyProtection="1">
      <protection locked="0"/>
    </xf>
    <xf numFmtId="4" fontId="82" fillId="2" borderId="3" xfId="8" applyNumberFormat="1" applyFont="1" applyFill="1" applyBorder="1" applyAlignment="1" applyProtection="1">
      <protection locked="0"/>
    </xf>
    <xf numFmtId="0" fontId="82" fillId="0" borderId="1" xfId="0" applyFont="1" applyBorder="1" applyAlignment="1" applyProtection="1">
      <alignment horizontal="left" vertical="top" wrapText="1"/>
      <protection locked="0"/>
    </xf>
    <xf numFmtId="0" fontId="82" fillId="0" borderId="1" xfId="0" applyFont="1" applyBorder="1" applyAlignment="1" applyProtection="1">
      <alignment horizontal="justify" vertical="top" wrapText="1"/>
      <protection locked="0"/>
    </xf>
    <xf numFmtId="0" fontId="82" fillId="0" borderId="12" xfId="0" applyFont="1" applyBorder="1" applyAlignment="1" applyProtection="1">
      <alignment horizontal="left" vertical="top" wrapText="1"/>
      <protection locked="0"/>
    </xf>
    <xf numFmtId="0" fontId="83" fillId="2" borderId="6" xfId="0" applyFont="1" applyFill="1" applyBorder="1" applyAlignment="1" applyProtection="1">
      <protection locked="0"/>
    </xf>
    <xf numFmtId="4" fontId="67" fillId="2" borderId="3" xfId="8" applyNumberFormat="1" applyFont="1" applyFill="1" applyBorder="1" applyAlignment="1" applyProtection="1">
      <protection locked="0"/>
    </xf>
    <xf numFmtId="4" fontId="75" fillId="0" borderId="1" xfId="0" applyNumberFormat="1" applyFont="1" applyFill="1" applyBorder="1" applyAlignment="1" applyProtection="1">
      <protection locked="0"/>
    </xf>
    <xf numFmtId="0" fontId="67" fillId="0" borderId="3" xfId="0" applyFont="1" applyBorder="1" applyAlignment="1" applyProtection="1">
      <alignment horizontal="right"/>
      <protection locked="0"/>
    </xf>
    <xf numFmtId="0" fontId="67" fillId="0" borderId="1" xfId="0" applyFont="1" applyBorder="1" applyAlignment="1" applyProtection="1">
      <alignment wrapText="1"/>
      <protection locked="0"/>
    </xf>
    <xf numFmtId="0" fontId="45" fillId="0" borderId="1" xfId="0" applyFont="1" applyBorder="1" applyAlignment="1" applyProtection="1">
      <alignment wrapText="1"/>
      <protection locked="0"/>
    </xf>
    <xf numFmtId="4" fontId="82" fillId="2" borderId="6" xfId="8" applyNumberFormat="1" applyFont="1" applyFill="1" applyBorder="1" applyAlignment="1" applyProtection="1">
      <protection locked="0"/>
    </xf>
    <xf numFmtId="4" fontId="82" fillId="0" borderId="1" xfId="0" applyNumberFormat="1" applyFont="1" applyFill="1" applyBorder="1" applyAlignment="1" applyProtection="1">
      <protection locked="0"/>
    </xf>
    <xf numFmtId="4" fontId="79" fillId="0" borderId="1" xfId="0" applyNumberFormat="1" applyFont="1" applyFill="1" applyBorder="1" applyAlignment="1" applyProtection="1">
      <protection locked="0"/>
    </xf>
    <xf numFmtId="4" fontId="82" fillId="0" borderId="12" xfId="0" applyNumberFormat="1" applyFont="1" applyFill="1" applyBorder="1" applyAlignment="1" applyProtection="1">
      <protection locked="0"/>
    </xf>
    <xf numFmtId="4" fontId="67" fillId="0" borderId="1" xfId="0" applyNumberFormat="1" applyFont="1" applyBorder="1" applyAlignment="1" applyProtection="1">
      <alignment horizontal="right"/>
      <protection locked="0"/>
    </xf>
    <xf numFmtId="0" fontId="81" fillId="0" borderId="8" xfId="0" applyFont="1" applyFill="1" applyBorder="1" applyAlignment="1" applyProtection="1">
      <alignment horizontal="justify" vertical="top" wrapText="1"/>
      <protection locked="0"/>
    </xf>
    <xf numFmtId="0" fontId="81" fillId="0" borderId="1" xfId="0" applyFont="1" applyFill="1" applyBorder="1" applyAlignment="1" applyProtection="1">
      <alignment horizontal="justify" vertical="top" wrapText="1"/>
      <protection locked="0"/>
    </xf>
    <xf numFmtId="4" fontId="67" fillId="2" borderId="6" xfId="8" applyNumberFormat="1" applyFont="1" applyFill="1" applyBorder="1" applyAlignment="1" applyProtection="1">
      <protection locked="0"/>
    </xf>
    <xf numFmtId="4" fontId="67" fillId="0" borderId="1" xfId="8" applyNumberFormat="1" applyFont="1" applyFill="1" applyBorder="1" applyAlignment="1" applyProtection="1">
      <protection locked="0"/>
    </xf>
    <xf numFmtId="4" fontId="75" fillId="0" borderId="1" xfId="8" applyNumberFormat="1" applyFont="1" applyFill="1" applyBorder="1" applyAlignment="1" applyProtection="1">
      <protection locked="0"/>
    </xf>
    <xf numFmtId="4" fontId="67" fillId="0" borderId="12" xfId="8" applyNumberFormat="1" applyFont="1" applyFill="1" applyBorder="1" applyAlignment="1" applyProtection="1">
      <protection locked="0"/>
    </xf>
    <xf numFmtId="4" fontId="67" fillId="4" borderId="6" xfId="0" applyNumberFormat="1" applyFont="1" applyFill="1" applyBorder="1" applyAlignment="1" applyProtection="1">
      <alignment horizontal="right" wrapText="1"/>
      <protection locked="0"/>
    </xf>
    <xf numFmtId="0" fontId="67" fillId="2" borderId="6" xfId="0" applyFont="1" applyFill="1" applyBorder="1" applyAlignment="1" applyProtection="1">
      <alignment horizontal="left" vertical="top"/>
      <protection locked="0"/>
    </xf>
    <xf numFmtId="0" fontId="82" fillId="0" borderId="1" xfId="0" applyFont="1" applyBorder="1" applyAlignment="1" applyProtection="1">
      <alignment horizontal="justify" wrapText="1"/>
      <protection locked="0"/>
    </xf>
    <xf numFmtId="0" fontId="82" fillId="0" borderId="12" xfId="0" applyFont="1" applyBorder="1" applyAlignment="1" applyProtection="1">
      <alignment horizontal="justify"/>
      <protection locked="0"/>
    </xf>
    <xf numFmtId="0" fontId="67" fillId="0" borderId="3" xfId="0" applyFont="1" applyBorder="1" applyAlignment="1" applyProtection="1">
      <alignment horizontal="center" vertical="top"/>
      <protection locked="0"/>
    </xf>
    <xf numFmtId="4" fontId="67" fillId="0" borderId="0" xfId="0" applyNumberFormat="1" applyFont="1" applyBorder="1" applyAlignment="1" applyProtection="1">
      <alignment horizontal="right" wrapText="1"/>
      <protection locked="0"/>
    </xf>
    <xf numFmtId="0" fontId="83" fillId="4" borderId="6" xfId="0" applyFont="1" applyFill="1" applyBorder="1" applyAlignment="1" applyProtection="1">
      <protection locked="0"/>
    </xf>
    <xf numFmtId="4" fontId="67" fillId="0" borderId="3" xfId="0" applyNumberFormat="1" applyFont="1" applyFill="1" applyBorder="1" applyAlignment="1" applyProtection="1">
      <protection locked="0"/>
    </xf>
    <xf numFmtId="0" fontId="67" fillId="2" borderId="3" xfId="0" applyFont="1" applyFill="1" applyBorder="1" applyAlignment="1" applyProtection="1">
      <alignment horizontal="left" vertical="top" wrapText="1"/>
      <protection locked="0"/>
    </xf>
    <xf numFmtId="0" fontId="67" fillId="0" borderId="11" xfId="0" applyFont="1" applyBorder="1" applyAlignment="1" applyProtection="1">
      <protection locked="0"/>
    </xf>
    <xf numFmtId="4" fontId="67" fillId="7" borderId="8" xfId="0" applyNumberFormat="1" applyFont="1" applyFill="1" applyBorder="1" applyAlignment="1" applyProtection="1">
      <alignment horizontal="right" wrapText="1"/>
      <protection locked="0"/>
    </xf>
    <xf numFmtId="4" fontId="67" fillId="7" borderId="12" xfId="0" applyNumberFormat="1" applyFont="1" applyFill="1" applyBorder="1" applyAlignment="1" applyProtection="1">
      <alignment horizontal="right" wrapText="1"/>
      <protection locked="0"/>
    </xf>
    <xf numFmtId="4" fontId="67" fillId="7" borderId="1" xfId="0" applyNumberFormat="1" applyFont="1" applyFill="1" applyBorder="1" applyAlignment="1" applyProtection="1">
      <alignment vertical="center"/>
      <protection locked="0"/>
    </xf>
    <xf numFmtId="4" fontId="67" fillId="7" borderId="12" xfId="0" applyNumberFormat="1" applyFont="1" applyFill="1" applyBorder="1" applyAlignment="1" applyProtection="1">
      <alignment vertical="center"/>
      <protection locked="0"/>
    </xf>
    <xf numFmtId="4" fontId="75" fillId="4" borderId="6" xfId="0" applyNumberFormat="1" applyFont="1" applyFill="1" applyBorder="1" applyAlignment="1" applyProtection="1">
      <alignment horizontal="right" vertical="center" wrapText="1"/>
      <protection locked="0"/>
    </xf>
    <xf numFmtId="4" fontId="67" fillId="0" borderId="0" xfId="12" applyNumberFormat="1" applyFont="1" applyBorder="1" applyAlignment="1" applyProtection="1">
      <alignment horizontal="right" vertical="center"/>
      <protection locked="0"/>
    </xf>
    <xf numFmtId="0" fontId="67" fillId="0" borderId="6" xfId="0" applyFont="1" applyBorder="1" applyAlignment="1" applyProtection="1">
      <protection locked="0"/>
    </xf>
    <xf numFmtId="4" fontId="75" fillId="0" borderId="0" xfId="0" applyNumberFormat="1" applyFont="1" applyAlignment="1" applyProtection="1">
      <alignment horizontal="right"/>
      <protection locked="0"/>
    </xf>
    <xf numFmtId="4" fontId="75" fillId="0" borderId="6" xfId="0" applyNumberFormat="1" applyFont="1" applyBorder="1" applyAlignment="1" applyProtection="1">
      <alignment horizontal="right"/>
      <protection locked="0"/>
    </xf>
    <xf numFmtId="4" fontId="75" fillId="4" borderId="6" xfId="0" applyNumberFormat="1" applyFont="1" applyFill="1" applyBorder="1" applyAlignment="1" applyProtection="1">
      <alignment horizontal="right"/>
      <protection locked="0"/>
    </xf>
    <xf numFmtId="4" fontId="75" fillId="4" borderId="6" xfId="0" applyNumberFormat="1" applyFont="1" applyFill="1" applyBorder="1" applyAlignment="1" applyProtection="1">
      <alignment horizontal="right" vertical="center"/>
      <protection locked="0"/>
    </xf>
    <xf numFmtId="4" fontId="75" fillId="4" borderId="6" xfId="0" applyNumberFormat="1" applyFont="1" applyFill="1" applyBorder="1" applyAlignment="1" applyProtection="1">
      <alignment horizontal="right" wrapText="1"/>
      <protection locked="0"/>
    </xf>
    <xf numFmtId="4" fontId="67" fillId="7" borderId="1" xfId="5" applyNumberFormat="1" applyFont="1" applyFill="1" applyBorder="1" applyAlignment="1" applyProtection="1">
      <alignment vertical="top"/>
      <protection locked="0"/>
    </xf>
    <xf numFmtId="4" fontId="67" fillId="7" borderId="12" xfId="0" applyNumberFormat="1" applyFont="1" applyFill="1" applyBorder="1" applyAlignment="1" applyProtection="1">
      <alignment horizontal="right"/>
      <protection locked="0"/>
    </xf>
    <xf numFmtId="4" fontId="67" fillId="7" borderId="8" xfId="0" applyNumberFormat="1" applyFont="1" applyFill="1" applyBorder="1" applyAlignment="1" applyProtection="1">
      <alignment horizontal="right"/>
      <protection locked="0"/>
    </xf>
    <xf numFmtId="4" fontId="67" fillId="0" borderId="3" xfId="0" applyNumberFormat="1" applyFont="1" applyBorder="1" applyAlignment="1" applyProtection="1">
      <alignment horizontal="right"/>
      <protection locked="0"/>
    </xf>
    <xf numFmtId="4" fontId="67" fillId="0" borderId="11" xfId="0" applyNumberFormat="1" applyFont="1" applyBorder="1" applyAlignment="1" applyProtection="1">
      <alignment horizontal="right"/>
      <protection locked="0"/>
    </xf>
    <xf numFmtId="4" fontId="75" fillId="0" borderId="0" xfId="0" applyNumberFormat="1" applyFont="1" applyAlignment="1" applyProtection="1">
      <protection locked="0"/>
    </xf>
    <xf numFmtId="4" fontId="75" fillId="0" borderId="6" xfId="0" applyNumberFormat="1" applyFont="1" applyBorder="1" applyAlignment="1" applyProtection="1">
      <protection locked="0"/>
    </xf>
    <xf numFmtId="4" fontId="75" fillId="4" borderId="6" xfId="0" applyNumberFormat="1" applyFont="1" applyFill="1" applyBorder="1" applyAlignment="1" applyProtection="1">
      <protection locked="0"/>
    </xf>
    <xf numFmtId="4" fontId="67" fillId="0" borderId="0" xfId="0" applyNumberFormat="1" applyFont="1" applyFill="1" applyBorder="1" applyAlignment="1" applyProtection="1">
      <alignment horizontal="right"/>
      <protection locked="0"/>
    </xf>
    <xf numFmtId="4" fontId="67" fillId="0" borderId="6" xfId="0" applyNumberFormat="1" applyFont="1" applyFill="1" applyBorder="1" applyAlignment="1" applyProtection="1">
      <alignment horizontal="right" wrapText="1"/>
      <protection locked="0"/>
    </xf>
    <xf numFmtId="0" fontId="67" fillId="0" borderId="3" xfId="0" applyFont="1" applyFill="1" applyBorder="1" applyAlignment="1" applyProtection="1">
      <protection locked="0"/>
    </xf>
    <xf numFmtId="0" fontId="67" fillId="0" borderId="0" xfId="0" applyFont="1" applyFill="1" applyAlignment="1" applyProtection="1">
      <protection locked="0"/>
    </xf>
    <xf numFmtId="4" fontId="75" fillId="0" borderId="6" xfId="0" applyNumberFormat="1" applyFont="1" applyFill="1" applyBorder="1" applyAlignment="1" applyProtection="1">
      <alignment vertical="center"/>
      <protection locked="0"/>
    </xf>
    <xf numFmtId="4" fontId="67" fillId="0" borderId="6" xfId="0" applyNumberFormat="1" applyFont="1" applyFill="1" applyBorder="1" applyAlignment="1" applyProtection="1">
      <alignment vertical="center"/>
      <protection locked="0"/>
    </xf>
    <xf numFmtId="0" fontId="67" fillId="4" borderId="6" xfId="0" applyFont="1" applyFill="1" applyBorder="1" applyAlignment="1" applyProtection="1">
      <alignment horizontal="left" vertical="top" wrapText="1"/>
      <protection locked="0"/>
    </xf>
    <xf numFmtId="4" fontId="75" fillId="4" borderId="6" xfId="0" applyNumberFormat="1" applyFont="1" applyFill="1" applyBorder="1" applyAlignment="1" applyProtection="1">
      <alignment vertical="center"/>
      <protection locked="0"/>
    </xf>
    <xf numFmtId="0" fontId="67" fillId="0" borderId="0" xfId="0" applyFont="1" applyFill="1" applyBorder="1" applyAlignment="1" applyProtection="1">
      <protection locked="0"/>
    </xf>
    <xf numFmtId="4" fontId="67" fillId="0" borderId="3" xfId="0" applyNumberFormat="1" applyFont="1" applyFill="1" applyBorder="1" applyAlignment="1" applyProtection="1">
      <alignment vertical="center"/>
      <protection locked="0"/>
    </xf>
    <xf numFmtId="4" fontId="75" fillId="0" borderId="11" xfId="0" applyNumberFormat="1" applyFont="1" applyFill="1" applyBorder="1" applyAlignment="1" applyProtection="1">
      <alignment vertical="center"/>
      <protection locked="0"/>
    </xf>
    <xf numFmtId="4" fontId="75" fillId="4" borderId="11" xfId="0" applyNumberFormat="1" applyFont="1" applyFill="1" applyBorder="1" applyAlignment="1" applyProtection="1">
      <alignment vertical="center"/>
      <protection locked="0"/>
    </xf>
    <xf numFmtId="4" fontId="75" fillId="0" borderId="3" xfId="0" applyNumberFormat="1" applyFont="1" applyFill="1" applyBorder="1" applyAlignment="1" applyProtection="1">
      <alignment vertical="center"/>
      <protection locked="0"/>
    </xf>
    <xf numFmtId="4" fontId="67" fillId="0" borderId="11" xfId="0" applyNumberFormat="1" applyFont="1" applyFill="1" applyBorder="1" applyAlignment="1" applyProtection="1">
      <alignment vertical="center"/>
      <protection locked="0"/>
    </xf>
    <xf numFmtId="4" fontId="67" fillId="0" borderId="6" xfId="12" applyNumberFormat="1" applyFont="1" applyFill="1" applyBorder="1" applyAlignment="1" applyProtection="1">
      <alignment vertical="center"/>
      <protection locked="0"/>
    </xf>
    <xf numFmtId="4" fontId="75" fillId="4" borderId="6" xfId="0" applyNumberFormat="1" applyFont="1" applyFill="1" applyBorder="1" applyAlignment="1" applyProtection="1">
      <alignment vertical="center" wrapText="1"/>
      <protection locked="0"/>
    </xf>
    <xf numFmtId="4" fontId="67" fillId="0" borderId="11" xfId="12" applyNumberFormat="1" applyFont="1" applyFill="1" applyBorder="1" applyAlignment="1" applyProtection="1">
      <alignment vertical="center"/>
      <protection locked="0"/>
    </xf>
    <xf numFmtId="4" fontId="75" fillId="0" borderId="0" xfId="0" applyNumberFormat="1" applyFont="1" applyFill="1" applyBorder="1" applyAlignment="1" applyProtection="1">
      <alignment vertical="center" wrapText="1"/>
      <protection locked="0"/>
    </xf>
    <xf numFmtId="4" fontId="67" fillId="0" borderId="0" xfId="0" applyNumberFormat="1" applyFont="1" applyFill="1" applyBorder="1" applyAlignment="1" applyProtection="1">
      <alignment vertical="center"/>
      <protection locked="0"/>
    </xf>
    <xf numFmtId="4" fontId="67" fillId="0" borderId="3" xfId="12" applyNumberFormat="1" applyFont="1" applyFill="1" applyBorder="1" applyAlignment="1" applyProtection="1">
      <alignment vertical="center"/>
      <protection locked="0"/>
    </xf>
    <xf numFmtId="4" fontId="75" fillId="0" borderId="0" xfId="0" applyNumberFormat="1" applyFont="1" applyFill="1" applyBorder="1" applyAlignment="1" applyProtection="1">
      <alignment vertical="center"/>
      <protection locked="0"/>
    </xf>
    <xf numFmtId="4" fontId="75" fillId="0" borderId="11" xfId="0" applyNumberFormat="1" applyFont="1" applyFill="1" applyBorder="1" applyAlignment="1" applyProtection="1">
      <alignment vertical="center" wrapText="1"/>
      <protection locked="0"/>
    </xf>
    <xf numFmtId="4" fontId="67" fillId="0" borderId="0" xfId="12" applyNumberFormat="1" applyFont="1" applyFill="1" applyBorder="1" applyAlignment="1" applyProtection="1">
      <alignment vertical="center"/>
      <protection locked="0"/>
    </xf>
    <xf numFmtId="4" fontId="67" fillId="4" borderId="6" xfId="12" applyNumberFormat="1" applyFont="1" applyFill="1" applyBorder="1" applyAlignment="1" applyProtection="1">
      <alignment vertical="center"/>
      <protection locked="0"/>
    </xf>
    <xf numFmtId="4" fontId="67" fillId="4" borderId="6" xfId="0" applyNumberFormat="1" applyFont="1" applyFill="1" applyBorder="1" applyAlignment="1" applyProtection="1">
      <alignment vertical="center"/>
      <protection locked="0"/>
    </xf>
    <xf numFmtId="4" fontId="67" fillId="7" borderId="8" xfId="0" applyNumberFormat="1" applyFont="1" applyFill="1" applyBorder="1" applyAlignment="1" applyProtection="1">
      <alignment vertical="center"/>
      <protection locked="0"/>
    </xf>
    <xf numFmtId="4" fontId="46" fillId="0" borderId="0" xfId="0" applyNumberFormat="1" applyFont="1" applyBorder="1" applyAlignment="1">
      <alignment horizontal="right" vertical="center"/>
    </xf>
    <xf numFmtId="0" fontId="85" fillId="8" borderId="1" xfId="0" applyFont="1" applyFill="1" applyBorder="1" applyAlignment="1">
      <alignment horizontal="center" vertical="top"/>
    </xf>
    <xf numFmtId="0" fontId="85" fillId="8" borderId="1" xfId="0" applyFont="1" applyFill="1" applyBorder="1" applyAlignment="1">
      <alignment horizontal="center" vertical="justify" wrapText="1"/>
    </xf>
    <xf numFmtId="0" fontId="85" fillId="8" borderId="1" xfId="0" applyFont="1" applyFill="1" applyBorder="1" applyAlignment="1">
      <alignment horizontal="center" wrapText="1"/>
    </xf>
    <xf numFmtId="0" fontId="45" fillId="0" borderId="11" xfId="0" applyFont="1" applyBorder="1" applyAlignment="1">
      <alignment horizontal="center" wrapText="1"/>
    </xf>
    <xf numFmtId="168" fontId="45" fillId="0" borderId="28" xfId="0" applyNumberFormat="1" applyFont="1" applyBorder="1" applyAlignment="1">
      <alignment horizontal="right" wrapText="1"/>
    </xf>
    <xf numFmtId="4" fontId="75" fillId="0" borderId="1" xfId="0" applyNumberFormat="1" applyFont="1" applyFill="1" applyBorder="1" applyAlignment="1" applyProtection="1">
      <alignment horizontal="right" wrapText="1"/>
      <protection locked="0"/>
    </xf>
    <xf numFmtId="170" fontId="44" fillId="2" borderId="31" xfId="0" applyNumberFormat="1" applyFont="1" applyFill="1" applyBorder="1" applyAlignment="1">
      <alignment horizontal="right" vertical="top" wrapText="1"/>
    </xf>
    <xf numFmtId="4" fontId="75" fillId="0" borderId="11" xfId="0" applyNumberFormat="1" applyFont="1" applyFill="1" applyBorder="1" applyAlignment="1" applyProtection="1">
      <alignment horizontal="right" wrapText="1"/>
      <protection locked="0"/>
    </xf>
    <xf numFmtId="0" fontId="46" fillId="4" borderId="6" xfId="0" applyFont="1" applyFill="1" applyBorder="1" applyAlignment="1"/>
    <xf numFmtId="0" fontId="45" fillId="0" borderId="6" xfId="0" applyFont="1" applyBorder="1" applyAlignment="1"/>
    <xf numFmtId="0" fontId="45" fillId="0" borderId="7" xfId="0" applyFont="1" applyBorder="1" applyAlignment="1"/>
    <xf numFmtId="0" fontId="76" fillId="2" borderId="6" xfId="0" applyFont="1" applyFill="1" applyBorder="1" applyAlignment="1">
      <alignment horizontal="left" vertical="top" wrapText="1"/>
    </xf>
    <xf numFmtId="4" fontId="67" fillId="0" borderId="1" xfId="0" applyNumberFormat="1" applyFont="1" applyFill="1" applyBorder="1" applyAlignment="1" applyProtection="1">
      <alignment horizontal="right" wrapText="1"/>
      <protection locked="0"/>
    </xf>
    <xf numFmtId="0" fontId="46" fillId="0" borderId="1" xfId="0" applyNumberFormat="1" applyFont="1" applyFill="1" applyBorder="1" applyAlignment="1">
      <alignment horizontal="justify" vertical="top" wrapText="1"/>
    </xf>
    <xf numFmtId="0" fontId="89" fillId="4" borderId="6" xfId="0" applyFont="1" applyFill="1" applyBorder="1" applyAlignment="1"/>
    <xf numFmtId="4" fontId="85" fillId="8" borderId="1" xfId="0" applyNumberFormat="1" applyFont="1" applyFill="1" applyBorder="1" applyAlignment="1">
      <alignment horizontal="right" wrapText="1"/>
    </xf>
    <xf numFmtId="4" fontId="85" fillId="8" borderId="1" xfId="0" applyNumberFormat="1" applyFont="1" applyFill="1" applyBorder="1" applyAlignment="1" applyProtection="1">
      <alignment horizontal="right" wrapText="1"/>
      <protection locked="0"/>
    </xf>
    <xf numFmtId="7" fontId="85" fillId="8" borderId="1" xfId="0" applyNumberFormat="1" applyFont="1" applyFill="1" applyBorder="1" applyAlignment="1">
      <alignment horizontal="right" wrapText="1"/>
    </xf>
    <xf numFmtId="0" fontId="41" fillId="0" borderId="3" xfId="0" applyFont="1" applyBorder="1" applyAlignment="1"/>
    <xf numFmtId="0" fontId="82" fillId="0" borderId="3" xfId="0" applyFont="1" applyBorder="1" applyAlignment="1" applyProtection="1">
      <protection locked="0"/>
    </xf>
    <xf numFmtId="0" fontId="41" fillId="0" borderId="4" xfId="0" applyFont="1" applyBorder="1" applyAlignment="1"/>
    <xf numFmtId="4" fontId="67" fillId="0" borderId="8" xfId="0" applyNumberFormat="1" applyFont="1" applyFill="1" applyBorder="1" applyAlignment="1" applyProtection="1">
      <alignment horizontal="right" wrapText="1"/>
      <protection locked="0"/>
    </xf>
    <xf numFmtId="0" fontId="41" fillId="0" borderId="5" xfId="0" applyFont="1" applyBorder="1" applyAlignment="1">
      <alignment horizontal="center"/>
    </xf>
    <xf numFmtId="0" fontId="41" fillId="0" borderId="2" xfId="0" applyFont="1" applyBorder="1" applyAlignment="1"/>
    <xf numFmtId="0" fontId="41" fillId="0" borderId="5" xfId="0" applyFont="1" applyBorder="1" applyAlignment="1">
      <alignment horizontal="center" vertical="top"/>
    </xf>
    <xf numFmtId="0" fontId="41" fillId="0" borderId="9" xfId="0" applyFont="1" applyBorder="1" applyAlignment="1"/>
    <xf numFmtId="0" fontId="41" fillId="0" borderId="0" xfId="0" applyFont="1" applyBorder="1" applyAlignment="1">
      <alignment horizontal="left"/>
    </xf>
    <xf numFmtId="0" fontId="82" fillId="0" borderId="0" xfId="0" applyFont="1" applyBorder="1" applyAlignment="1" applyProtection="1">
      <alignment horizontal="right"/>
      <protection locked="0"/>
    </xf>
    <xf numFmtId="0" fontId="41" fillId="0" borderId="29" xfId="0" applyFont="1" applyBorder="1" applyAlignment="1"/>
    <xf numFmtId="0" fontId="41" fillId="0" borderId="10" xfId="0" applyFont="1" applyBorder="1" applyAlignment="1"/>
    <xf numFmtId="0" fontId="41" fillId="0" borderId="11" xfId="0" applyFont="1" applyBorder="1" applyAlignment="1">
      <alignment horizontal="left"/>
    </xf>
    <xf numFmtId="0" fontId="76" fillId="2" borderId="6" xfId="0" applyFont="1" applyFill="1" applyBorder="1" applyAlignment="1">
      <alignment vertical="justify" wrapText="1"/>
    </xf>
    <xf numFmtId="0" fontId="45" fillId="0" borderId="11" xfId="0" applyFont="1" applyFill="1" applyBorder="1" applyAlignment="1">
      <alignment horizontal="justify" vertical="top" wrapText="1"/>
    </xf>
    <xf numFmtId="0" fontId="90" fillId="0" borderId="1" xfId="0" applyFont="1" applyBorder="1" applyAlignment="1">
      <alignment horizontal="center" vertical="justify" wrapText="1"/>
    </xf>
    <xf numFmtId="0" fontId="45" fillId="0" borderId="10" xfId="0" applyFont="1" applyFill="1" applyBorder="1" applyAlignment="1">
      <alignment horizontal="center" vertical="top"/>
    </xf>
    <xf numFmtId="4" fontId="45" fillId="0" borderId="11" xfId="0" applyNumberFormat="1" applyFont="1" applyFill="1" applyBorder="1" applyAlignment="1">
      <alignment horizontal="right" wrapText="1"/>
    </xf>
    <xf numFmtId="4" fontId="45" fillId="0" borderId="28" xfId="0" applyNumberFormat="1" applyFont="1" applyFill="1" applyBorder="1" applyAlignment="1">
      <alignment horizontal="right" wrapText="1"/>
    </xf>
    <xf numFmtId="0" fontId="45" fillId="0" borderId="9" xfId="0" applyFont="1" applyFill="1" applyBorder="1" applyAlignment="1">
      <alignment horizontal="center" vertical="top"/>
    </xf>
    <xf numFmtId="4" fontId="45" fillId="0" borderId="1" xfId="0" applyNumberFormat="1" applyFont="1" applyFill="1" applyBorder="1" applyAlignment="1" applyProtection="1">
      <alignment horizontal="right" wrapText="1"/>
      <protection locked="0"/>
    </xf>
    <xf numFmtId="0" fontId="69" fillId="0" borderId="1" xfId="0" applyFont="1" applyFill="1" applyBorder="1" applyAlignment="1">
      <alignment horizontal="center" vertical="top"/>
    </xf>
    <xf numFmtId="0" fontId="85" fillId="0" borderId="1" xfId="0" applyNumberFormat="1" applyFont="1" applyFill="1" applyBorder="1" applyAlignment="1">
      <alignment horizontal="justify" vertical="top" wrapText="1"/>
    </xf>
    <xf numFmtId="0" fontId="69" fillId="0" borderId="1" xfId="0" applyFont="1" applyFill="1" applyBorder="1" applyAlignment="1">
      <alignment horizontal="center" wrapText="1"/>
    </xf>
    <xf numFmtId="4" fontId="69" fillId="0" borderId="1" xfId="0" applyNumberFormat="1" applyFont="1" applyFill="1" applyBorder="1" applyAlignment="1">
      <alignment horizontal="right" wrapText="1"/>
    </xf>
    <xf numFmtId="4" fontId="69" fillId="0" borderId="1" xfId="0" applyNumberFormat="1" applyFont="1" applyFill="1" applyBorder="1" applyAlignment="1" applyProtection="1">
      <alignment horizontal="right" wrapText="1"/>
      <protection locked="0"/>
    </xf>
    <xf numFmtId="4" fontId="85" fillId="0" borderId="1" xfId="0" applyNumberFormat="1" applyFont="1" applyFill="1" applyBorder="1" applyAlignment="1">
      <alignment horizontal="right" wrapText="1"/>
    </xf>
    <xf numFmtId="0" fontId="92" fillId="0" borderId="1" xfId="0" applyNumberFormat="1" applyFont="1" applyFill="1" applyBorder="1" applyAlignment="1">
      <alignment horizontal="justify" vertical="top" wrapText="1"/>
    </xf>
    <xf numFmtId="0" fontId="21" fillId="0" borderId="1" xfId="0" applyNumberFormat="1" applyFont="1" applyBorder="1" applyAlignment="1">
      <alignment horizontal="justify" vertical="top" wrapText="1"/>
    </xf>
    <xf numFmtId="0" fontId="76" fillId="4" borderId="6" xfId="0" applyFont="1" applyFill="1" applyBorder="1" applyAlignment="1">
      <alignment horizontal="justify" vertical="top"/>
    </xf>
    <xf numFmtId="0" fontId="41" fillId="0" borderId="1" xfId="0" applyFont="1" applyBorder="1" applyAlignment="1">
      <alignment horizontal="center" vertical="top"/>
    </xf>
    <xf numFmtId="0" fontId="41" fillId="0" borderId="1" xfId="0" applyFont="1" applyBorder="1" applyAlignment="1">
      <alignment horizontal="center" wrapText="1"/>
    </xf>
    <xf numFmtId="4" fontId="41" fillId="0" borderId="1" xfId="0" applyNumberFormat="1" applyFont="1" applyBorder="1" applyAlignment="1">
      <alignment horizontal="right" wrapText="1"/>
    </xf>
    <xf numFmtId="0" fontId="41" fillId="0" borderId="1" xfId="0" applyFont="1" applyFill="1" applyBorder="1" applyAlignment="1">
      <alignment horizontal="center" wrapText="1"/>
    </xf>
    <xf numFmtId="4" fontId="41" fillId="0" borderId="1" xfId="0" applyNumberFormat="1" applyFont="1" applyFill="1" applyBorder="1" applyAlignment="1">
      <alignment horizontal="right" wrapText="1"/>
    </xf>
    <xf numFmtId="4" fontId="82" fillId="0" borderId="1" xfId="0" applyNumberFormat="1" applyFont="1" applyFill="1" applyBorder="1" applyAlignment="1" applyProtection="1">
      <alignment horizontal="right" wrapText="1"/>
      <protection locked="0"/>
    </xf>
    <xf numFmtId="0" fontId="41" fillId="0" borderId="0" xfId="0" applyFont="1" applyFill="1" applyAlignment="1"/>
    <xf numFmtId="0" fontId="76" fillId="2" borderId="6" xfId="0" applyFont="1" applyFill="1" applyBorder="1" applyAlignment="1">
      <alignment horizontal="left"/>
    </xf>
    <xf numFmtId="0" fontId="76" fillId="4" borderId="6" xfId="0" applyFont="1" applyFill="1" applyBorder="1" applyAlignment="1">
      <alignment horizontal="left" vertical="top" wrapText="1"/>
    </xf>
    <xf numFmtId="0" fontId="46" fillId="0" borderId="9" xfId="0" applyFont="1" applyBorder="1" applyAlignment="1">
      <alignment horizontal="center" vertical="top"/>
    </xf>
    <xf numFmtId="4" fontId="45" fillId="4" borderId="6" xfId="0" applyNumberFormat="1" applyFont="1" applyFill="1" applyBorder="1" applyAlignment="1">
      <alignment wrapText="1"/>
    </xf>
    <xf numFmtId="4" fontId="45" fillId="0" borderId="3" xfId="0" applyNumberFormat="1" applyFont="1" applyBorder="1" applyAlignment="1">
      <alignment wrapText="1"/>
    </xf>
    <xf numFmtId="4" fontId="45" fillId="0" borderId="11" xfId="0" applyNumberFormat="1" applyFont="1" applyBorder="1" applyAlignment="1">
      <alignment wrapText="1"/>
    </xf>
    <xf numFmtId="4" fontId="67" fillId="0" borderId="11" xfId="0" applyNumberFormat="1" applyFont="1" applyBorder="1" applyAlignment="1" applyProtection="1">
      <alignment horizontal="right" wrapText="1"/>
      <protection locked="0"/>
    </xf>
    <xf numFmtId="4" fontId="67" fillId="0" borderId="11" xfId="0" applyNumberFormat="1" applyFont="1" applyFill="1" applyBorder="1" applyAlignment="1" applyProtection="1">
      <alignment horizontal="right" wrapText="1"/>
      <protection locked="0"/>
    </xf>
    <xf numFmtId="0" fontId="45" fillId="0" borderId="0" xfId="0" applyFont="1" applyFill="1" applyBorder="1" applyAlignment="1">
      <alignment horizontal="justify" vertical="top" wrapText="1"/>
    </xf>
    <xf numFmtId="0" fontId="45" fillId="0" borderId="3" xfId="0" applyFont="1" applyFill="1" applyBorder="1" applyAlignment="1">
      <alignment horizontal="justify" vertical="top" wrapText="1"/>
    </xf>
    <xf numFmtId="0" fontId="46" fillId="4" borderId="6" xfId="0" applyFont="1" applyFill="1" applyBorder="1" applyAlignment="1">
      <alignment horizontal="center" wrapText="1"/>
    </xf>
    <xf numFmtId="4" fontId="46" fillId="4" borderId="6" xfId="0" applyNumberFormat="1" applyFont="1" applyFill="1" applyBorder="1" applyAlignment="1">
      <alignment wrapText="1"/>
    </xf>
    <xf numFmtId="168" fontId="46" fillId="4" borderId="7" xfId="0" applyNumberFormat="1" applyFont="1" applyFill="1" applyBorder="1" applyAlignment="1">
      <alignment horizontal="right" wrapText="1"/>
    </xf>
    <xf numFmtId="0" fontId="46" fillId="0" borderId="9" xfId="0" applyFont="1" applyFill="1" applyBorder="1" applyAlignment="1">
      <alignment horizontal="center" vertical="top"/>
    </xf>
    <xf numFmtId="0" fontId="46" fillId="0" borderId="0" xfId="0" applyFont="1" applyFill="1" applyBorder="1" applyAlignment="1">
      <alignment horizontal="justify" vertical="top" wrapText="1"/>
    </xf>
    <xf numFmtId="0" fontId="45" fillId="4" borderId="2" xfId="0" applyNumberFormat="1" applyFont="1" applyFill="1" applyBorder="1" applyAlignment="1">
      <alignment horizontal="center" vertical="top"/>
    </xf>
    <xf numFmtId="0" fontId="45" fillId="4" borderId="3" xfId="0" applyFont="1" applyFill="1" applyBorder="1" applyAlignment="1">
      <alignment horizontal="center" wrapText="1"/>
    </xf>
    <xf numFmtId="171" fontId="45" fillId="4" borderId="3" xfId="0" applyNumberFormat="1" applyFont="1" applyFill="1" applyBorder="1" applyAlignment="1">
      <alignment wrapText="1"/>
    </xf>
    <xf numFmtId="4" fontId="67" fillId="4" borderId="3" xfId="0" applyNumberFormat="1" applyFont="1" applyFill="1" applyBorder="1" applyAlignment="1" applyProtection="1">
      <alignment horizontal="right" wrapText="1"/>
      <protection locked="0"/>
    </xf>
    <xf numFmtId="168" fontId="45" fillId="4" borderId="4" xfId="0" applyNumberFormat="1" applyFont="1" applyFill="1" applyBorder="1" applyAlignment="1">
      <alignment horizontal="right" wrapText="1"/>
    </xf>
    <xf numFmtId="4" fontId="45" fillId="4" borderId="6" xfId="0" applyNumberFormat="1" applyFont="1" applyFill="1" applyBorder="1" applyAlignment="1" applyProtection="1">
      <alignment wrapText="1"/>
      <protection locked="0"/>
    </xf>
    <xf numFmtId="4" fontId="46" fillId="4" borderId="6" xfId="0" applyNumberFormat="1" applyFont="1" applyFill="1" applyBorder="1" applyAlignment="1" applyProtection="1">
      <alignment wrapText="1"/>
      <protection locked="0"/>
    </xf>
    <xf numFmtId="0" fontId="0" fillId="4" borderId="6" xfId="0" applyFill="1" applyBorder="1" applyAlignment="1"/>
    <xf numFmtId="169" fontId="46" fillId="4" borderId="7" xfId="0" applyNumberFormat="1" applyFont="1" applyFill="1" applyBorder="1" applyAlignment="1">
      <alignment horizontal="right" vertical="top" wrapText="1"/>
    </xf>
    <xf numFmtId="0" fontId="94" fillId="4" borderId="6" xfId="0" applyFont="1" applyFill="1" applyBorder="1" applyAlignment="1">
      <alignment horizontal="justify" vertical="top" wrapText="1"/>
    </xf>
    <xf numFmtId="0" fontId="94" fillId="4" borderId="3" xfId="0" applyFont="1" applyFill="1" applyBorder="1" applyAlignment="1">
      <alignment horizontal="justify" vertical="top" wrapText="1"/>
    </xf>
    <xf numFmtId="0" fontId="76" fillId="2" borderId="6" xfId="0" applyFont="1" applyFill="1" applyBorder="1" applyAlignment="1">
      <alignment horizontal="left" vertical="top"/>
    </xf>
    <xf numFmtId="0" fontId="45" fillId="0" borderId="6" xfId="0" applyFont="1" applyBorder="1" applyAlignment="1">
      <alignment horizontal="center" vertical="top"/>
    </xf>
    <xf numFmtId="4" fontId="67" fillId="0" borderId="12" xfId="0" applyNumberFormat="1" applyFont="1" applyFill="1" applyBorder="1" applyAlignment="1" applyProtection="1">
      <alignment horizontal="right" wrapText="1"/>
      <protection locked="0"/>
    </xf>
    <xf numFmtId="0" fontId="67" fillId="0" borderId="6" xfId="0" applyFont="1" applyFill="1" applyBorder="1" applyAlignment="1" applyProtection="1">
      <protection locked="0"/>
    </xf>
    <xf numFmtId="0" fontId="90" fillId="0" borderId="1" xfId="0" applyNumberFormat="1" applyFont="1" applyBorder="1" applyAlignment="1">
      <alignment horizontal="center" vertical="top"/>
    </xf>
    <xf numFmtId="4" fontId="67" fillId="0" borderId="1" xfId="0" applyNumberFormat="1" applyFont="1" applyFill="1" applyBorder="1" applyAlignment="1" applyProtection="1">
      <alignment vertical="center"/>
      <protection locked="0"/>
    </xf>
    <xf numFmtId="4" fontId="67" fillId="0" borderId="1" xfId="0" applyNumberFormat="1" applyFont="1" applyFill="1" applyBorder="1" applyAlignment="1" applyProtection="1">
      <alignment vertical="top" wrapText="1"/>
      <protection locked="0"/>
    </xf>
    <xf numFmtId="0" fontId="45" fillId="0" borderId="1" xfId="0" applyNumberFormat="1" applyFont="1" applyFill="1" applyBorder="1" applyAlignment="1">
      <alignment horizontal="center"/>
    </xf>
    <xf numFmtId="49" fontId="44" fillId="4" borderId="5" xfId="0" applyNumberFormat="1" applyFont="1" applyFill="1" applyBorder="1" applyAlignment="1">
      <alignment horizontal="center" vertical="top"/>
    </xf>
    <xf numFmtId="0" fontId="44" fillId="4" borderId="6" xfId="0" applyFont="1" applyFill="1" applyBorder="1" applyAlignment="1">
      <alignment horizontal="left" vertical="top" wrapText="1"/>
    </xf>
    <xf numFmtId="0" fontId="44" fillId="4" borderId="6" xfId="0" applyNumberFormat="1" applyFont="1" applyFill="1" applyBorder="1" applyAlignment="1">
      <alignment horizontal="center" vertical="center" wrapText="1"/>
    </xf>
    <xf numFmtId="0" fontId="44" fillId="4" borderId="6" xfId="0" applyFont="1" applyFill="1" applyBorder="1" applyAlignment="1">
      <alignment vertical="center" wrapText="1"/>
    </xf>
    <xf numFmtId="4" fontId="95" fillId="4" borderId="6" xfId="0" applyNumberFormat="1" applyFont="1" applyFill="1" applyBorder="1" applyAlignment="1" applyProtection="1">
      <alignment vertical="center" wrapText="1"/>
      <protection locked="0"/>
    </xf>
    <xf numFmtId="4" fontId="44" fillId="4" borderId="7" xfId="0" applyNumberFormat="1" applyFont="1" applyFill="1" applyBorder="1" applyAlignment="1">
      <alignment vertical="center" wrapText="1"/>
    </xf>
    <xf numFmtId="0" fontId="44" fillId="4" borderId="6" xfId="0" applyFont="1" applyFill="1" applyBorder="1" applyAlignment="1">
      <alignment horizontal="justify" vertical="top" wrapText="1"/>
    </xf>
    <xf numFmtId="0" fontId="42" fillId="0" borderId="0" xfId="0" applyFont="1" applyAlignment="1"/>
    <xf numFmtId="4" fontId="75" fillId="0" borderId="1" xfId="0" applyNumberFormat="1" applyFont="1" applyFill="1" applyBorder="1" applyAlignment="1" applyProtection="1">
      <alignment vertical="center"/>
      <protection locked="0"/>
    </xf>
    <xf numFmtId="4" fontId="43" fillId="0" borderId="1" xfId="0" applyNumberFormat="1" applyFont="1" applyBorder="1" applyAlignment="1">
      <alignment vertical="center"/>
    </xf>
    <xf numFmtId="4" fontId="43" fillId="0" borderId="1" xfId="0" applyNumberFormat="1" applyFont="1" applyBorder="1" applyAlignment="1">
      <alignment vertical="center" wrapText="1"/>
    </xf>
    <xf numFmtId="0" fontId="42" fillId="4" borderId="6" xfId="0" applyNumberFormat="1" applyFont="1" applyFill="1" applyBorder="1" applyAlignment="1">
      <alignment horizontal="center" vertical="center" wrapText="1"/>
    </xf>
    <xf numFmtId="0" fontId="42" fillId="4" borderId="6" xfId="0" applyFont="1" applyFill="1" applyBorder="1" applyAlignment="1">
      <alignment vertical="center" wrapText="1"/>
    </xf>
    <xf numFmtId="4" fontId="88" fillId="4" borderId="6" xfId="0" applyNumberFormat="1" applyFont="1" applyFill="1" applyBorder="1" applyAlignment="1" applyProtection="1">
      <alignment vertical="center" wrapText="1"/>
      <protection locked="0"/>
    </xf>
    <xf numFmtId="4" fontId="42" fillId="4" borderId="7" xfId="0" applyNumberFormat="1" applyFont="1" applyFill="1" applyBorder="1" applyAlignment="1">
      <alignment vertical="center" wrapText="1"/>
    </xf>
    <xf numFmtId="0" fontId="44" fillId="0" borderId="0" xfId="0" applyFont="1" applyAlignment="1"/>
    <xf numFmtId="4" fontId="67" fillId="0" borderId="1" xfId="12" applyNumberFormat="1" applyFont="1" applyFill="1" applyBorder="1" applyAlignment="1" applyProtection="1">
      <alignment vertical="center"/>
      <protection locked="0"/>
    </xf>
    <xf numFmtId="0" fontId="44" fillId="4" borderId="6" xfId="0" applyFont="1" applyFill="1" applyBorder="1" applyAlignment="1"/>
    <xf numFmtId="0" fontId="76" fillId="4" borderId="6" xfId="0" applyFont="1" applyFill="1" applyBorder="1" applyAlignment="1">
      <alignment horizontal="left" vertical="top"/>
    </xf>
    <xf numFmtId="0" fontId="44" fillId="4" borderId="6" xfId="0" applyFont="1" applyFill="1" applyBorder="1" applyAlignment="1">
      <alignment horizontal="right" vertical="center" wrapText="1"/>
    </xf>
    <xf numFmtId="4" fontId="95" fillId="4" borderId="6" xfId="0" applyNumberFormat="1" applyFont="1" applyFill="1" applyBorder="1" applyAlignment="1" applyProtection="1">
      <alignment vertical="center"/>
      <protection locked="0"/>
    </xf>
    <xf numFmtId="4" fontId="44" fillId="4" borderId="7" xfId="0" applyNumberFormat="1" applyFont="1" applyFill="1" applyBorder="1" applyAlignment="1">
      <alignment horizontal="right" vertical="center" wrapText="1"/>
    </xf>
    <xf numFmtId="4" fontId="67" fillId="0" borderId="8" xfId="0" applyNumberFormat="1" applyFont="1" applyFill="1" applyBorder="1" applyAlignment="1" applyProtection="1">
      <alignment vertical="center"/>
      <protection locked="0"/>
    </xf>
    <xf numFmtId="3" fontId="45" fillId="0" borderId="12" xfId="0" applyNumberFormat="1" applyFont="1" applyBorder="1" applyAlignment="1">
      <alignment horizontal="center" vertical="center"/>
    </xf>
    <xf numFmtId="0" fontId="41" fillId="0" borderId="1" xfId="0" applyFont="1" applyFill="1" applyBorder="1" applyAlignment="1">
      <alignment horizontal="right" vertical="top" wrapText="1"/>
    </xf>
    <xf numFmtId="4" fontId="67" fillId="0" borderId="12" xfId="0" applyNumberFormat="1" applyFont="1" applyFill="1" applyBorder="1" applyAlignment="1" applyProtection="1">
      <alignment vertical="center"/>
      <protection locked="0"/>
    </xf>
    <xf numFmtId="4" fontId="45" fillId="0" borderId="29" xfId="0" applyNumberFormat="1" applyFont="1" applyBorder="1" applyAlignment="1">
      <alignment horizontal="right" vertical="center"/>
    </xf>
    <xf numFmtId="49" fontId="46" fillId="0" borderId="9" xfId="12" applyNumberFormat="1" applyFont="1" applyBorder="1" applyAlignment="1">
      <alignment horizontal="center" vertical="top"/>
    </xf>
    <xf numFmtId="4" fontId="45" fillId="0" borderId="29" xfId="12" applyNumberFormat="1" applyFont="1" applyBorder="1" applyAlignment="1">
      <alignment horizontal="right" vertical="center"/>
    </xf>
    <xf numFmtId="4" fontId="88" fillId="4" borderId="6" xfId="0" applyNumberFormat="1" applyFont="1" applyFill="1" applyBorder="1" applyAlignment="1" applyProtection="1">
      <alignment vertical="center"/>
      <protection locked="0"/>
    </xf>
    <xf numFmtId="4" fontId="45" fillId="0" borderId="0" xfId="12" applyNumberFormat="1" applyFont="1" applyFill="1" applyBorder="1" applyAlignment="1">
      <alignment horizontal="justify" vertical="top" wrapText="1"/>
    </xf>
    <xf numFmtId="0" fontId="45" fillId="0" borderId="0" xfId="0" applyNumberFormat="1" applyFont="1" applyFill="1" applyBorder="1" applyAlignment="1">
      <alignment horizontal="center" vertical="center"/>
    </xf>
    <xf numFmtId="4" fontId="45" fillId="0" borderId="0" xfId="0" applyNumberFormat="1" applyFont="1" applyFill="1" applyBorder="1" applyAlignment="1">
      <alignment horizontal="right" vertical="center"/>
    </xf>
    <xf numFmtId="0" fontId="46" fillId="0" borderId="0" xfId="0" applyNumberFormat="1" applyFont="1" applyFill="1" applyBorder="1" applyAlignment="1">
      <alignment horizontal="center" vertical="center"/>
    </xf>
    <xf numFmtId="0" fontId="46" fillId="0" borderId="0" xfId="0" applyFont="1" applyFill="1" applyBorder="1" applyAlignment="1">
      <alignment horizontal="right" vertical="center"/>
    </xf>
    <xf numFmtId="0" fontId="45" fillId="0" borderId="0" xfId="12" applyFont="1" applyFill="1" applyBorder="1" applyAlignment="1">
      <alignment horizontal="justify" vertical="top" wrapText="1"/>
    </xf>
    <xf numFmtId="0" fontId="45" fillId="0" borderId="0" xfId="12" applyFont="1" applyFill="1" applyBorder="1" applyAlignment="1">
      <alignment horizontal="center" vertical="center"/>
    </xf>
    <xf numFmtId="4" fontId="45" fillId="0" borderId="0" xfId="12" applyNumberFormat="1" applyFont="1" applyFill="1" applyBorder="1" applyAlignment="1">
      <alignment horizontal="right" vertical="center"/>
    </xf>
    <xf numFmtId="49" fontId="45" fillId="0" borderId="2" xfId="0" applyNumberFormat="1" applyFont="1" applyFill="1" applyBorder="1" applyAlignment="1">
      <alignment horizontal="center" vertical="top" wrapText="1"/>
    </xf>
    <xf numFmtId="4" fontId="45" fillId="0" borderId="3" xfId="12" applyNumberFormat="1" applyFont="1" applyFill="1" applyBorder="1" applyAlignment="1">
      <alignment horizontal="justify" vertical="top" wrapText="1"/>
    </xf>
    <xf numFmtId="0" fontId="45" fillId="0" borderId="3" xfId="0" applyNumberFormat="1" applyFont="1" applyFill="1" applyBorder="1" applyAlignment="1">
      <alignment horizontal="center" vertical="center"/>
    </xf>
    <xf numFmtId="4" fontId="45" fillId="0" borderId="3" xfId="0" applyNumberFormat="1" applyFont="1" applyFill="1" applyBorder="1" applyAlignment="1">
      <alignment horizontal="right" vertical="center"/>
    </xf>
    <xf numFmtId="4" fontId="45" fillId="0" borderId="4" xfId="0" applyNumberFormat="1" applyFont="1" applyFill="1" applyBorder="1" applyAlignment="1">
      <alignment horizontal="right" vertical="center"/>
    </xf>
    <xf numFmtId="49" fontId="46" fillId="0" borderId="9" xfId="0" applyNumberFormat="1" applyFont="1" applyFill="1" applyBorder="1" applyAlignment="1">
      <alignment horizontal="center" vertical="top"/>
    </xf>
    <xf numFmtId="4" fontId="46" fillId="0" borderId="29" xfId="0" applyNumberFormat="1" applyFont="1" applyFill="1" applyBorder="1" applyAlignment="1">
      <alignment horizontal="right" vertical="center"/>
    </xf>
    <xf numFmtId="49" fontId="45" fillId="0" borderId="9" xfId="12" applyNumberFormat="1" applyFont="1" applyFill="1" applyBorder="1" applyAlignment="1">
      <alignment horizontal="center" vertical="top"/>
    </xf>
    <xf numFmtId="4" fontId="45" fillId="0" borderId="29" xfId="12" applyNumberFormat="1" applyFont="1" applyFill="1" applyBorder="1" applyAlignment="1">
      <alignment horizontal="right" vertical="center"/>
    </xf>
    <xf numFmtId="49" fontId="46" fillId="0" borderId="10" xfId="0" applyNumberFormat="1" applyFont="1" applyFill="1" applyBorder="1" applyAlignment="1">
      <alignment horizontal="center" vertical="top"/>
    </xf>
    <xf numFmtId="0" fontId="46" fillId="0" borderId="11" xfId="0" applyFont="1" applyFill="1" applyBorder="1" applyAlignment="1">
      <alignment horizontal="justify" vertical="top" wrapText="1"/>
    </xf>
    <xf numFmtId="0" fontId="46" fillId="0" borderId="11" xfId="0" applyNumberFormat="1" applyFont="1" applyFill="1" applyBorder="1" applyAlignment="1">
      <alignment horizontal="center" vertical="center"/>
    </xf>
    <xf numFmtId="0" fontId="46" fillId="0" borderId="11" xfId="0" applyFont="1" applyFill="1" applyBorder="1" applyAlignment="1">
      <alignment horizontal="right" vertical="center"/>
    </xf>
    <xf numFmtId="4" fontId="46" fillId="0" borderId="28" xfId="0" applyNumberFormat="1" applyFont="1" applyFill="1" applyBorder="1" applyAlignment="1">
      <alignment horizontal="right" vertical="center"/>
    </xf>
    <xf numFmtId="0" fontId="46" fillId="0" borderId="0" xfId="0" applyNumberFormat="1" applyFont="1" applyFill="1" applyBorder="1" applyAlignment="1">
      <alignment horizontal="center" vertical="center" wrapText="1"/>
    </xf>
    <xf numFmtId="0" fontId="46" fillId="0" borderId="0" xfId="0" applyFont="1" applyFill="1" applyBorder="1" applyAlignment="1">
      <alignment horizontal="right" vertical="center" wrapText="1"/>
    </xf>
    <xf numFmtId="0" fontId="45" fillId="0" borderId="0" xfId="12" applyNumberFormat="1" applyFont="1" applyFill="1" applyBorder="1" applyAlignment="1">
      <alignment horizontal="center" vertical="center"/>
    </xf>
    <xf numFmtId="49" fontId="45" fillId="0" borderId="2" xfId="0" applyNumberFormat="1" applyFont="1" applyFill="1" applyBorder="1" applyAlignment="1">
      <alignment horizontal="center" vertical="top"/>
    </xf>
    <xf numFmtId="49" fontId="45" fillId="0" borderId="9" xfId="0" applyNumberFormat="1" applyFont="1" applyFill="1" applyBorder="1" applyAlignment="1">
      <alignment horizontal="center" vertical="top"/>
    </xf>
    <xf numFmtId="4" fontId="45" fillId="0" borderId="29" xfId="0" applyNumberFormat="1" applyFont="1" applyFill="1" applyBorder="1" applyAlignment="1">
      <alignment horizontal="right" vertical="center"/>
    </xf>
    <xf numFmtId="49" fontId="46" fillId="0" borderId="10" xfId="12" applyNumberFormat="1" applyFont="1" applyFill="1" applyBorder="1" applyAlignment="1">
      <alignment horizontal="center" vertical="top"/>
    </xf>
    <xf numFmtId="0" fontId="45" fillId="0" borderId="11" xfId="12" applyFont="1" applyFill="1" applyBorder="1" applyAlignment="1">
      <alignment horizontal="justify" vertical="top" wrapText="1"/>
    </xf>
    <xf numFmtId="0" fontId="45" fillId="0" borderId="11" xfId="12" applyNumberFormat="1" applyFont="1" applyFill="1" applyBorder="1" applyAlignment="1">
      <alignment horizontal="center" vertical="center"/>
    </xf>
    <xf numFmtId="4" fontId="45" fillId="0" borderId="11" xfId="12" applyNumberFormat="1" applyFont="1" applyFill="1" applyBorder="1" applyAlignment="1">
      <alignment horizontal="right" vertical="center"/>
    </xf>
    <xf numFmtId="4" fontId="45" fillId="0" borderId="28" xfId="12" applyNumberFormat="1" applyFont="1" applyFill="1" applyBorder="1" applyAlignment="1">
      <alignment horizontal="right" vertical="center"/>
    </xf>
    <xf numFmtId="4" fontId="45" fillId="0" borderId="1" xfId="12" applyNumberFormat="1" applyFont="1" applyFill="1" applyBorder="1" applyAlignment="1">
      <alignment horizontal="justify" vertical="top" wrapText="1"/>
    </xf>
    <xf numFmtId="0" fontId="45" fillId="0" borderId="1" xfId="0" applyNumberFormat="1" applyFont="1" applyFill="1" applyBorder="1" applyAlignment="1">
      <alignment horizontal="center" vertical="center"/>
    </xf>
    <xf numFmtId="49" fontId="46" fillId="0" borderId="9" xfId="12" applyNumberFormat="1" applyFont="1" applyFill="1" applyBorder="1" applyAlignment="1">
      <alignment horizontal="center" vertical="top"/>
    </xf>
    <xf numFmtId="49" fontId="45" fillId="0" borderId="10" xfId="12" applyNumberFormat="1" applyFont="1" applyFill="1" applyBorder="1" applyAlignment="1">
      <alignment horizontal="center" vertical="top"/>
    </xf>
    <xf numFmtId="0" fontId="45" fillId="0" borderId="11" xfId="12" applyFont="1" applyFill="1" applyBorder="1" applyAlignment="1">
      <alignment horizontal="center" vertical="center"/>
    </xf>
    <xf numFmtId="49" fontId="45" fillId="0" borderId="2" xfId="12" applyNumberFormat="1" applyFont="1" applyFill="1" applyBorder="1" applyAlignment="1">
      <alignment horizontal="center" vertical="top"/>
    </xf>
    <xf numFmtId="0" fontId="45" fillId="0" borderId="3" xfId="12" applyFont="1" applyFill="1" applyBorder="1" applyAlignment="1">
      <alignment horizontal="justify" vertical="top" wrapText="1"/>
    </xf>
    <xf numFmtId="0" fontId="45" fillId="0" borderId="3" xfId="12" applyFont="1" applyFill="1" applyBorder="1" applyAlignment="1">
      <alignment horizontal="center" vertical="center"/>
    </xf>
    <xf numFmtId="4" fontId="45" fillId="0" borderId="3" xfId="12" applyNumberFormat="1" applyFont="1" applyFill="1" applyBorder="1" applyAlignment="1">
      <alignment horizontal="right" vertical="center"/>
    </xf>
    <xf numFmtId="4" fontId="45" fillId="0" borderId="4" xfId="12" applyNumberFormat="1" applyFont="1" applyFill="1" applyBorder="1" applyAlignment="1">
      <alignment horizontal="right" vertical="center"/>
    </xf>
    <xf numFmtId="0" fontId="45" fillId="0" borderId="12" xfId="12" applyFont="1" applyBorder="1" applyAlignment="1">
      <alignment horizontal="center" vertical="center"/>
    </xf>
    <xf numFmtId="49" fontId="45" fillId="0" borderId="30" xfId="0" applyNumberFormat="1" applyFont="1" applyBorder="1" applyAlignment="1">
      <alignment horizontal="center" vertical="top"/>
    </xf>
    <xf numFmtId="4" fontId="45" fillId="0" borderId="30" xfId="12" applyNumberFormat="1" applyFont="1" applyBorder="1" applyAlignment="1">
      <alignment horizontal="justify" vertical="top" wrapText="1"/>
    </xf>
    <xf numFmtId="0" fontId="45" fillId="0" borderId="30" xfId="0" applyNumberFormat="1" applyFont="1" applyBorder="1" applyAlignment="1">
      <alignment horizontal="center" vertical="center"/>
    </xf>
    <xf numFmtId="4" fontId="45" fillId="0" borderId="30" xfId="0" applyNumberFormat="1" applyFont="1" applyBorder="1" applyAlignment="1">
      <alignment horizontal="right" vertical="center"/>
    </xf>
    <xf numFmtId="4" fontId="67" fillId="7" borderId="30" xfId="0" applyNumberFormat="1" applyFont="1" applyFill="1" applyBorder="1" applyAlignment="1" applyProtection="1">
      <alignment vertical="center"/>
      <protection locked="0"/>
    </xf>
    <xf numFmtId="4" fontId="46" fillId="0" borderId="29" xfId="0" applyNumberFormat="1" applyFont="1" applyFill="1" applyBorder="1" applyAlignment="1">
      <alignment horizontal="right" vertical="center" wrapText="1"/>
    </xf>
    <xf numFmtId="4" fontId="45" fillId="0" borderId="11" xfId="12" applyNumberFormat="1" applyFont="1" applyFill="1" applyBorder="1" applyAlignment="1">
      <alignment horizontal="justify" vertical="top" wrapText="1"/>
    </xf>
    <xf numFmtId="0" fontId="45" fillId="0" borderId="11" xfId="0" applyNumberFormat="1" applyFont="1" applyFill="1" applyBorder="1" applyAlignment="1">
      <alignment horizontal="center" vertical="center"/>
    </xf>
    <xf numFmtId="4" fontId="45" fillId="0" borderId="11" xfId="0" applyNumberFormat="1" applyFont="1" applyFill="1" applyBorder="1" applyAlignment="1">
      <alignment horizontal="right" vertical="center"/>
    </xf>
    <xf numFmtId="4" fontId="45" fillId="0" borderId="28" xfId="0" applyNumberFormat="1" applyFont="1" applyFill="1" applyBorder="1" applyAlignment="1">
      <alignment horizontal="right" vertical="center"/>
    </xf>
    <xf numFmtId="49" fontId="45" fillId="0" borderId="10" xfId="0" applyNumberFormat="1" applyFont="1" applyFill="1" applyBorder="1" applyAlignment="1">
      <alignment horizontal="center" vertical="top"/>
    </xf>
    <xf numFmtId="0" fontId="45" fillId="0" borderId="0" xfId="12" applyFont="1" applyFill="1" applyBorder="1" applyAlignment="1">
      <alignment horizontal="right" vertical="center"/>
    </xf>
    <xf numFmtId="0" fontId="45" fillId="0" borderId="11" xfId="12" applyFont="1" applyFill="1" applyBorder="1" applyAlignment="1">
      <alignment horizontal="right" vertical="center"/>
    </xf>
    <xf numFmtId="4" fontId="45" fillId="0" borderId="11" xfId="12" applyNumberFormat="1" applyFont="1" applyBorder="1" applyAlignment="1">
      <alignment horizontal="justify" vertical="top" wrapText="1"/>
    </xf>
    <xf numFmtId="4" fontId="45" fillId="0" borderId="11" xfId="0" applyNumberFormat="1" applyFont="1" applyBorder="1" applyAlignment="1">
      <alignment horizontal="right" vertical="center"/>
    </xf>
    <xf numFmtId="4" fontId="45" fillId="0" borderId="28" xfId="0" applyNumberFormat="1" applyFont="1" applyBorder="1" applyAlignment="1">
      <alignment horizontal="right" vertical="center"/>
    </xf>
    <xf numFmtId="4" fontId="67" fillId="0" borderId="3" xfId="0" applyNumberFormat="1" applyFont="1" applyBorder="1" applyAlignment="1" applyProtection="1">
      <alignment horizontal="right" vertical="center"/>
      <protection locked="0"/>
    </xf>
    <xf numFmtId="0" fontId="44" fillId="4" borderId="5" xfId="0" applyFont="1" applyFill="1" applyBorder="1" applyAlignment="1">
      <alignment horizontal="center" vertical="top"/>
    </xf>
    <xf numFmtId="0" fontId="42" fillId="4" borderId="6" xfId="0" applyFont="1" applyFill="1" applyBorder="1" applyAlignment="1"/>
    <xf numFmtId="0" fontId="88" fillId="4" borderId="6" xfId="0" applyFont="1" applyFill="1" applyBorder="1" applyAlignment="1" applyProtection="1">
      <protection locked="0"/>
    </xf>
    <xf numFmtId="4" fontId="44" fillId="4" borderId="7" xfId="0" applyNumberFormat="1" applyFont="1" applyFill="1" applyBorder="1" applyAlignment="1"/>
    <xf numFmtId="49" fontId="46" fillId="0" borderId="12" xfId="12" applyNumberFormat="1" applyFont="1" applyBorder="1" applyAlignment="1">
      <alignment horizontal="center" vertical="top"/>
    </xf>
    <xf numFmtId="0" fontId="46" fillId="0" borderId="12" xfId="12" applyFont="1" applyBorder="1" applyAlignment="1">
      <alignment horizontal="justify" vertical="top" wrapText="1"/>
    </xf>
    <xf numFmtId="0" fontId="46" fillId="4" borderId="2" xfId="0" applyFont="1" applyFill="1" applyBorder="1" applyAlignment="1">
      <alignment horizontal="center" vertical="top"/>
    </xf>
    <xf numFmtId="0" fontId="46" fillId="4" borderId="4" xfId="0" applyFont="1" applyFill="1" applyBorder="1" applyAlignment="1">
      <alignment horizontal="justify" vertical="top"/>
    </xf>
    <xf numFmtId="0" fontId="46" fillId="4" borderId="3" xfId="0" applyFont="1" applyFill="1" applyBorder="1" applyAlignment="1"/>
    <xf numFmtId="0" fontId="46" fillId="4" borderId="3" xfId="0" applyFont="1" applyFill="1" applyBorder="1" applyAlignment="1">
      <alignment horizontal="right"/>
    </xf>
    <xf numFmtId="4" fontId="75" fillId="4" borderId="3" xfId="0" applyNumberFormat="1" applyFont="1" applyFill="1" applyBorder="1" applyAlignment="1" applyProtection="1">
      <alignment horizontal="right"/>
      <protection locked="0"/>
    </xf>
    <xf numFmtId="4" fontId="46" fillId="4" borderId="4" xfId="0" applyNumberFormat="1" applyFont="1" applyFill="1" applyBorder="1" applyAlignment="1">
      <alignment horizontal="right"/>
    </xf>
    <xf numFmtId="0" fontId="45" fillId="0" borderId="8" xfId="0" applyFont="1" applyBorder="1" applyAlignment="1">
      <alignment horizontal="right" vertical="center"/>
    </xf>
    <xf numFmtId="4" fontId="75" fillId="0" borderId="0" xfId="0" applyNumberFormat="1" applyFont="1" applyBorder="1" applyAlignment="1" applyProtection="1">
      <alignment horizontal="right" vertical="center"/>
      <protection locked="0"/>
    </xf>
    <xf numFmtId="4" fontId="67" fillId="0" borderId="3" xfId="12" applyNumberFormat="1" applyFont="1" applyBorder="1" applyAlignment="1" applyProtection="1">
      <alignment horizontal="right" vertical="center"/>
      <protection locked="0"/>
    </xf>
    <xf numFmtId="0" fontId="45" fillId="0" borderId="11" xfId="0" applyFont="1" applyFill="1" applyBorder="1" applyAlignment="1">
      <alignment horizontal="right" vertical="center"/>
    </xf>
    <xf numFmtId="4" fontId="67" fillId="0" borderId="11" xfId="0" applyNumberFormat="1" applyFont="1" applyFill="1" applyBorder="1" applyAlignment="1" applyProtection="1">
      <alignment horizontal="right" vertical="center"/>
      <protection locked="0"/>
    </xf>
    <xf numFmtId="0" fontId="94" fillId="4" borderId="5" xfId="0" applyFont="1" applyFill="1" applyBorder="1" applyAlignment="1"/>
    <xf numFmtId="0" fontId="94" fillId="4" borderId="6" xfId="0" applyFont="1" applyFill="1" applyBorder="1" applyAlignment="1"/>
    <xf numFmtId="0" fontId="96" fillId="4" borderId="6" xfId="0" applyFont="1" applyFill="1" applyBorder="1" applyAlignment="1" applyProtection="1">
      <protection locked="0"/>
    </xf>
    <xf numFmtId="0" fontId="94" fillId="4" borderId="7" xfId="0" applyFont="1" applyFill="1" applyBorder="1" applyAlignment="1"/>
    <xf numFmtId="4" fontId="95" fillId="4" borderId="6" xfId="0" applyNumberFormat="1" applyFont="1" applyFill="1" applyBorder="1" applyAlignment="1" applyProtection="1">
      <alignment horizontal="right" vertical="center" wrapText="1"/>
      <protection locked="0"/>
    </xf>
    <xf numFmtId="49" fontId="46" fillId="4" borderId="5" xfId="12" applyNumberFormat="1" applyFont="1" applyFill="1" applyBorder="1" applyAlignment="1">
      <alignment horizontal="center" vertical="top"/>
    </xf>
    <xf numFmtId="4" fontId="45" fillId="4" borderId="6" xfId="12" applyNumberFormat="1" applyFont="1" applyFill="1" applyBorder="1" applyAlignment="1">
      <alignment horizontal="right" vertical="center"/>
    </xf>
    <xf numFmtId="49" fontId="45" fillId="0" borderId="10" xfId="0" applyNumberFormat="1" applyFont="1" applyFill="1" applyBorder="1" applyAlignment="1">
      <alignment horizontal="center" vertical="top" wrapText="1"/>
    </xf>
    <xf numFmtId="49" fontId="45" fillId="0" borderId="9" xfId="12" applyNumberFormat="1" applyFont="1" applyBorder="1" applyAlignment="1">
      <alignment horizontal="center" vertical="top"/>
    </xf>
    <xf numFmtId="0" fontId="44" fillId="4" borderId="6" xfId="0" applyFont="1" applyFill="1" applyBorder="1" applyAlignment="1">
      <alignment wrapText="1"/>
    </xf>
    <xf numFmtId="49" fontId="45" fillId="4" borderId="5" xfId="0" applyNumberFormat="1" applyFont="1" applyFill="1" applyBorder="1" applyAlignment="1">
      <alignment horizontal="center" vertical="top" wrapText="1"/>
    </xf>
    <xf numFmtId="49" fontId="46" fillId="0" borderId="1" xfId="12" applyNumberFormat="1" applyFont="1" applyFill="1" applyBorder="1" applyAlignment="1">
      <alignment horizontal="center" vertical="center"/>
    </xf>
    <xf numFmtId="0" fontId="46" fillId="0" borderId="1" xfId="12" applyFont="1" applyFill="1" applyBorder="1" applyAlignment="1">
      <alignment horizontal="left" vertical="center" wrapText="1"/>
    </xf>
    <xf numFmtId="0" fontId="46" fillId="0" borderId="5" xfId="0" applyFont="1" applyFill="1" applyBorder="1" applyAlignment="1"/>
    <xf numFmtId="165" fontId="45" fillId="0" borderId="0" xfId="0" applyNumberFormat="1" applyFont="1" applyFill="1" applyBorder="1" applyAlignment="1">
      <alignment horizontal="justify" vertical="top" wrapText="1"/>
    </xf>
    <xf numFmtId="165" fontId="45" fillId="0" borderId="8" xfId="0" applyNumberFormat="1" applyFont="1" applyBorder="1" applyAlignment="1">
      <alignment horizontal="justify" vertical="top" wrapText="1"/>
    </xf>
    <xf numFmtId="0" fontId="46" fillId="0" borderId="0" xfId="0" applyFont="1" applyFill="1" applyBorder="1" applyAlignment="1"/>
    <xf numFmtId="0" fontId="45" fillId="0" borderId="0" xfId="0" applyFont="1" applyFill="1" applyBorder="1" applyAlignment="1">
      <alignment horizontal="right"/>
    </xf>
    <xf numFmtId="165" fontId="46" fillId="0" borderId="0" xfId="0" applyNumberFormat="1" applyFont="1" applyFill="1" applyBorder="1" applyAlignment="1">
      <alignment horizontal="justify" vertical="top" wrapText="1"/>
    </xf>
    <xf numFmtId="4" fontId="46" fillId="0" borderId="29" xfId="0" applyNumberFormat="1" applyFont="1" applyFill="1" applyBorder="1" applyAlignment="1"/>
    <xf numFmtId="4" fontId="45" fillId="0" borderId="29" xfId="0" applyNumberFormat="1" applyFont="1" applyFill="1" applyBorder="1" applyAlignment="1">
      <alignment horizontal="right"/>
    </xf>
    <xf numFmtId="0" fontId="45" fillId="0" borderId="9" xfId="0" applyFont="1" applyFill="1" applyBorder="1" applyAlignment="1"/>
    <xf numFmtId="0" fontId="45" fillId="0" borderId="29" xfId="0" applyFont="1" applyFill="1" applyBorder="1" applyAlignment="1"/>
    <xf numFmtId="165" fontId="45" fillId="0" borderId="11" xfId="0" applyNumberFormat="1" applyFont="1" applyFill="1" applyBorder="1" applyAlignment="1">
      <alignment horizontal="justify" vertical="top" wrapText="1"/>
    </xf>
    <xf numFmtId="2" fontId="45" fillId="4" borderId="6" xfId="0" applyNumberFormat="1" applyFont="1" applyFill="1" applyBorder="1" applyAlignment="1">
      <alignment wrapText="1"/>
    </xf>
    <xf numFmtId="0" fontId="46" fillId="0" borderId="2" xfId="0" applyFont="1" applyFill="1" applyBorder="1" applyAlignment="1"/>
    <xf numFmtId="0" fontId="46" fillId="0" borderId="3" xfId="0" applyFont="1" applyFill="1" applyBorder="1" applyAlignment="1"/>
    <xf numFmtId="4" fontId="46" fillId="0" borderId="4" xfId="0" applyNumberFormat="1" applyFont="1" applyFill="1" applyBorder="1" applyAlignment="1"/>
    <xf numFmtId="0" fontId="46" fillId="0" borderId="9" xfId="0" applyFont="1" applyFill="1" applyBorder="1" applyAlignment="1"/>
    <xf numFmtId="0" fontId="46" fillId="0" borderId="10" xfId="0" applyFont="1" applyFill="1" applyBorder="1" applyAlignment="1"/>
    <xf numFmtId="0" fontId="46" fillId="0" borderId="11" xfId="0" applyFont="1" applyFill="1" applyBorder="1" applyAlignment="1"/>
    <xf numFmtId="4" fontId="46" fillId="0" borderId="28" xfId="0" applyNumberFormat="1" applyFont="1" applyFill="1" applyBorder="1" applyAlignment="1"/>
    <xf numFmtId="0" fontId="46" fillId="4" borderId="7" xfId="0" applyFont="1" applyFill="1" applyBorder="1" applyAlignment="1"/>
    <xf numFmtId="165" fontId="44" fillId="4" borderId="6" xfId="0" applyNumberFormat="1" applyFont="1" applyFill="1" applyBorder="1" applyAlignment="1">
      <alignment horizontal="justify" vertical="top" wrapText="1"/>
    </xf>
    <xf numFmtId="165" fontId="46" fillId="0" borderId="11" xfId="0" applyNumberFormat="1" applyFont="1" applyFill="1" applyBorder="1" applyAlignment="1">
      <alignment horizontal="justify" vertical="top" wrapText="1"/>
    </xf>
    <xf numFmtId="165" fontId="45" fillId="0" borderId="12" xfId="0" applyNumberFormat="1" applyFont="1" applyBorder="1" applyAlignment="1">
      <alignment horizontal="justify" vertical="top" wrapText="1"/>
    </xf>
    <xf numFmtId="165" fontId="45" fillId="0" borderId="3" xfId="0" applyNumberFormat="1" applyFont="1" applyFill="1" applyBorder="1" applyAlignment="1">
      <alignment horizontal="justify" vertical="top" wrapText="1"/>
    </xf>
    <xf numFmtId="165" fontId="46" fillId="0" borderId="12" xfId="0" applyNumberFormat="1" applyFont="1" applyBorder="1" applyAlignment="1">
      <alignment horizontal="justify" vertical="top" wrapText="1"/>
    </xf>
    <xf numFmtId="165" fontId="45" fillId="0" borderId="8" xfId="12" applyNumberFormat="1" applyFont="1" applyBorder="1" applyAlignment="1">
      <alignment horizontal="justify" vertical="top" wrapText="1"/>
    </xf>
    <xf numFmtId="165" fontId="45" fillId="0" borderId="0" xfId="12" applyNumberFormat="1" applyFont="1" applyBorder="1" applyAlignment="1">
      <alignment horizontal="justify" vertical="top" wrapText="1"/>
    </xf>
    <xf numFmtId="165" fontId="45" fillId="0" borderId="0" xfId="12" applyNumberFormat="1" applyFont="1" applyFill="1" applyBorder="1" applyAlignment="1">
      <alignment horizontal="justify" vertical="top" wrapText="1"/>
    </xf>
    <xf numFmtId="165" fontId="45" fillId="0" borderId="12" xfId="12" applyNumberFormat="1" applyFont="1" applyBorder="1" applyAlignment="1">
      <alignment horizontal="justify" vertical="top" wrapText="1"/>
    </xf>
    <xf numFmtId="165" fontId="45" fillId="0" borderId="3" xfId="12" applyNumberFormat="1" applyFont="1" applyFill="1" applyBorder="1" applyAlignment="1">
      <alignment horizontal="justify" vertical="top" wrapText="1"/>
    </xf>
    <xf numFmtId="49" fontId="45" fillId="0" borderId="10" xfId="0" applyNumberFormat="1" applyFont="1" applyBorder="1" applyAlignment="1">
      <alignment horizontal="center" vertical="top" wrapText="1"/>
    </xf>
    <xf numFmtId="165" fontId="45" fillId="0" borderId="11" xfId="12" applyNumberFormat="1" applyFont="1" applyFill="1" applyBorder="1" applyAlignment="1">
      <alignment horizontal="justify" vertical="top" wrapText="1"/>
    </xf>
    <xf numFmtId="0" fontId="45" fillId="0" borderId="8" xfId="0" applyFont="1" applyBorder="1" applyAlignment="1">
      <alignment horizontal="center" vertical="top" wrapText="1"/>
    </xf>
    <xf numFmtId="4" fontId="60" fillId="0" borderId="8" xfId="0" applyNumberFormat="1" applyFont="1" applyBorder="1" applyAlignment="1">
      <alignment horizontal="right" vertical="center"/>
    </xf>
    <xf numFmtId="49" fontId="54" fillId="0" borderId="12" xfId="0" applyNumberFormat="1" applyFont="1" applyBorder="1" applyAlignment="1">
      <alignment horizontal="center" vertical="top"/>
    </xf>
    <xf numFmtId="0" fontId="52" fillId="0" borderId="8" xfId="0" applyFont="1" applyBorder="1" applyAlignment="1" applyProtection="1">
      <alignment horizontal="justify" vertical="top" wrapText="1"/>
    </xf>
    <xf numFmtId="0" fontId="52" fillId="0" borderId="8" xfId="0" applyFont="1" applyBorder="1" applyAlignment="1" applyProtection="1">
      <alignment horizontal="center" wrapText="1"/>
    </xf>
    <xf numFmtId="4" fontId="52" fillId="0" borderId="8" xfId="0" applyNumberFormat="1" applyFont="1" applyBorder="1" applyAlignment="1" applyProtection="1">
      <alignment wrapText="1"/>
    </xf>
    <xf numFmtId="165" fontId="45" fillId="0" borderId="0" xfId="0" applyNumberFormat="1" applyFont="1" applyBorder="1" applyAlignment="1">
      <alignment horizontal="justify" vertical="top"/>
    </xf>
    <xf numFmtId="0" fontId="46" fillId="0" borderId="0" xfId="0" applyFont="1" applyBorder="1" applyAlignment="1"/>
    <xf numFmtId="0" fontId="46" fillId="0" borderId="0" xfId="0" applyNumberFormat="1" applyFont="1" applyBorder="1" applyAlignment="1">
      <alignment horizontal="center"/>
    </xf>
    <xf numFmtId="165" fontId="45" fillId="0" borderId="0" xfId="0" applyNumberFormat="1" applyFont="1" applyFill="1" applyBorder="1" applyAlignment="1">
      <alignment horizontal="justify" vertical="top"/>
    </xf>
    <xf numFmtId="0" fontId="46" fillId="0" borderId="0" xfId="0" applyNumberFormat="1" applyFont="1" applyFill="1" applyBorder="1" applyAlignment="1">
      <alignment horizontal="center"/>
    </xf>
    <xf numFmtId="0" fontId="45" fillId="0" borderId="0" xfId="0" applyNumberFormat="1" applyFont="1" applyFill="1" applyBorder="1" applyAlignment="1">
      <alignment horizontal="center"/>
    </xf>
    <xf numFmtId="0" fontId="45" fillId="0" borderId="11" xfId="0" applyNumberFormat="1" applyFont="1" applyFill="1" applyBorder="1" applyAlignment="1">
      <alignment horizontal="center"/>
    </xf>
    <xf numFmtId="0" fontId="45" fillId="0" borderId="11" xfId="0" applyFont="1" applyFill="1" applyBorder="1" applyAlignment="1"/>
    <xf numFmtId="4" fontId="76" fillId="4" borderId="6" xfId="0" applyNumberFormat="1" applyFont="1" applyFill="1" applyBorder="1" applyAlignment="1">
      <alignment horizontal="left" vertical="top" wrapText="1"/>
    </xf>
    <xf numFmtId="4" fontId="94" fillId="4" borderId="6" xfId="0" applyNumberFormat="1" applyFont="1" applyFill="1" applyBorder="1" applyAlignment="1"/>
    <xf numFmtId="4" fontId="94" fillId="4" borderId="7" xfId="0" applyNumberFormat="1" applyFont="1" applyFill="1" applyBorder="1" applyAlignment="1"/>
    <xf numFmtId="0" fontId="46" fillId="0" borderId="0" xfId="0" applyNumberFormat="1" applyFont="1" applyFill="1" applyBorder="1" applyAlignment="1">
      <alignment horizontal="center" wrapText="1"/>
    </xf>
    <xf numFmtId="0" fontId="46" fillId="0" borderId="0" xfId="0" applyFont="1" applyFill="1" applyBorder="1" applyAlignment="1">
      <alignment wrapText="1"/>
    </xf>
    <xf numFmtId="4" fontId="46" fillId="0" borderId="29" xfId="0" applyNumberFormat="1" applyFont="1" applyFill="1" applyBorder="1" applyAlignment="1">
      <alignment wrapText="1"/>
    </xf>
    <xf numFmtId="0" fontId="44" fillId="4" borderId="6" xfId="0" applyNumberFormat="1" applyFont="1" applyFill="1" applyBorder="1" applyAlignment="1">
      <alignment horizontal="center" wrapText="1"/>
    </xf>
    <xf numFmtId="4" fontId="44" fillId="4" borderId="7" xfId="0" applyNumberFormat="1" applyFont="1" applyFill="1" applyBorder="1" applyAlignment="1">
      <alignment wrapText="1"/>
    </xf>
    <xf numFmtId="4" fontId="76" fillId="4" borderId="6" xfId="0" applyNumberFormat="1" applyFont="1" applyFill="1" applyBorder="1" applyAlignment="1">
      <alignment horizontal="left" vertical="top"/>
    </xf>
    <xf numFmtId="0" fontId="52" fillId="0" borderId="12" xfId="0" applyFont="1" applyBorder="1" applyAlignment="1" applyProtection="1">
      <alignment horizontal="justify" vertical="top" wrapText="1"/>
    </xf>
    <xf numFmtId="0" fontId="52" fillId="0" borderId="12" xfId="0" applyFont="1" applyBorder="1" applyAlignment="1" applyProtection="1">
      <alignment horizontal="center" wrapText="1"/>
    </xf>
    <xf numFmtId="4" fontId="52" fillId="0" borderId="12" xfId="0" applyNumberFormat="1" applyFont="1" applyBorder="1" applyAlignment="1" applyProtection="1">
      <alignment wrapText="1"/>
    </xf>
    <xf numFmtId="49" fontId="46" fillId="0" borderId="2" xfId="0" applyNumberFormat="1" applyFont="1" applyFill="1" applyBorder="1" applyAlignment="1">
      <alignment horizontal="center" vertical="top"/>
    </xf>
    <xf numFmtId="165" fontId="46" fillId="0" borderId="3" xfId="0" applyNumberFormat="1" applyFont="1" applyFill="1" applyBorder="1" applyAlignment="1">
      <alignment horizontal="justify" vertical="top" wrapText="1"/>
    </xf>
    <xf numFmtId="0" fontId="46" fillId="0" borderId="3" xfId="0" applyNumberFormat="1" applyFont="1" applyFill="1" applyBorder="1" applyAlignment="1">
      <alignment horizontal="center"/>
    </xf>
    <xf numFmtId="0" fontId="46" fillId="0" borderId="11" xfId="0" applyNumberFormat="1" applyFont="1" applyFill="1" applyBorder="1" applyAlignment="1">
      <alignment horizontal="center"/>
    </xf>
    <xf numFmtId="4" fontId="52" fillId="0" borderId="12" xfId="0" applyNumberFormat="1" applyFont="1" applyFill="1" applyBorder="1" applyAlignment="1" applyProtection="1">
      <alignment wrapText="1"/>
    </xf>
    <xf numFmtId="49" fontId="45" fillId="0" borderId="30" xfId="0" applyNumberFormat="1" applyFont="1" applyBorder="1" applyAlignment="1">
      <alignment horizontal="center" vertical="top" wrapText="1"/>
    </xf>
    <xf numFmtId="0" fontId="52" fillId="0" borderId="0" xfId="0" applyFont="1" applyBorder="1" applyAlignment="1">
      <alignment horizontal="justify" vertical="top" wrapText="1"/>
    </xf>
    <xf numFmtId="0" fontId="45" fillId="0" borderId="30" xfId="0" applyNumberFormat="1" applyFont="1" applyBorder="1" applyAlignment="1">
      <alignment horizontal="center"/>
    </xf>
    <xf numFmtId="4" fontId="45" fillId="0" borderId="30" xfId="0" applyNumberFormat="1" applyFont="1" applyBorder="1" applyAlignment="1"/>
    <xf numFmtId="4" fontId="45" fillId="0" borderId="0" xfId="12" applyNumberFormat="1" applyFont="1" applyBorder="1" applyAlignment="1"/>
    <xf numFmtId="0" fontId="45" fillId="0" borderId="0" xfId="12" applyFont="1" applyFill="1" applyBorder="1" applyAlignment="1">
      <alignment horizontal="center"/>
    </xf>
    <xf numFmtId="4" fontId="45" fillId="0" borderId="0" xfId="12" applyNumberFormat="1" applyFont="1" applyFill="1" applyBorder="1" applyAlignment="1"/>
    <xf numFmtId="0" fontId="45" fillId="0" borderId="3" xfId="12" applyFont="1" applyFill="1" applyBorder="1" applyAlignment="1">
      <alignment horizontal="center"/>
    </xf>
    <xf numFmtId="4" fontId="45" fillId="0" borderId="3" xfId="12" applyNumberFormat="1" applyFont="1" applyFill="1" applyBorder="1" applyAlignment="1"/>
    <xf numFmtId="4" fontId="45" fillId="0" borderId="4" xfId="12" applyNumberFormat="1" applyFont="1" applyFill="1" applyBorder="1" applyAlignment="1"/>
    <xf numFmtId="4" fontId="45" fillId="0" borderId="3" xfId="12" applyNumberFormat="1" applyFont="1" applyBorder="1" applyAlignment="1"/>
    <xf numFmtId="4" fontId="45" fillId="0" borderId="4" xfId="12" applyNumberFormat="1" applyFont="1" applyBorder="1" applyAlignment="1"/>
    <xf numFmtId="4" fontId="45" fillId="0" borderId="29" xfId="12" applyNumberFormat="1" applyFont="1" applyBorder="1" applyAlignment="1"/>
    <xf numFmtId="0" fontId="52" fillId="0" borderId="12" xfId="0" applyFont="1" applyBorder="1" applyAlignment="1">
      <alignment horizontal="center" wrapText="1"/>
    </xf>
    <xf numFmtId="4" fontId="52" fillId="0" borderId="12" xfId="0" applyNumberFormat="1" applyFont="1" applyBorder="1" applyAlignment="1">
      <alignment wrapText="1"/>
    </xf>
    <xf numFmtId="4" fontId="45" fillId="0" borderId="29" xfId="12" applyNumberFormat="1" applyFont="1" applyFill="1" applyBorder="1" applyAlignment="1"/>
    <xf numFmtId="0" fontId="52" fillId="0" borderId="8" xfId="0" applyFont="1" applyBorder="1" applyAlignment="1">
      <alignment horizontal="justify" vertical="top" wrapText="1"/>
    </xf>
    <xf numFmtId="0" fontId="52" fillId="0" borderId="8" xfId="0" applyFont="1" applyBorder="1" applyAlignment="1">
      <alignment horizontal="center" wrapText="1"/>
    </xf>
    <xf numFmtId="4" fontId="52" fillId="0" borderId="8" xfId="0" applyNumberFormat="1" applyFont="1" applyBorder="1" applyAlignment="1">
      <alignment wrapText="1"/>
    </xf>
    <xf numFmtId="0" fontId="52" fillId="0" borderId="12" xfId="0" applyFont="1" applyFill="1" applyBorder="1" applyAlignment="1">
      <alignment horizontal="justify" vertical="top" wrapText="1"/>
    </xf>
    <xf numFmtId="0" fontId="45" fillId="0" borderId="3" xfId="0" applyNumberFormat="1" applyFont="1" applyBorder="1" applyAlignment="1">
      <alignment horizontal="center"/>
    </xf>
    <xf numFmtId="0" fontId="45" fillId="0" borderId="30" xfId="0" applyFont="1" applyBorder="1" applyAlignment="1">
      <alignment horizontal="justify" vertical="top" wrapText="1"/>
    </xf>
    <xf numFmtId="0" fontId="45" fillId="0" borderId="30" xfId="0" applyFont="1" applyBorder="1" applyAlignment="1">
      <alignment horizontal="center" wrapText="1"/>
    </xf>
    <xf numFmtId="4" fontId="45" fillId="0" borderId="30" xfId="0" applyNumberFormat="1" applyFont="1" applyBorder="1" applyAlignment="1">
      <alignment wrapText="1"/>
    </xf>
    <xf numFmtId="0" fontId="45" fillId="0" borderId="12" xfId="0" applyNumberFormat="1" applyFont="1" applyBorder="1" applyAlignment="1">
      <alignment horizontal="center"/>
    </xf>
    <xf numFmtId="0" fontId="45" fillId="0" borderId="8" xfId="0" applyFont="1" applyBorder="1" applyAlignment="1">
      <alignment horizontal="right"/>
    </xf>
    <xf numFmtId="0" fontId="46" fillId="0" borderId="0" xfId="0" applyFont="1" applyBorder="1" applyAlignment="1">
      <alignment horizontal="right"/>
    </xf>
    <xf numFmtId="4" fontId="46" fillId="0" borderId="29" xfId="0" applyNumberFormat="1" applyFont="1" applyBorder="1" applyAlignment="1"/>
    <xf numFmtId="4" fontId="46" fillId="0" borderId="29" xfId="0" applyNumberFormat="1" applyFont="1" applyBorder="1" applyAlignment="1">
      <alignment horizontal="right"/>
    </xf>
    <xf numFmtId="0" fontId="45" fillId="0" borderId="11" xfId="0" applyFont="1" applyBorder="1" applyAlignment="1">
      <alignment horizontal="right"/>
    </xf>
    <xf numFmtId="4" fontId="51" fillId="2" borderId="6" xfId="0" applyNumberFormat="1" applyFont="1" applyFill="1" applyBorder="1" applyAlignment="1"/>
    <xf numFmtId="4" fontId="96" fillId="4" borderId="6" xfId="0" applyNumberFormat="1" applyFont="1" applyFill="1" applyBorder="1" applyAlignment="1" applyProtection="1">
      <alignment vertical="center"/>
      <protection locked="0"/>
    </xf>
    <xf numFmtId="0" fontId="44" fillId="4" borderId="6" xfId="0" applyFont="1" applyFill="1" applyBorder="1" applyAlignment="1">
      <alignment horizontal="right" wrapText="1"/>
    </xf>
    <xf numFmtId="4" fontId="44" fillId="4" borderId="7" xfId="0" applyNumberFormat="1" applyFont="1" applyFill="1" applyBorder="1" applyAlignment="1">
      <alignment horizontal="right" wrapText="1"/>
    </xf>
    <xf numFmtId="0" fontId="46" fillId="0" borderId="0" xfId="0" applyFont="1" applyFill="1" applyBorder="1" applyAlignment="1">
      <alignment horizontal="right"/>
    </xf>
    <xf numFmtId="165" fontId="45" fillId="0" borderId="3" xfId="0" applyNumberFormat="1" applyFont="1" applyBorder="1" applyAlignment="1">
      <alignment horizontal="justify" vertical="top" wrapText="1"/>
    </xf>
    <xf numFmtId="4" fontId="46" fillId="0" borderId="29" xfId="0" applyNumberFormat="1" applyFont="1" applyFill="1" applyBorder="1" applyAlignment="1">
      <alignment horizontal="right"/>
    </xf>
    <xf numFmtId="0" fontId="46" fillId="0" borderId="11" xfId="0" applyFont="1" applyBorder="1" applyAlignment="1">
      <alignment horizontal="right"/>
    </xf>
    <xf numFmtId="4" fontId="46" fillId="0" borderId="28" xfId="0" applyNumberFormat="1" applyFont="1" applyBorder="1" applyAlignment="1">
      <alignment horizontal="right"/>
    </xf>
    <xf numFmtId="0" fontId="46" fillId="0" borderId="0" xfId="0" applyFont="1" applyBorder="1" applyAlignment="1">
      <alignment horizontal="right" wrapText="1"/>
    </xf>
    <xf numFmtId="4" fontId="45" fillId="0" borderId="0" xfId="12" applyNumberFormat="1" applyFont="1" applyBorder="1" applyAlignment="1">
      <alignment horizontal="right"/>
    </xf>
    <xf numFmtId="4" fontId="46" fillId="0" borderId="29" xfId="0" applyNumberFormat="1" applyFont="1" applyBorder="1" applyAlignment="1">
      <alignment horizontal="right" wrapText="1"/>
    </xf>
    <xf numFmtId="4" fontId="45" fillId="0" borderId="29" xfId="12" applyNumberFormat="1" applyFont="1" applyBorder="1" applyAlignment="1">
      <alignment horizontal="right"/>
    </xf>
    <xf numFmtId="4" fontId="46" fillId="4" borderId="7" xfId="0" applyNumberFormat="1" applyFont="1" applyFill="1" applyBorder="1" applyAlignment="1">
      <alignment horizontal="right" wrapText="1"/>
    </xf>
    <xf numFmtId="0" fontId="46" fillId="0" borderId="11" xfId="0" applyNumberFormat="1" applyFont="1" applyBorder="1" applyAlignment="1">
      <alignment horizontal="center" wrapText="1"/>
    </xf>
    <xf numFmtId="0" fontId="46" fillId="0" borderId="11" xfId="0" applyFont="1" applyBorder="1" applyAlignment="1">
      <alignment horizontal="right" wrapText="1"/>
    </xf>
    <xf numFmtId="4" fontId="46" fillId="0" borderId="28" xfId="0" applyNumberFormat="1" applyFont="1" applyBorder="1" applyAlignment="1">
      <alignment horizontal="right" wrapText="1"/>
    </xf>
    <xf numFmtId="4" fontId="60" fillId="0" borderId="8" xfId="0" applyNumberFormat="1" applyFont="1" applyBorder="1" applyAlignment="1">
      <alignment horizontal="right"/>
    </xf>
    <xf numFmtId="0" fontId="45" fillId="0" borderId="0" xfId="12" applyFont="1" applyBorder="1" applyAlignment="1">
      <alignment horizontal="right"/>
    </xf>
    <xf numFmtId="0" fontId="45" fillId="0" borderId="11" xfId="12" applyFont="1" applyBorder="1" applyAlignment="1">
      <alignment horizontal="right"/>
    </xf>
    <xf numFmtId="4" fontId="45" fillId="0" borderId="28" xfId="12" applyNumberFormat="1" applyFont="1" applyBorder="1" applyAlignment="1">
      <alignment horizontal="right"/>
    </xf>
    <xf numFmtId="4" fontId="67" fillId="0" borderId="0" xfId="0" applyNumberFormat="1" applyFont="1" applyBorder="1" applyAlignment="1" applyProtection="1">
      <alignment horizontal="right"/>
      <protection locked="0"/>
    </xf>
    <xf numFmtId="165" fontId="45" fillId="0" borderId="11" xfId="0" applyNumberFormat="1" applyFont="1" applyBorder="1" applyAlignment="1">
      <alignment horizontal="justify" vertical="top"/>
    </xf>
    <xf numFmtId="0" fontId="44" fillId="4" borderId="10" xfId="0" applyFont="1" applyFill="1" applyBorder="1" applyAlignment="1">
      <alignment horizontal="center" vertical="top"/>
    </xf>
    <xf numFmtId="0" fontId="44" fillId="4" borderId="11" xfId="0" applyFont="1" applyFill="1" applyBorder="1" applyAlignment="1"/>
    <xf numFmtId="0" fontId="42" fillId="4" borderId="11" xfId="0" applyFont="1" applyFill="1" applyBorder="1" applyAlignment="1"/>
    <xf numFmtId="0" fontId="42" fillId="4" borderId="11" xfId="0" applyFont="1" applyFill="1" applyBorder="1" applyAlignment="1" applyProtection="1">
      <protection locked="0"/>
    </xf>
    <xf numFmtId="4" fontId="44" fillId="4" borderId="28" xfId="0" applyNumberFormat="1" applyFont="1" applyFill="1" applyBorder="1" applyAlignment="1">
      <alignment horizontal="right"/>
    </xf>
    <xf numFmtId="4" fontId="46" fillId="0" borderId="1" xfId="12" applyNumberFormat="1" applyFont="1" applyBorder="1" applyAlignment="1">
      <alignment horizontal="justify" vertical="top" wrapText="1"/>
    </xf>
    <xf numFmtId="4" fontId="67" fillId="0" borderId="1" xfId="0" applyNumberFormat="1" applyFont="1" applyFill="1" applyBorder="1" applyAlignment="1" applyProtection="1">
      <alignment horizontal="right" vertical="top"/>
      <protection locked="0"/>
    </xf>
    <xf numFmtId="4" fontId="84" fillId="0" borderId="1" xfId="0" applyNumberFormat="1" applyFont="1" applyFill="1" applyBorder="1" applyAlignment="1" applyProtection="1">
      <protection locked="0"/>
    </xf>
    <xf numFmtId="4" fontId="84" fillId="0" borderId="1" xfId="0" applyNumberFormat="1" applyFont="1" applyFill="1" applyBorder="1" applyAlignment="1" applyProtection="1">
      <alignment horizontal="right" vertical="top"/>
      <protection locked="0"/>
    </xf>
    <xf numFmtId="4" fontId="67" fillId="0" borderId="1" xfId="5" applyNumberFormat="1" applyFont="1" applyFill="1" applyBorder="1" applyAlignment="1" applyProtection="1">
      <alignment vertical="top"/>
      <protection locked="0"/>
    </xf>
    <xf numFmtId="4" fontId="67" fillId="0" borderId="1" xfId="21" applyNumberFormat="1" applyFont="1" applyFill="1" applyBorder="1" applyAlignment="1" applyProtection="1">
      <alignment horizontal="right"/>
      <protection locked="0"/>
    </xf>
    <xf numFmtId="4" fontId="67" fillId="0" borderId="1" xfId="5" applyNumberFormat="1" applyFont="1" applyFill="1" applyBorder="1" applyAlignment="1" applyProtection="1">
      <protection locked="0"/>
    </xf>
    <xf numFmtId="4" fontId="67" fillId="0" borderId="1" xfId="5" applyNumberFormat="1" applyFont="1" applyFill="1" applyBorder="1" applyAlignment="1" applyProtection="1">
      <alignment horizontal="right"/>
      <protection locked="0"/>
    </xf>
    <xf numFmtId="4" fontId="67" fillId="0" borderId="1" xfId="21" applyNumberFormat="1" applyFont="1" applyFill="1" applyBorder="1" applyAlignment="1" applyProtection="1">
      <protection locked="0"/>
    </xf>
    <xf numFmtId="4" fontId="67" fillId="0" borderId="11" xfId="0" applyNumberFormat="1" applyFont="1" applyFill="1" applyBorder="1" applyAlignment="1" applyProtection="1">
      <alignment horizontal="right"/>
      <protection locked="0"/>
    </xf>
    <xf numFmtId="4" fontId="67" fillId="0" borderId="3" xfId="0" applyNumberFormat="1" applyFont="1" applyFill="1" applyBorder="1" applyAlignment="1" applyProtection="1">
      <alignment horizontal="right"/>
      <protection locked="0"/>
    </xf>
    <xf numFmtId="4" fontId="67" fillId="0" borderId="8" xfId="0" applyNumberFormat="1" applyFont="1" applyFill="1" applyBorder="1" applyAlignment="1" applyProtection="1">
      <alignment horizontal="right"/>
      <protection locked="0"/>
    </xf>
    <xf numFmtId="4" fontId="75" fillId="0" borderId="0" xfId="0" applyNumberFormat="1" applyFont="1" applyFill="1" applyBorder="1" applyAlignment="1" applyProtection="1">
      <alignment horizontal="right"/>
      <protection locked="0"/>
    </xf>
    <xf numFmtId="4" fontId="67" fillId="0" borderId="6" xfId="0" applyNumberFormat="1" applyFont="1" applyFill="1" applyBorder="1" applyAlignment="1" applyProtection="1">
      <alignment horizontal="right"/>
      <protection locked="0"/>
    </xf>
    <xf numFmtId="4" fontId="67" fillId="0" borderId="1" xfId="4" applyNumberFormat="1" applyFont="1" applyFill="1" applyBorder="1" applyAlignment="1" applyProtection="1">
      <alignment horizontal="right"/>
      <protection locked="0"/>
    </xf>
    <xf numFmtId="4" fontId="45" fillId="0" borderId="12" xfId="0" applyNumberFormat="1" applyFont="1" applyBorder="1" applyAlignment="1" applyProtection="1">
      <protection locked="0"/>
    </xf>
    <xf numFmtId="4" fontId="49" fillId="0" borderId="8" xfId="5" applyNumberFormat="1" applyFont="1" applyBorder="1" applyAlignment="1">
      <alignment horizontal="right" vertical="top"/>
    </xf>
    <xf numFmtId="4" fontId="67" fillId="0" borderId="8" xfId="5" applyNumberFormat="1" applyFont="1" applyFill="1" applyBorder="1" applyAlignment="1" applyProtection="1">
      <alignment vertical="top"/>
      <protection locked="0"/>
    </xf>
    <xf numFmtId="4" fontId="45" fillId="0" borderId="8" xfId="5" applyNumberFormat="1" applyFont="1" applyBorder="1" applyAlignment="1">
      <alignment vertical="top"/>
    </xf>
    <xf numFmtId="4" fontId="46" fillId="4" borderId="6" xfId="0" applyNumberFormat="1" applyFont="1" applyFill="1" applyBorder="1" applyAlignment="1">
      <alignment horizontal="left" vertical="top"/>
    </xf>
    <xf numFmtId="4" fontId="45" fillId="0" borderId="12" xfId="5" applyNumberFormat="1" applyFont="1" applyBorder="1" applyAlignment="1">
      <alignment horizontal="right"/>
    </xf>
    <xf numFmtId="4" fontId="67" fillId="7" borderId="12" xfId="5" applyNumberFormat="1" applyFont="1" applyFill="1" applyBorder="1" applyAlignment="1" applyProtection="1">
      <protection locked="0"/>
    </xf>
    <xf numFmtId="4" fontId="49" fillId="0" borderId="12" xfId="5" applyNumberFormat="1" applyFont="1" applyBorder="1" applyAlignment="1"/>
    <xf numFmtId="4" fontId="45" fillId="0" borderId="3" xfId="0" applyNumberFormat="1" applyFont="1" applyBorder="1"/>
    <xf numFmtId="4" fontId="67" fillId="4" borderId="6" xfId="0" applyNumberFormat="1" applyFont="1" applyFill="1" applyBorder="1" applyAlignment="1" applyProtection="1">
      <alignment horizontal="right"/>
      <protection locked="0"/>
    </xf>
    <xf numFmtId="4" fontId="36" fillId="4" borderId="3" xfId="0" applyNumberFormat="1" applyFont="1" applyFill="1" applyBorder="1" applyAlignment="1"/>
    <xf numFmtId="4" fontId="41" fillId="0" borderId="8" xfId="0" applyNumberFormat="1" applyFont="1" applyBorder="1" applyAlignment="1">
      <alignment wrapText="1"/>
    </xf>
    <xf numFmtId="4" fontId="58" fillId="0" borderId="1" xfId="0" applyNumberFormat="1" applyFont="1" applyBorder="1" applyAlignment="1"/>
    <xf numFmtId="4" fontId="41" fillId="0" borderId="1" xfId="0" applyNumberFormat="1" applyFont="1" applyBorder="1" applyAlignment="1"/>
    <xf numFmtId="4" fontId="52" fillId="0" borderId="6" xfId="1" applyNumberFormat="1" applyFont="1" applyBorder="1" applyAlignment="1">
      <alignment horizontal="right"/>
    </xf>
    <xf numFmtId="4" fontId="52" fillId="4" borderId="6" xfId="1" applyNumberFormat="1" applyFont="1" applyFill="1" applyBorder="1" applyAlignment="1">
      <alignment horizontal="right"/>
    </xf>
    <xf numFmtId="4" fontId="52" fillId="0" borderId="0" xfId="1" applyNumberFormat="1" applyFont="1" applyAlignment="1">
      <alignment horizontal="right"/>
    </xf>
    <xf numFmtId="4" fontId="94" fillId="2" borderId="6" xfId="0" applyNumberFormat="1" applyFont="1" applyFill="1" applyBorder="1" applyAlignment="1"/>
    <xf numFmtId="4" fontId="52" fillId="0" borderId="3" xfId="1" applyNumberFormat="1" applyFont="1" applyBorder="1" applyAlignment="1">
      <alignment horizontal="right"/>
    </xf>
    <xf numFmtId="4" fontId="52" fillId="0" borderId="1" xfId="1" applyNumberFormat="1" applyFont="1" applyBorder="1" applyAlignment="1">
      <alignment horizontal="right"/>
    </xf>
    <xf numFmtId="4" fontId="52" fillId="0" borderId="0" xfId="1" applyNumberFormat="1" applyFont="1" applyFill="1" applyBorder="1" applyAlignment="1">
      <alignment horizontal="right"/>
    </xf>
    <xf numFmtId="4" fontId="52" fillId="0" borderId="0" xfId="1" applyNumberFormat="1" applyFont="1" applyBorder="1" applyAlignment="1">
      <alignment horizontal="right"/>
    </xf>
    <xf numFmtId="4" fontId="52" fillId="0" borderId="8" xfId="1" applyNumberFormat="1" applyFont="1" applyBorder="1" applyAlignment="1">
      <alignment horizontal="right"/>
    </xf>
    <xf numFmtId="4" fontId="52" fillId="0" borderId="12" xfId="1" applyNumberFormat="1" applyFont="1" applyBorder="1" applyAlignment="1">
      <alignment horizontal="right"/>
    </xf>
    <xf numFmtId="4" fontId="67" fillId="0" borderId="6" xfId="0" applyNumberFormat="1" applyFont="1" applyFill="1" applyBorder="1" applyAlignment="1" applyProtection="1">
      <protection locked="0"/>
    </xf>
    <xf numFmtId="4" fontId="67" fillId="0" borderId="11" xfId="0" applyNumberFormat="1" applyFont="1" applyFill="1" applyBorder="1" applyAlignment="1" applyProtection="1">
      <protection locked="0"/>
    </xf>
    <xf numFmtId="4" fontId="67" fillId="0" borderId="8" xfId="0" applyNumberFormat="1" applyFont="1" applyFill="1" applyBorder="1" applyAlignment="1" applyProtection="1">
      <protection locked="0"/>
    </xf>
    <xf numFmtId="4" fontId="67" fillId="0" borderId="0" xfId="0" applyNumberFormat="1" applyFont="1" applyFill="1" applyBorder="1" applyAlignment="1" applyProtection="1">
      <protection locked="0"/>
    </xf>
    <xf numFmtId="4" fontId="67" fillId="0" borderId="12" xfId="0" applyNumberFormat="1" applyFont="1" applyFill="1" applyBorder="1" applyAlignment="1" applyProtection="1">
      <alignment horizontal="right"/>
      <protection locked="0"/>
    </xf>
    <xf numFmtId="4" fontId="67" fillId="0" borderId="1" xfId="16" applyNumberFormat="1" applyFont="1" applyFill="1" applyBorder="1" applyAlignment="1" applyProtection="1">
      <protection locked="0"/>
    </xf>
    <xf numFmtId="4" fontId="67" fillId="0" borderId="0" xfId="16" applyNumberFormat="1" applyFont="1" applyFill="1" applyBorder="1" applyAlignment="1" applyProtection="1">
      <protection locked="0"/>
    </xf>
    <xf numFmtId="4" fontId="67" fillId="0" borderId="0" xfId="0" applyNumberFormat="1" applyFont="1" applyFill="1" applyAlignment="1" applyProtection="1">
      <protection locked="0"/>
    </xf>
    <xf numFmtId="4" fontId="75" fillId="4" borderId="11" xfId="0" applyNumberFormat="1" applyFont="1" applyFill="1" applyBorder="1" applyAlignment="1" applyProtection="1">
      <protection locked="0"/>
    </xf>
    <xf numFmtId="4" fontId="67" fillId="4" borderId="6" xfId="0" applyNumberFormat="1" applyFont="1" applyFill="1" applyBorder="1" applyAlignment="1" applyProtection="1">
      <protection locked="0"/>
    </xf>
    <xf numFmtId="4" fontId="75" fillId="4" borderId="1" xfId="0" applyNumberFormat="1" applyFont="1" applyFill="1" applyBorder="1" applyAlignment="1" applyProtection="1">
      <alignment horizontal="right"/>
      <protection locked="0"/>
    </xf>
    <xf numFmtId="4" fontId="67" fillId="0" borderId="30" xfId="0" applyNumberFormat="1" applyFont="1" applyFill="1" applyBorder="1" applyAlignment="1" applyProtection="1">
      <alignment horizontal="right"/>
      <protection locked="0"/>
    </xf>
    <xf numFmtId="4" fontId="45" fillId="0" borderId="30" xfId="0" applyNumberFormat="1" applyFont="1" applyFill="1" applyBorder="1" applyAlignment="1">
      <alignment horizontal="right"/>
    </xf>
    <xf numFmtId="4" fontId="45" fillId="0" borderId="12" xfId="0" applyNumberFormat="1" applyFont="1" applyFill="1" applyBorder="1" applyAlignment="1">
      <alignment horizontal="right"/>
    </xf>
    <xf numFmtId="4" fontId="45" fillId="4" borderId="11" xfId="0" applyNumberFormat="1" applyFont="1" applyFill="1" applyBorder="1" applyAlignment="1">
      <alignment horizontal="right"/>
    </xf>
    <xf numFmtId="4" fontId="67" fillId="4" borderId="11" xfId="0" applyNumberFormat="1" applyFont="1" applyFill="1" applyBorder="1" applyAlignment="1" applyProtection="1">
      <alignment horizontal="right"/>
      <protection locked="0"/>
    </xf>
    <xf numFmtId="4" fontId="62" fillId="4" borderId="5" xfId="0" applyNumberFormat="1" applyFont="1" applyFill="1" applyBorder="1" applyAlignment="1"/>
    <xf numFmtId="4" fontId="89" fillId="4" borderId="6" xfId="0" applyNumberFormat="1" applyFont="1" applyFill="1" applyBorder="1" applyAlignment="1"/>
    <xf numFmtId="4" fontId="36" fillId="4" borderId="6" xfId="0" applyNumberFormat="1" applyFont="1" applyFill="1" applyBorder="1" applyAlignment="1"/>
    <xf numFmtId="4" fontId="80" fillId="4" borderId="6" xfId="0" applyNumberFormat="1" applyFont="1" applyFill="1" applyBorder="1" applyAlignment="1"/>
    <xf numFmtId="4" fontId="36" fillId="4" borderId="7" xfId="0" applyNumberFormat="1" applyFont="1" applyFill="1" applyBorder="1" applyAlignment="1"/>
    <xf numFmtId="4" fontId="45" fillId="0" borderId="10" xfId="0" applyNumberFormat="1" applyFont="1" applyBorder="1" applyAlignment="1"/>
    <xf numFmtId="4" fontId="56" fillId="0" borderId="1" xfId="0" applyNumberFormat="1" applyFont="1" applyBorder="1" applyAlignment="1">
      <alignment horizontal="justify" vertical="top" wrapText="1"/>
    </xf>
    <xf numFmtId="4" fontId="41" fillId="0" borderId="0" xfId="0" applyNumberFormat="1" applyFont="1" applyAlignment="1"/>
    <xf numFmtId="4" fontId="58" fillId="0" borderId="1" xfId="0" applyNumberFormat="1" applyFont="1" applyFill="1" applyBorder="1" applyAlignment="1">
      <alignment horizontal="left" vertical="top" wrapText="1"/>
    </xf>
    <xf numFmtId="4" fontId="58" fillId="0" borderId="1" xfId="0" applyNumberFormat="1" applyFont="1" applyFill="1" applyBorder="1" applyAlignment="1">
      <alignment horizontal="justify" vertical="top" wrapText="1"/>
    </xf>
    <xf numFmtId="4" fontId="41" fillId="0" borderId="1" xfId="0" applyNumberFormat="1" applyFont="1" applyFill="1" applyBorder="1" applyAlignment="1">
      <alignment horizontal="left" vertical="top" wrapText="1"/>
    </xf>
    <xf numFmtId="4" fontId="45" fillId="0" borderId="2" xfId="0" applyNumberFormat="1" applyFont="1" applyBorder="1" applyAlignment="1"/>
    <xf numFmtId="4" fontId="50" fillId="4" borderId="5" xfId="0" applyNumberFormat="1" applyFont="1" applyFill="1" applyBorder="1" applyAlignment="1">
      <alignment horizontal="left" vertical="top" wrapText="1"/>
    </xf>
    <xf numFmtId="4" fontId="51" fillId="4" borderId="6" xfId="0" applyNumberFormat="1" applyFont="1" applyFill="1" applyBorder="1" applyAlignment="1"/>
    <xf numFmtId="4" fontId="83" fillId="4" borderId="6" xfId="0" applyNumberFormat="1" applyFont="1" applyFill="1" applyBorder="1" applyAlignment="1" applyProtection="1">
      <protection locked="0"/>
    </xf>
    <xf numFmtId="4" fontId="51" fillId="4" borderId="7" xfId="0" applyNumberFormat="1" applyFont="1" applyFill="1" applyBorder="1" applyAlignment="1"/>
    <xf numFmtId="4" fontId="85" fillId="8" borderId="1" xfId="0" applyNumberFormat="1" applyFont="1" applyFill="1" applyBorder="1" applyAlignment="1">
      <alignment horizontal="center" vertical="top"/>
    </xf>
    <xf numFmtId="4" fontId="85" fillId="8" borderId="1" xfId="0" applyNumberFormat="1" applyFont="1" applyFill="1" applyBorder="1" applyAlignment="1">
      <alignment horizontal="center" vertical="justify" wrapText="1"/>
    </xf>
    <xf numFmtId="4" fontId="85" fillId="8" borderId="1" xfId="0" applyNumberFormat="1" applyFont="1" applyFill="1" applyBorder="1" applyAlignment="1">
      <alignment horizontal="center" wrapText="1"/>
    </xf>
    <xf numFmtId="4" fontId="45" fillId="0" borderId="1" xfId="0" applyNumberFormat="1" applyFont="1" applyBorder="1" applyAlignment="1">
      <alignment horizontal="center" vertical="top" wrapText="1"/>
    </xf>
    <xf numFmtId="4" fontId="45" fillId="0" borderId="1" xfId="0" applyNumberFormat="1" applyFont="1" applyFill="1" applyBorder="1" applyAlignment="1">
      <alignment horizontal="justify" vertical="top" wrapText="1"/>
    </xf>
    <xf numFmtId="4" fontId="45" fillId="0" borderId="1" xfId="0" applyNumberFormat="1" applyFont="1" applyBorder="1" applyAlignment="1">
      <alignment horizontal="center" wrapText="1"/>
    </xf>
    <xf numFmtId="4" fontId="45" fillId="0" borderId="1" xfId="0" applyNumberFormat="1" applyFont="1" applyFill="1" applyBorder="1" applyAlignment="1">
      <alignment horizontal="justify" vertical="top"/>
    </xf>
    <xf numFmtId="4" fontId="49" fillId="0" borderId="1" xfId="0" applyNumberFormat="1" applyFont="1" applyBorder="1" applyAlignment="1">
      <alignment horizontal="center" vertical="top"/>
    </xf>
    <xf numFmtId="4" fontId="49" fillId="0" borderId="1" xfId="0" applyNumberFormat="1" applyFont="1" applyBorder="1" applyAlignment="1">
      <alignment horizontal="justify" vertical="top" wrapText="1"/>
    </xf>
    <xf numFmtId="4" fontId="45" fillId="0" borderId="1" xfId="0" applyNumberFormat="1" applyFont="1" applyBorder="1" applyAlignment="1">
      <alignment horizontal="justify" vertical="top" wrapText="1"/>
    </xf>
    <xf numFmtId="4" fontId="45" fillId="0" borderId="1" xfId="0" applyNumberFormat="1" applyFont="1" applyFill="1" applyBorder="1" applyAlignment="1" applyProtection="1">
      <alignment horizontal="justify" vertical="top" wrapText="1"/>
      <protection locked="0"/>
    </xf>
    <xf numFmtId="4" fontId="45" fillId="0" borderId="1" xfId="0" applyNumberFormat="1" applyFont="1" applyFill="1" applyBorder="1" applyAlignment="1" applyProtection="1">
      <alignment horizontal="center"/>
      <protection locked="0"/>
    </xf>
    <xf numFmtId="4" fontId="46" fillId="0" borderId="1" xfId="0" applyNumberFormat="1" applyFont="1" applyFill="1" applyBorder="1" applyAlignment="1" applyProtection="1">
      <alignment horizontal="center" vertical="top" wrapText="1"/>
      <protection locked="0"/>
    </xf>
    <xf numFmtId="4" fontId="49" fillId="0" borderId="1" xfId="0" applyNumberFormat="1" applyFont="1" applyBorder="1" applyAlignment="1">
      <alignment horizontal="center"/>
    </xf>
    <xf numFmtId="4" fontId="45" fillId="0" borderId="1" xfId="0" applyNumberFormat="1" applyFont="1" applyBorder="1" applyAlignment="1">
      <alignment horizontal="center"/>
    </xf>
    <xf numFmtId="4" fontId="49" fillId="0" borderId="1" xfId="0" applyNumberFormat="1" applyFont="1" applyBorder="1" applyAlignment="1">
      <alignment horizontal="justify" vertical="top"/>
    </xf>
    <xf numFmtId="4" fontId="45" fillId="0" borderId="1" xfId="0" applyNumberFormat="1" applyFont="1" applyFill="1" applyBorder="1" applyAlignment="1" applyProtection="1">
      <alignment horizontal="center" vertical="top"/>
      <protection locked="0"/>
    </xf>
    <xf numFmtId="4" fontId="45" fillId="0" borderId="1" xfId="0" applyNumberFormat="1" applyFont="1" applyFill="1" applyBorder="1" applyAlignment="1" applyProtection="1">
      <alignment horizontal="justify" vertical="top" wrapText="1"/>
    </xf>
    <xf numFmtId="4" fontId="46" fillId="0" borderId="1" xfId="0" applyNumberFormat="1" applyFont="1" applyFill="1" applyBorder="1" applyAlignment="1" applyProtection="1">
      <alignment horizontal="center" vertical="top"/>
      <protection locked="0"/>
    </xf>
    <xf numFmtId="4" fontId="45" fillId="0" borderId="1" xfId="0" applyNumberFormat="1" applyFont="1" applyFill="1" applyBorder="1" applyAlignment="1">
      <alignment horizontal="center" vertical="top" wrapText="1"/>
    </xf>
    <xf numFmtId="4" fontId="45" fillId="0" borderId="1" xfId="0" applyNumberFormat="1" applyFont="1" applyBorder="1" applyAlignment="1">
      <alignment horizontal="center" vertical="top"/>
    </xf>
    <xf numFmtId="4" fontId="45" fillId="0" borderId="1" xfId="0" applyNumberFormat="1" applyFont="1" applyBorder="1" applyAlignment="1" applyProtection="1">
      <alignment horizontal="center" vertical="top"/>
      <protection locked="0"/>
    </xf>
    <xf numFmtId="4" fontId="49" fillId="0" borderId="1" xfId="0" applyNumberFormat="1" applyFont="1" applyFill="1" applyBorder="1" applyAlignment="1" applyProtection="1">
      <alignment horizontal="justify" vertical="top" wrapText="1"/>
      <protection locked="0"/>
    </xf>
    <xf numFmtId="4" fontId="49" fillId="0" borderId="1" xfId="0" applyNumberFormat="1" applyFont="1" applyBorder="1" applyAlignment="1" applyProtection="1">
      <alignment horizontal="center" vertical="top"/>
      <protection locked="0"/>
    </xf>
    <xf numFmtId="4" fontId="45" fillId="0" borderId="1" xfId="0" applyNumberFormat="1" applyFont="1" applyBorder="1" applyAlignment="1" applyProtection="1">
      <alignment horizontal="center" vertical="top" wrapText="1"/>
      <protection locked="0"/>
    </xf>
    <xf numFmtId="4" fontId="49" fillId="0" borderId="1" xfId="0" applyNumberFormat="1" applyFont="1" applyBorder="1" applyAlignment="1" applyProtection="1">
      <alignment horizontal="justify" vertical="top" wrapText="1"/>
      <protection locked="0"/>
    </xf>
    <xf numFmtId="4" fontId="45" fillId="0" borderId="1" xfId="0" applyNumberFormat="1" applyFont="1" applyBorder="1" applyAlignment="1">
      <alignment horizontal="justify" vertical="top"/>
    </xf>
    <xf numFmtId="4" fontId="49" fillId="0" borderId="1" xfId="0" applyNumberFormat="1" applyFont="1" applyFill="1" applyBorder="1" applyAlignment="1">
      <alignment horizontal="justify" vertical="top"/>
    </xf>
    <xf numFmtId="4" fontId="49" fillId="0" borderId="1" xfId="0" applyNumberFormat="1" applyFont="1" applyFill="1" applyBorder="1" applyAlignment="1">
      <alignment horizontal="justify" vertical="top" wrapText="1"/>
    </xf>
    <xf numFmtId="4" fontId="64" fillId="0" borderId="1" xfId="0" applyNumberFormat="1" applyFont="1" applyBorder="1" applyAlignment="1">
      <alignment horizontal="center" vertical="top"/>
    </xf>
    <xf numFmtId="4" fontId="45" fillId="0" borderId="12" xfId="0" applyNumberFormat="1" applyFont="1" applyBorder="1" applyAlignment="1">
      <alignment horizontal="center" vertical="top" wrapText="1"/>
    </xf>
    <xf numFmtId="4" fontId="45" fillId="0" borderId="12" xfId="0" applyNumberFormat="1" applyFont="1" applyBorder="1" applyAlignment="1">
      <alignment horizontal="justify" vertical="top" wrapText="1"/>
    </xf>
    <xf numFmtId="4" fontId="45" fillId="0" borderId="12" xfId="0" applyNumberFormat="1" applyFont="1" applyBorder="1" applyAlignment="1">
      <alignment horizontal="center"/>
    </xf>
    <xf numFmtId="4" fontId="67" fillId="7" borderId="12" xfId="0" applyNumberFormat="1" applyFont="1" applyFill="1" applyBorder="1" applyAlignment="1" applyProtection="1">
      <alignment horizontal="right" vertical="top"/>
      <protection locked="0"/>
    </xf>
    <xf numFmtId="4" fontId="45" fillId="0" borderId="2" xfId="0" applyNumberFormat="1" applyFont="1" applyFill="1" applyBorder="1" applyAlignment="1">
      <alignment horizontal="center" vertical="top"/>
    </xf>
    <xf numFmtId="4" fontId="45" fillId="0" borderId="9" xfId="0" applyNumberFormat="1" applyFont="1" applyFill="1" applyBorder="1" applyAlignment="1">
      <alignment horizontal="center"/>
    </xf>
    <xf numFmtId="4" fontId="51" fillId="4" borderId="5" xfId="0" applyNumberFormat="1" applyFont="1" applyFill="1" applyBorder="1" applyAlignment="1"/>
    <xf numFmtId="4" fontId="51" fillId="0" borderId="0" xfId="0" applyNumberFormat="1" applyFont="1" applyAlignment="1"/>
    <xf numFmtId="4" fontId="45" fillId="0" borderId="9" xfId="0" applyNumberFormat="1" applyFont="1" applyFill="1" applyBorder="1" applyAlignment="1"/>
    <xf numFmtId="4" fontId="45" fillId="4" borderId="5" xfId="0" applyNumberFormat="1" applyFont="1" applyFill="1" applyBorder="1" applyAlignment="1">
      <alignment horizontal="center" vertical="top"/>
    </xf>
    <xf numFmtId="4" fontId="46" fillId="4" borderId="6" xfId="0" applyNumberFormat="1" applyFont="1" applyFill="1" applyBorder="1" applyAlignment="1">
      <alignment horizontal="justify" vertical="top" wrapText="1"/>
    </xf>
    <xf numFmtId="4" fontId="45" fillId="4" borderId="7" xfId="0" applyNumberFormat="1" applyFont="1" applyFill="1" applyBorder="1" applyAlignment="1">
      <alignment horizontal="right" wrapText="1"/>
    </xf>
    <xf numFmtId="4" fontId="45" fillId="0" borderId="10" xfId="0" applyNumberFormat="1" applyFont="1" applyFill="1" applyBorder="1" applyAlignment="1">
      <alignment horizontal="center" vertical="top"/>
    </xf>
    <xf numFmtId="4" fontId="45" fillId="0" borderId="11" xfId="0" applyNumberFormat="1" applyFont="1" applyFill="1" applyBorder="1" applyAlignment="1">
      <alignment horizontal="justify" vertical="top" wrapText="1"/>
    </xf>
    <xf numFmtId="4" fontId="45" fillId="0" borderId="11" xfId="0" applyNumberFormat="1" applyFont="1" applyFill="1" applyBorder="1" applyAlignment="1">
      <alignment horizontal="center" wrapText="1"/>
    </xf>
    <xf numFmtId="4" fontId="45" fillId="0" borderId="8" xfId="15" applyNumberFormat="1" applyFont="1" applyFill="1" applyBorder="1" applyAlignment="1">
      <alignment horizontal="center" vertical="top" wrapText="1"/>
    </xf>
    <xf numFmtId="4" fontId="49" fillId="0" borderId="8" xfId="5" applyNumberFormat="1" applyFont="1" applyBorder="1" applyAlignment="1">
      <alignment horizontal="justify" vertical="top" wrapText="1"/>
    </xf>
    <xf numFmtId="4" fontId="49" fillId="0" borderId="8" xfId="5" applyNumberFormat="1" applyFont="1" applyBorder="1" applyAlignment="1">
      <alignment horizontal="center" vertical="top" wrapText="1"/>
    </xf>
    <xf numFmtId="4" fontId="45" fillId="0" borderId="0" xfId="0" applyNumberFormat="1" applyFont="1"/>
    <xf numFmtId="4" fontId="45" fillId="0" borderId="1" xfId="5" applyNumberFormat="1" applyFont="1" applyBorder="1" applyAlignment="1">
      <alignment horizontal="center" vertical="top" wrapText="1"/>
    </xf>
    <xf numFmtId="4" fontId="64" fillId="0" borderId="1" xfId="5" applyNumberFormat="1" applyFont="1" applyBorder="1" applyAlignment="1">
      <alignment horizontal="justify" vertical="top" wrapText="1"/>
    </xf>
    <xf numFmtId="4" fontId="64" fillId="0" borderId="1" xfId="5" applyNumberFormat="1" applyFont="1" applyBorder="1" applyAlignment="1">
      <alignment horizontal="center" vertical="top" wrapText="1"/>
    </xf>
    <xf numFmtId="4" fontId="49" fillId="0" borderId="1" xfId="5" applyNumberFormat="1" applyFont="1" applyBorder="1" applyAlignment="1">
      <alignment horizontal="justify" vertical="top" wrapText="1"/>
    </xf>
    <xf numFmtId="4" fontId="49" fillId="0" borderId="1" xfId="5" applyNumberFormat="1" applyFont="1" applyBorder="1" applyAlignment="1">
      <alignment horizontal="center" vertical="top" wrapText="1"/>
    </xf>
    <xf numFmtId="4" fontId="46" fillId="0" borderId="1" xfId="21" applyNumberFormat="1" applyFont="1" applyBorder="1" applyAlignment="1">
      <alignment horizontal="center" vertical="top" wrapText="1"/>
    </xf>
    <xf numFmtId="4" fontId="45" fillId="0" borderId="1" xfId="21" applyNumberFormat="1" applyFont="1" applyBorder="1" applyAlignment="1">
      <alignment horizontal="justify" vertical="top" wrapText="1"/>
    </xf>
    <xf numFmtId="4" fontId="49" fillId="0" borderId="1" xfId="5" applyNumberFormat="1" applyFont="1" applyBorder="1" applyAlignment="1">
      <alignment horizontal="justify" vertical="top"/>
    </xf>
    <xf numFmtId="4" fontId="49" fillId="0" borderId="1" xfId="5" applyNumberFormat="1" applyFont="1" applyBorder="1" applyAlignment="1">
      <alignment horizontal="center" vertical="top"/>
    </xf>
    <xf numFmtId="4" fontId="45" fillId="0" borderId="1" xfId="15" applyNumberFormat="1" applyFont="1" applyFill="1" applyBorder="1" applyAlignment="1">
      <alignment horizontal="center" vertical="top" wrapText="1"/>
    </xf>
    <xf numFmtId="4" fontId="45" fillId="0" borderId="1" xfId="5" applyNumberFormat="1" applyFont="1" applyBorder="1" applyAlignment="1">
      <alignment horizontal="justify" vertical="top" wrapText="1"/>
    </xf>
    <xf numFmtId="4" fontId="45" fillId="0" borderId="1" xfId="21" applyNumberFormat="1" applyFont="1" applyBorder="1" applyAlignment="1">
      <alignment horizontal="center" vertical="top" wrapText="1"/>
    </xf>
    <xf numFmtId="4" fontId="45" fillId="0" borderId="1" xfId="0" applyNumberFormat="1" applyFont="1" applyBorder="1" applyAlignment="1" applyProtection="1">
      <alignment horizontal="justify" vertical="top" wrapText="1"/>
    </xf>
    <xf numFmtId="4" fontId="45" fillId="0" borderId="1" xfId="6" applyNumberFormat="1" applyFont="1" applyBorder="1" applyAlignment="1">
      <alignment horizontal="justify" vertical="top" wrapText="1"/>
    </xf>
    <xf numFmtId="4" fontId="45" fillId="0" borderId="1" xfId="5" applyNumberFormat="1" applyFont="1" applyBorder="1" applyAlignment="1">
      <alignment horizontal="center"/>
    </xf>
    <xf numFmtId="4" fontId="45" fillId="0" borderId="1" xfId="5" applyNumberFormat="1" applyFont="1" applyBorder="1" applyAlignment="1">
      <alignment horizontal="center" vertical="top"/>
    </xf>
    <xf numFmtId="4" fontId="64" fillId="0" borderId="1" xfId="6" applyNumberFormat="1" applyFont="1" applyBorder="1" applyAlignment="1">
      <alignment horizontal="justify" vertical="top" wrapText="1"/>
    </xf>
    <xf numFmtId="4" fontId="45" fillId="0" borderId="1" xfId="21" applyNumberFormat="1" applyFont="1" applyBorder="1" applyAlignment="1">
      <alignment horizontal="center" wrapText="1"/>
    </xf>
    <xf numFmtId="4" fontId="45" fillId="0" borderId="1" xfId="21" applyNumberFormat="1" applyFont="1" applyBorder="1" applyAlignment="1">
      <alignment horizontal="center"/>
    </xf>
    <xf numFmtId="4" fontId="46" fillId="0" borderId="1" xfId="21" applyNumberFormat="1" applyFont="1" applyBorder="1" applyAlignment="1">
      <alignment horizontal="justify" vertical="top" wrapText="1"/>
    </xf>
    <xf numFmtId="4" fontId="45" fillId="0" borderId="1" xfId="21" applyNumberFormat="1" applyFont="1" applyBorder="1"/>
    <xf numFmtId="4" fontId="46" fillId="0" borderId="1" xfId="21" applyNumberFormat="1" applyFont="1" applyBorder="1" applyAlignment="1">
      <alignment horizontal="center"/>
    </xf>
    <xf numFmtId="4" fontId="45" fillId="0" borderId="1" xfId="5" applyNumberFormat="1" applyFont="1" applyBorder="1" applyAlignment="1" applyProtection="1">
      <alignment horizontal="justify" vertical="top" wrapText="1"/>
    </xf>
    <xf numFmtId="4" fontId="46" fillId="0" borderId="1" xfId="5" applyNumberFormat="1" applyFont="1" applyBorder="1" applyAlignment="1">
      <alignment horizontal="justify" vertical="top"/>
    </xf>
    <xf numFmtId="4" fontId="65" fillId="0" borderId="1" xfId="5" applyNumberFormat="1" applyFont="1" applyBorder="1" applyAlignment="1">
      <alignment horizontal="justify" vertical="top" wrapText="1"/>
    </xf>
    <xf numFmtId="4" fontId="45" fillId="0" borderId="1" xfId="5" applyNumberFormat="1" applyFont="1" applyBorder="1" applyAlignment="1">
      <alignment horizontal="justify" vertical="top"/>
    </xf>
    <xf numFmtId="4" fontId="46" fillId="0" borderId="1" xfId="21" applyNumberFormat="1" applyFont="1" applyBorder="1" applyAlignment="1">
      <alignment horizontal="center" vertical="top"/>
    </xf>
    <xf numFmtId="4" fontId="67" fillId="0" borderId="1" xfId="21" applyNumberFormat="1" applyFont="1" applyFill="1" applyBorder="1" applyProtection="1">
      <protection locked="0"/>
    </xf>
    <xf numFmtId="4" fontId="46" fillId="0" borderId="1" xfId="5" applyNumberFormat="1" applyFont="1" applyBorder="1" applyAlignment="1">
      <alignment horizontal="center" vertical="top" wrapText="1"/>
    </xf>
    <xf numFmtId="4" fontId="65" fillId="0" borderId="1" xfId="5" applyNumberFormat="1" applyFont="1" applyBorder="1" applyAlignment="1">
      <alignment horizontal="center" vertical="top" wrapText="1"/>
    </xf>
    <xf numFmtId="4" fontId="45" fillId="0" borderId="12" xfId="15" applyNumberFormat="1" applyFont="1" applyFill="1" applyBorder="1" applyAlignment="1">
      <alignment horizontal="center" vertical="top" wrapText="1"/>
    </xf>
    <xf numFmtId="4" fontId="45" fillId="0" borderId="12" xfId="5" applyNumberFormat="1" applyFont="1" applyBorder="1" applyAlignment="1">
      <alignment horizontal="justify" vertical="top" wrapText="1"/>
    </xf>
    <xf numFmtId="4" fontId="45" fillId="0" borderId="12" xfId="5" applyNumberFormat="1" applyFont="1" applyBorder="1" applyAlignment="1">
      <alignment horizontal="center" wrapText="1"/>
    </xf>
    <xf numFmtId="4" fontId="45" fillId="0" borderId="2" xfId="0" applyNumberFormat="1" applyFont="1" applyBorder="1" applyAlignment="1">
      <alignment horizontal="center"/>
    </xf>
    <xf numFmtId="4" fontId="45" fillId="0" borderId="3" xfId="0" applyNumberFormat="1" applyFont="1" applyBorder="1" applyAlignment="1">
      <alignment horizontal="center"/>
    </xf>
    <xf numFmtId="4" fontId="67" fillId="0" borderId="3" xfId="0" applyNumberFormat="1" applyFont="1" applyFill="1" applyBorder="1" applyProtection="1">
      <protection locked="0"/>
    </xf>
    <xf numFmtId="4" fontId="45" fillId="0" borderId="4" xfId="0" applyNumberFormat="1" applyFont="1" applyBorder="1"/>
    <xf numFmtId="4" fontId="45" fillId="4" borderId="5" xfId="0" applyNumberFormat="1" applyFont="1" applyFill="1" applyBorder="1" applyAlignment="1"/>
    <xf numFmtId="4" fontId="45" fillId="4" borderId="6" xfId="0" applyNumberFormat="1" applyFont="1" applyFill="1" applyBorder="1" applyAlignment="1">
      <alignment horizontal="left" vertical="top" wrapText="1"/>
    </xf>
    <xf numFmtId="4" fontId="67" fillId="4" borderId="6" xfId="0" applyNumberFormat="1" applyFont="1" applyFill="1" applyBorder="1" applyAlignment="1" applyProtection="1">
      <alignment horizontal="left" vertical="top" wrapText="1"/>
      <protection locked="0"/>
    </xf>
    <xf numFmtId="4" fontId="45" fillId="0" borderId="9" xfId="0" applyNumberFormat="1" applyFont="1" applyBorder="1" applyAlignment="1">
      <alignment horizontal="center"/>
    </xf>
    <xf numFmtId="4" fontId="45" fillId="0" borderId="0" xfId="0" applyNumberFormat="1" applyFont="1" applyBorder="1" applyAlignment="1">
      <alignment horizontal="center"/>
    </xf>
    <xf numFmtId="4" fontId="94" fillId="4" borderId="5" xfId="0" applyNumberFormat="1" applyFont="1" applyFill="1" applyBorder="1" applyAlignment="1"/>
    <xf numFmtId="4" fontId="96" fillId="4" borderId="6" xfId="0" applyNumberFormat="1" applyFont="1" applyFill="1" applyBorder="1" applyAlignment="1" applyProtection="1">
      <protection locked="0"/>
    </xf>
    <xf numFmtId="4" fontId="45" fillId="0" borderId="9" xfId="0" applyNumberFormat="1" applyFont="1" applyBorder="1" applyAlignment="1"/>
    <xf numFmtId="4" fontId="46" fillId="4" borderId="5" xfId="0" applyNumberFormat="1" applyFont="1" applyFill="1" applyBorder="1" applyAlignment="1">
      <alignment horizontal="center" vertical="top"/>
    </xf>
    <xf numFmtId="4" fontId="46" fillId="4" borderId="6" xfId="0" applyNumberFormat="1" applyFont="1" applyFill="1" applyBorder="1" applyAlignment="1">
      <alignment horizontal="justify" vertical="top"/>
    </xf>
    <xf numFmtId="4" fontId="45" fillId="4" borderId="6" xfId="0" applyNumberFormat="1" applyFont="1" applyFill="1" applyBorder="1" applyAlignment="1">
      <alignment horizontal="center"/>
    </xf>
    <xf numFmtId="4" fontId="45" fillId="0" borderId="9" xfId="0" applyNumberFormat="1" applyFont="1" applyBorder="1" applyAlignment="1">
      <alignment horizontal="center" vertical="top"/>
    </xf>
    <xf numFmtId="4" fontId="45" fillId="0" borderId="0" xfId="0" applyNumberFormat="1" applyFont="1" applyBorder="1" applyAlignment="1">
      <alignment horizontal="justify" vertical="top"/>
    </xf>
    <xf numFmtId="4" fontId="45" fillId="0" borderId="0" xfId="0" applyNumberFormat="1" applyFont="1" applyAlignment="1">
      <alignment horizontal="left" vertical="center"/>
    </xf>
    <xf numFmtId="4" fontId="46" fillId="4" borderId="6" xfId="0" applyNumberFormat="1" applyFont="1" applyFill="1" applyBorder="1" applyAlignment="1">
      <alignment horizontal="center"/>
    </xf>
    <xf numFmtId="4" fontId="46" fillId="0" borderId="9" xfId="0" applyNumberFormat="1" applyFont="1" applyBorder="1" applyAlignment="1">
      <alignment horizontal="center" vertical="top"/>
    </xf>
    <xf numFmtId="4" fontId="46" fillId="0" borderId="0" xfId="0" applyNumberFormat="1" applyFont="1" applyBorder="1" applyAlignment="1">
      <alignment horizontal="justify" vertical="top"/>
    </xf>
    <xf numFmtId="4" fontId="65" fillId="0" borderId="10" xfId="0" applyNumberFormat="1" applyFont="1" applyBorder="1" applyAlignment="1">
      <alignment horizontal="center" vertical="top"/>
    </xf>
    <xf numFmtId="4" fontId="45" fillId="0" borderId="11" xfId="0" applyNumberFormat="1" applyFont="1" applyBorder="1" applyAlignment="1">
      <alignment horizontal="justify" vertical="top"/>
    </xf>
    <xf numFmtId="4" fontId="45" fillId="0" borderId="11" xfId="0" applyNumberFormat="1" applyFont="1" applyBorder="1" applyAlignment="1">
      <alignment horizontal="center"/>
    </xf>
    <xf numFmtId="4" fontId="45" fillId="0" borderId="8" xfId="0" applyNumberFormat="1" applyFont="1" applyBorder="1" applyAlignment="1">
      <alignment horizontal="center" vertical="top"/>
    </xf>
    <xf numFmtId="4" fontId="45" fillId="0" borderId="8" xfId="19" applyNumberFormat="1" applyFont="1" applyBorder="1" applyAlignment="1" applyProtection="1">
      <alignment horizontal="justify" vertical="top" wrapText="1"/>
    </xf>
    <xf numFmtId="4" fontId="45" fillId="0" borderId="8" xfId="0" applyNumberFormat="1" applyFont="1" applyBorder="1" applyAlignment="1">
      <alignment horizontal="center"/>
    </xf>
    <xf numFmtId="4" fontId="45" fillId="0" borderId="1" xfId="4" applyNumberFormat="1" applyFont="1" applyBorder="1" applyAlignment="1" applyProtection="1">
      <alignment horizontal="justify" vertical="top"/>
    </xf>
    <xf numFmtId="4" fontId="61" fillId="0" borderId="1" xfId="4" applyNumberFormat="1" applyFont="1" applyBorder="1" applyAlignment="1" applyProtection="1">
      <alignment horizontal="justify" vertical="top"/>
    </xf>
    <xf numFmtId="4" fontId="45" fillId="0" borderId="0" xfId="0" applyNumberFormat="1" applyFont="1" applyAlignment="1">
      <alignment vertical="center"/>
    </xf>
    <xf numFmtId="4" fontId="61" fillId="0" borderId="1" xfId="0" applyNumberFormat="1" applyFont="1" applyBorder="1" applyAlignment="1">
      <alignment horizontal="justify" vertical="top"/>
    </xf>
    <xf numFmtId="4" fontId="45" fillId="0" borderId="1" xfId="4" applyNumberFormat="1" applyFont="1" applyBorder="1" applyAlignment="1" applyProtection="1">
      <alignment horizontal="center" vertical="top"/>
    </xf>
    <xf numFmtId="4" fontId="45" fillId="0" borderId="1" xfId="0" quotePrefix="1" applyNumberFormat="1" applyFont="1" applyBorder="1" applyAlignment="1">
      <alignment horizontal="justify" vertical="top"/>
    </xf>
    <xf numFmtId="4" fontId="45" fillId="0" borderId="1" xfId="4" applyNumberFormat="1" applyFont="1" applyFill="1" applyBorder="1" applyAlignment="1" applyProtection="1">
      <alignment horizontal="center" vertical="top"/>
    </xf>
    <xf numFmtId="4" fontId="45" fillId="0" borderId="1" xfId="19" applyNumberFormat="1" applyFont="1" applyFill="1" applyBorder="1" applyAlignment="1" applyProtection="1">
      <alignment horizontal="justify" vertical="top" wrapText="1"/>
    </xf>
    <xf numFmtId="4" fontId="45" fillId="0" borderId="1" xfId="4" applyNumberFormat="1" applyFont="1" applyBorder="1" applyAlignment="1" applyProtection="1">
      <alignment horizontal="justify" vertical="top" wrapText="1"/>
    </xf>
    <xf numFmtId="4" fontId="45" fillId="0" borderId="1" xfId="19" applyNumberFormat="1" applyFont="1" applyBorder="1" applyAlignment="1" applyProtection="1">
      <alignment horizontal="center"/>
    </xf>
    <xf numFmtId="4" fontId="45" fillId="0" borderId="1" xfId="20" applyNumberFormat="1" applyFont="1" applyBorder="1" applyAlignment="1" applyProtection="1">
      <alignment horizontal="justify" vertical="top" wrapText="1"/>
    </xf>
    <xf numFmtId="4" fontId="61" fillId="0" borderId="1" xfId="4" applyNumberFormat="1" applyFont="1" applyBorder="1" applyAlignment="1" applyProtection="1">
      <alignment horizontal="justify" vertical="top" wrapText="1"/>
    </xf>
    <xf numFmtId="4" fontId="45" fillId="0" borderId="1" xfId="18" applyNumberFormat="1" applyFont="1" applyBorder="1" applyAlignment="1" applyProtection="1">
      <alignment horizontal="justify" vertical="top" wrapText="1"/>
    </xf>
    <xf numFmtId="4" fontId="45" fillId="0" borderId="1" xfId="18" applyNumberFormat="1" applyFont="1" applyBorder="1" applyAlignment="1" applyProtection="1">
      <alignment horizontal="center"/>
    </xf>
    <xf numFmtId="4" fontId="45" fillId="0" borderId="1" xfId="19" applyNumberFormat="1" applyFont="1" applyBorder="1" applyAlignment="1" applyProtection="1">
      <alignment horizontal="justify" vertical="top" wrapText="1"/>
    </xf>
    <xf numFmtId="4" fontId="45" fillId="0" borderId="1" xfId="4" applyNumberFormat="1" applyFont="1" applyBorder="1" applyAlignment="1" applyProtection="1">
      <alignment horizontal="center"/>
    </xf>
    <xf numFmtId="4" fontId="45" fillId="0" borderId="12" xfId="4" applyNumberFormat="1" applyFont="1" applyBorder="1" applyAlignment="1" applyProtection="1">
      <alignment horizontal="center" vertical="top"/>
    </xf>
    <xf numFmtId="4" fontId="45" fillId="0" borderId="12" xfId="4" applyNumberFormat="1" applyFont="1" applyBorder="1" applyAlignment="1" applyProtection="1">
      <alignment horizontal="justify" vertical="top" wrapText="1"/>
    </xf>
    <xf numFmtId="4" fontId="45" fillId="0" borderId="2" xfId="4" applyNumberFormat="1" applyFont="1" applyBorder="1" applyAlignment="1" applyProtection="1">
      <alignment horizontal="center" vertical="top"/>
    </xf>
    <xf numFmtId="4" fontId="45" fillId="0" borderId="3" xfId="4" applyNumberFormat="1" applyFont="1" applyBorder="1" applyAlignment="1" applyProtection="1">
      <alignment horizontal="justify" vertical="top" wrapText="1"/>
    </xf>
    <xf numFmtId="4" fontId="45" fillId="0" borderId="3" xfId="19" applyNumberFormat="1" applyFont="1" applyBorder="1" applyAlignment="1" applyProtection="1">
      <alignment horizontal="center"/>
    </xf>
    <xf numFmtId="4" fontId="46" fillId="4" borderId="5" xfId="4" applyNumberFormat="1" applyFont="1" applyFill="1" applyBorder="1" applyAlignment="1" applyProtection="1">
      <alignment horizontal="center" vertical="top"/>
    </xf>
    <xf numFmtId="4" fontId="46" fillId="4" borderId="6" xfId="4" applyNumberFormat="1" applyFont="1" applyFill="1" applyBorder="1" applyAlignment="1" applyProtection="1">
      <alignment horizontal="justify" vertical="top" wrapText="1"/>
    </xf>
    <xf numFmtId="4" fontId="46" fillId="4" borderId="6" xfId="19" applyNumberFormat="1" applyFont="1" applyFill="1" applyBorder="1" applyAlignment="1" applyProtection="1">
      <alignment horizontal="center"/>
    </xf>
    <xf numFmtId="4" fontId="45" fillId="0" borderId="9" xfId="4" applyNumberFormat="1" applyFont="1" applyBorder="1" applyAlignment="1" applyProtection="1">
      <alignment horizontal="center" vertical="top"/>
    </xf>
    <xf numFmtId="4" fontId="45" fillId="0" borderId="0" xfId="4" applyNumberFormat="1" applyFont="1" applyBorder="1" applyAlignment="1" applyProtection="1">
      <alignment horizontal="justify" vertical="top" wrapText="1"/>
    </xf>
    <xf numFmtId="4" fontId="45" fillId="0" borderId="0" xfId="19" applyNumberFormat="1" applyFont="1" applyBorder="1" applyAlignment="1" applyProtection="1">
      <alignment horizontal="center"/>
    </xf>
    <xf numFmtId="4" fontId="46" fillId="0" borderId="10" xfId="0" applyNumberFormat="1" applyFont="1" applyBorder="1" applyAlignment="1">
      <alignment horizontal="center" vertical="top"/>
    </xf>
    <xf numFmtId="4" fontId="46" fillId="0" borderId="11" xfId="0" applyNumberFormat="1" applyFont="1" applyBorder="1" applyAlignment="1">
      <alignment horizontal="justify" vertical="top"/>
    </xf>
    <xf numFmtId="4" fontId="46" fillId="0" borderId="11" xfId="0" applyNumberFormat="1" applyFont="1" applyBorder="1" applyAlignment="1">
      <alignment horizontal="left"/>
    </xf>
    <xf numFmtId="4" fontId="45" fillId="0" borderId="1" xfId="4" quotePrefix="1" applyNumberFormat="1" applyFont="1" applyBorder="1" applyAlignment="1" applyProtection="1">
      <alignment horizontal="justify" vertical="top"/>
    </xf>
    <xf numFmtId="4" fontId="45" fillId="0" borderId="1" xfId="19" applyNumberFormat="1" applyFont="1" applyFill="1" applyBorder="1" applyAlignment="1" applyProtection="1">
      <alignment horizontal="center"/>
    </xf>
    <xf numFmtId="4" fontId="45" fillId="0" borderId="1" xfId="20" quotePrefix="1" applyNumberFormat="1" applyFont="1" applyBorder="1" applyAlignment="1" applyProtection="1">
      <alignment horizontal="justify" vertical="top" wrapText="1"/>
    </xf>
    <xf numFmtId="4" fontId="61" fillId="0" borderId="1" xfId="18" applyNumberFormat="1" applyFont="1" applyBorder="1" applyAlignment="1" applyProtection="1">
      <alignment horizontal="justify" vertical="top" wrapText="1"/>
    </xf>
    <xf numFmtId="4" fontId="45" fillId="0" borderId="1" xfId="20" applyNumberFormat="1" applyFont="1" applyBorder="1" applyAlignment="1" applyProtection="1">
      <alignment horizontal="center"/>
    </xf>
    <xf numFmtId="4" fontId="45" fillId="0" borderId="1" xfId="10" applyNumberFormat="1" applyFont="1" applyBorder="1" applyAlignment="1" applyProtection="1">
      <alignment horizontal="justify" vertical="top" wrapText="1"/>
    </xf>
    <xf numFmtId="4" fontId="45" fillId="0" borderId="1" xfId="10" applyNumberFormat="1" applyFont="1" applyBorder="1" applyAlignment="1" applyProtection="1">
      <alignment horizontal="center"/>
    </xf>
    <xf numFmtId="4" fontId="45" fillId="0" borderId="1" xfId="4" quotePrefix="1" applyNumberFormat="1" applyFont="1" applyBorder="1" applyAlignment="1" applyProtection="1">
      <alignment horizontal="justify" vertical="top" wrapText="1"/>
    </xf>
    <xf numFmtId="4" fontId="45" fillId="0" borderId="10" xfId="0" applyNumberFormat="1" applyFont="1" applyBorder="1" applyAlignment="1">
      <alignment horizontal="center" vertical="top"/>
    </xf>
    <xf numFmtId="4" fontId="61" fillId="0" borderId="8" xfId="0" applyNumberFormat="1" applyFont="1" applyBorder="1" applyAlignment="1">
      <alignment horizontal="justify" vertical="top"/>
    </xf>
    <xf numFmtId="4" fontId="61" fillId="0" borderId="8" xfId="0" applyNumberFormat="1" applyFont="1" applyBorder="1" applyAlignment="1">
      <alignment horizontal="center"/>
    </xf>
    <xf numFmtId="4" fontId="45" fillId="0" borderId="1" xfId="19" applyNumberFormat="1" applyFont="1" applyFill="1" applyBorder="1" applyAlignment="1" applyProtection="1">
      <alignment horizontal="left" wrapText="1"/>
    </xf>
    <xf numFmtId="4" fontId="45" fillId="0" borderId="1" xfId="11" applyNumberFormat="1" applyFont="1" applyBorder="1" applyAlignment="1" applyProtection="1">
      <alignment horizontal="justify" vertical="top" wrapText="1"/>
    </xf>
    <xf numFmtId="4" fontId="45" fillId="0" borderId="1" xfId="11" applyNumberFormat="1" applyFont="1" applyBorder="1" applyAlignment="1" applyProtection="1">
      <alignment horizontal="center"/>
    </xf>
    <xf numFmtId="4" fontId="45" fillId="0" borderId="1" xfId="11" quotePrefix="1" applyNumberFormat="1" applyFont="1" applyBorder="1" applyAlignment="1" applyProtection="1">
      <alignment horizontal="justify" vertical="top" wrapText="1"/>
    </xf>
    <xf numFmtId="4" fontId="45" fillId="0" borderId="1" xfId="4" applyNumberFormat="1" applyFont="1" applyBorder="1" applyAlignment="1" applyProtection="1">
      <alignment horizontal="center" vertical="top" wrapText="1"/>
    </xf>
    <xf numFmtId="4" fontId="45" fillId="0" borderId="1" xfId="19" quotePrefix="1" applyNumberFormat="1" applyFont="1" applyBorder="1" applyAlignment="1" applyProtection="1">
      <alignment horizontal="justify" vertical="top" wrapText="1"/>
    </xf>
    <xf numFmtId="4" fontId="45" fillId="0" borderId="1" xfId="19" applyNumberFormat="1" applyFont="1" applyBorder="1" applyAlignment="1" applyProtection="1">
      <alignment horizontal="center" wrapText="1"/>
    </xf>
    <xf numFmtId="4" fontId="45" fillId="0" borderId="1" xfId="11" applyNumberFormat="1" applyFont="1" applyBorder="1" applyAlignment="1" applyProtection="1">
      <alignment horizontal="left" wrapText="1"/>
    </xf>
    <xf numFmtId="4" fontId="61" fillId="0" borderId="1" xfId="11" applyNumberFormat="1" applyFont="1" applyBorder="1" applyAlignment="1" applyProtection="1">
      <alignment horizontal="justify" vertical="top" wrapText="1"/>
    </xf>
    <xf numFmtId="4" fontId="45" fillId="0" borderId="1" xfId="11" applyNumberFormat="1" applyFont="1" applyBorder="1" applyAlignment="1" applyProtection="1">
      <alignment horizontal="center" wrapText="1"/>
    </xf>
    <xf numFmtId="4" fontId="45" fillId="0" borderId="12" xfId="19" applyNumberFormat="1" applyFont="1" applyBorder="1" applyAlignment="1" applyProtection="1">
      <alignment horizontal="center"/>
    </xf>
    <xf numFmtId="4" fontId="45" fillId="0" borderId="1" xfId="14" applyNumberFormat="1" applyFont="1" applyBorder="1" applyAlignment="1" applyProtection="1">
      <alignment horizontal="justify" vertical="top" wrapText="1"/>
    </xf>
    <xf numFmtId="4" fontId="45" fillId="0" borderId="1" xfId="15" applyNumberFormat="1" applyFont="1" applyBorder="1" applyAlignment="1" applyProtection="1">
      <alignment horizontal="center"/>
    </xf>
    <xf numFmtId="4" fontId="45" fillId="0" borderId="1" xfId="18" applyNumberFormat="1" applyFont="1" applyFill="1" applyBorder="1" applyAlignment="1" applyProtection="1">
      <alignment horizontal="justify" vertical="top" wrapText="1"/>
    </xf>
    <xf numFmtId="4" fontId="45" fillId="0" borderId="1" xfId="18" quotePrefix="1" applyNumberFormat="1" applyFont="1" applyBorder="1" applyAlignment="1" applyProtection="1">
      <alignment horizontal="justify" vertical="top" wrapText="1"/>
    </xf>
    <xf numFmtId="4" fontId="46" fillId="0" borderId="1" xfId="4" applyNumberFormat="1" applyFont="1" applyBorder="1" applyAlignment="1" applyProtection="1">
      <alignment horizontal="center"/>
    </xf>
    <xf numFmtId="4" fontId="45" fillId="0" borderId="1" xfId="4" applyNumberFormat="1" applyFont="1" applyFill="1" applyBorder="1" applyAlignment="1" applyProtection="1">
      <alignment horizontal="justify" vertical="top" wrapText="1"/>
    </xf>
    <xf numFmtId="4" fontId="45" fillId="0" borderId="12" xfId="0" applyNumberFormat="1" applyFont="1" applyBorder="1" applyAlignment="1">
      <alignment horizontal="justify" vertical="top"/>
    </xf>
    <xf numFmtId="4" fontId="45" fillId="0" borderId="12" xfId="11" applyNumberFormat="1" applyFont="1" applyBorder="1" applyAlignment="1" applyProtection="1">
      <alignment horizontal="center"/>
    </xf>
    <xf numFmtId="4" fontId="46" fillId="0" borderId="9" xfId="4" applyNumberFormat="1" applyFont="1" applyBorder="1" applyAlignment="1" applyProtection="1">
      <alignment horizontal="center" vertical="top"/>
    </xf>
    <xf numFmtId="4" fontId="46" fillId="0" borderId="0" xfId="0" applyNumberFormat="1" applyFont="1" applyBorder="1" applyAlignment="1">
      <alignment horizontal="left"/>
    </xf>
    <xf numFmtId="4" fontId="46" fillId="4" borderId="5" xfId="4" applyNumberFormat="1" applyFont="1" applyFill="1" applyBorder="1" applyAlignment="1" applyProtection="1">
      <alignment horizontal="center" vertical="top" wrapText="1"/>
    </xf>
    <xf numFmtId="4" fontId="45" fillId="4" borderId="6" xfId="4" applyNumberFormat="1" applyFont="1" applyFill="1" applyBorder="1" applyAlignment="1" applyProtection="1">
      <alignment horizontal="center"/>
    </xf>
    <xf numFmtId="4" fontId="45" fillId="0" borderId="8" xfId="4" applyNumberFormat="1" applyFont="1" applyBorder="1" applyAlignment="1" applyProtection="1">
      <alignment horizontal="center" vertical="top" wrapText="1"/>
    </xf>
    <xf numFmtId="4" fontId="45" fillId="0" borderId="8" xfId="4" applyNumberFormat="1" applyFont="1" applyBorder="1" applyAlignment="1" applyProtection="1">
      <alignment horizontal="justify" vertical="top" wrapText="1"/>
    </xf>
    <xf numFmtId="4" fontId="45" fillId="0" borderId="8" xfId="4" applyNumberFormat="1" applyFont="1" applyBorder="1" applyAlignment="1" applyProtection="1">
      <alignment horizontal="center"/>
    </xf>
    <xf numFmtId="4" fontId="46" fillId="0" borderId="1" xfId="4" applyNumberFormat="1" applyFont="1" applyBorder="1" applyAlignment="1" applyProtection="1">
      <alignment horizontal="center" vertical="top" wrapText="1"/>
    </xf>
    <xf numFmtId="4" fontId="45" fillId="0" borderId="12" xfId="0" applyNumberFormat="1" applyFont="1" applyBorder="1" applyAlignment="1">
      <alignment horizontal="center" vertical="top"/>
    </xf>
    <xf numFmtId="4" fontId="65" fillId="4" borderId="5" xfId="0" applyNumberFormat="1" applyFont="1" applyFill="1" applyBorder="1" applyAlignment="1">
      <alignment horizontal="center" vertical="center"/>
    </xf>
    <xf numFmtId="4" fontId="65" fillId="4" borderId="6" xfId="0" applyNumberFormat="1" applyFont="1" applyFill="1" applyBorder="1" applyAlignment="1">
      <alignment horizontal="justify" vertical="top"/>
    </xf>
    <xf numFmtId="4" fontId="45" fillId="0" borderId="8" xfId="0" applyNumberFormat="1" applyFont="1" applyBorder="1" applyAlignment="1">
      <alignment horizontal="justify" vertical="top"/>
    </xf>
    <xf numFmtId="4" fontId="45" fillId="0" borderId="1" xfId="4" applyNumberFormat="1" applyFont="1" applyBorder="1" applyAlignment="1" applyProtection="1">
      <alignment horizontal="center" wrapText="1"/>
    </xf>
    <xf numFmtId="4" fontId="49" fillId="0" borderId="1" xfId="0" applyNumberFormat="1" applyFont="1" applyBorder="1" applyAlignment="1" applyProtection="1">
      <alignment horizontal="justify" vertical="top"/>
    </xf>
    <xf numFmtId="4" fontId="45" fillId="0" borderId="8" xfId="4" applyNumberFormat="1" applyFont="1" applyFill="1" applyBorder="1" applyAlignment="1" applyProtection="1">
      <alignment horizontal="center" vertical="top"/>
    </xf>
    <xf numFmtId="4" fontId="45" fillId="0" borderId="8" xfId="4" applyNumberFormat="1" applyFont="1" applyFill="1" applyBorder="1" applyAlignment="1" applyProtection="1">
      <alignment horizontal="justify" vertical="top"/>
    </xf>
    <xf numFmtId="4" fontId="45" fillId="0" borderId="8" xfId="4" applyNumberFormat="1" applyFont="1" applyFill="1" applyBorder="1" applyAlignment="1" applyProtection="1">
      <alignment horizontal="center"/>
    </xf>
    <xf numFmtId="4" fontId="45" fillId="0" borderId="0" xfId="4" applyNumberFormat="1" applyFont="1" applyProtection="1"/>
    <xf numFmtId="4" fontId="45" fillId="0" borderId="1" xfId="4" applyNumberFormat="1" applyFont="1" applyFill="1" applyBorder="1" applyAlignment="1" applyProtection="1">
      <alignment horizontal="justify" vertical="top"/>
    </xf>
    <xf numFmtId="4" fontId="45" fillId="0" borderId="1" xfId="4" applyNumberFormat="1" applyFont="1" applyFill="1" applyBorder="1" applyAlignment="1" applyProtection="1">
      <alignment horizontal="center"/>
    </xf>
    <xf numFmtId="4" fontId="45" fillId="0" borderId="0" xfId="4" applyNumberFormat="1" applyFont="1" applyBorder="1" applyProtection="1"/>
    <xf numFmtId="4" fontId="46" fillId="0" borderId="0" xfId="4" applyNumberFormat="1" applyFont="1" applyProtection="1"/>
    <xf numFmtId="4" fontId="45" fillId="0" borderId="0" xfId="4" applyNumberFormat="1" applyFont="1" applyFill="1" applyProtection="1"/>
    <xf numFmtId="4" fontId="45" fillId="0" borderId="1" xfId="4" applyNumberFormat="1" applyFont="1" applyFill="1" applyBorder="1" applyAlignment="1" applyProtection="1">
      <alignment horizontal="center" vertical="top" wrapText="1"/>
    </xf>
    <xf numFmtId="4" fontId="45" fillId="0" borderId="1" xfId="4" applyNumberFormat="1" applyFont="1" applyFill="1" applyBorder="1" applyAlignment="1" applyProtection="1">
      <alignment horizontal="center" wrapText="1"/>
    </xf>
    <xf numFmtId="4" fontId="46" fillId="0" borderId="0" xfId="4" applyNumberFormat="1" applyFont="1" applyBorder="1" applyProtection="1"/>
    <xf numFmtId="4" fontId="46" fillId="0" borderId="1" xfId="4" applyNumberFormat="1" applyFont="1" applyFill="1" applyBorder="1" applyAlignment="1" applyProtection="1">
      <alignment horizontal="center" vertical="top"/>
    </xf>
    <xf numFmtId="4" fontId="45" fillId="0" borderId="1" xfId="18" applyNumberFormat="1" applyFont="1" applyFill="1" applyBorder="1" applyAlignment="1" applyProtection="1">
      <alignment horizontal="center"/>
    </xf>
    <xf numFmtId="4" fontId="45" fillId="0" borderId="12" xfId="4" applyNumberFormat="1" applyFont="1" applyFill="1" applyBorder="1" applyAlignment="1" applyProtection="1">
      <alignment horizontal="center" vertical="top" wrapText="1"/>
    </xf>
    <xf numFmtId="4" fontId="45" fillId="0" borderId="12" xfId="18" applyNumberFormat="1" applyFont="1" applyFill="1" applyBorder="1" applyAlignment="1" applyProtection="1">
      <alignment horizontal="justify" vertical="top" wrapText="1"/>
    </xf>
    <xf numFmtId="4" fontId="45" fillId="0" borderId="12" xfId="18" applyNumberFormat="1" applyFont="1" applyFill="1" applyBorder="1" applyAlignment="1" applyProtection="1">
      <alignment horizontal="center"/>
    </xf>
    <xf numFmtId="4" fontId="45" fillId="0" borderId="3" xfId="0" applyNumberFormat="1" applyFont="1" applyBorder="1" applyAlignment="1">
      <alignment horizontal="justify" vertical="top"/>
    </xf>
    <xf numFmtId="4" fontId="45" fillId="0" borderId="10" xfId="0" applyNumberFormat="1" applyFont="1" applyBorder="1" applyAlignment="1">
      <alignment horizontal="center"/>
    </xf>
    <xf numFmtId="4" fontId="44" fillId="4" borderId="5" xfId="0" applyNumberFormat="1" applyFont="1" applyFill="1" applyBorder="1" applyAlignment="1">
      <alignment horizontal="center" vertical="top"/>
    </xf>
    <xf numFmtId="4" fontId="44" fillId="4" borderId="6" xfId="0" applyNumberFormat="1" applyFont="1" applyFill="1" applyBorder="1" applyAlignment="1"/>
    <xf numFmtId="4" fontId="42" fillId="4" borderId="6" xfId="0" applyNumberFormat="1" applyFont="1" applyFill="1" applyBorder="1" applyAlignment="1"/>
    <xf numFmtId="4" fontId="88" fillId="4" borderId="6" xfId="0" applyNumberFormat="1" applyFont="1" applyFill="1" applyBorder="1" applyAlignment="1" applyProtection="1">
      <protection locked="0"/>
    </xf>
    <xf numFmtId="4" fontId="46" fillId="0" borderId="0" xfId="0" applyNumberFormat="1" applyFont="1" applyAlignment="1">
      <alignment horizontal="center" vertical="top"/>
    </xf>
    <xf numFmtId="4" fontId="46" fillId="0" borderId="1" xfId="12" applyNumberFormat="1" applyFont="1" applyBorder="1" applyAlignment="1">
      <alignment horizontal="center" vertical="center"/>
    </xf>
    <xf numFmtId="4" fontId="45" fillId="0" borderId="0" xfId="0" applyNumberFormat="1" applyFont="1" applyAlignment="1">
      <alignment horizontal="center"/>
    </xf>
    <xf numFmtId="4" fontId="45" fillId="0" borderId="0" xfId="0" applyNumberFormat="1" applyFont="1" applyAlignment="1">
      <alignment horizontal="justify" vertical="top"/>
    </xf>
    <xf numFmtId="4" fontId="67" fillId="0" borderId="0" xfId="0" applyNumberFormat="1" applyFont="1" applyAlignment="1"/>
    <xf numFmtId="4" fontId="89" fillId="4" borderId="3" xfId="0" applyNumberFormat="1" applyFont="1" applyFill="1" applyBorder="1" applyAlignment="1"/>
    <xf numFmtId="4" fontId="36" fillId="4" borderId="3" xfId="0" applyNumberFormat="1" applyFont="1" applyFill="1" applyBorder="1" applyAlignment="1">
      <alignment horizontal="center"/>
    </xf>
    <xf numFmtId="4" fontId="80" fillId="4" borderId="3" xfId="0" applyNumberFormat="1" applyFont="1" applyFill="1" applyBorder="1" applyAlignment="1"/>
    <xf numFmtId="4" fontId="36" fillId="4" borderId="4" xfId="0" applyNumberFormat="1" applyFont="1" applyFill="1" applyBorder="1" applyAlignment="1"/>
    <xf numFmtId="4" fontId="36" fillId="0" borderId="0" xfId="0" applyNumberFormat="1" applyFont="1" applyAlignment="1"/>
    <xf numFmtId="4" fontId="45" fillId="0" borderId="6" xfId="0" applyNumberFormat="1" applyFont="1" applyBorder="1" applyAlignment="1">
      <alignment horizontal="center"/>
    </xf>
    <xf numFmtId="4" fontId="45" fillId="0" borderId="7" xfId="0" applyNumberFormat="1" applyFont="1" applyBorder="1" applyAlignment="1"/>
    <xf numFmtId="4" fontId="56" fillId="0" borderId="8" xfId="0" applyNumberFormat="1" applyFont="1" applyBorder="1" applyAlignment="1">
      <alignment horizontal="justify" vertical="top" wrapText="1"/>
    </xf>
    <xf numFmtId="4" fontId="41" fillId="0" borderId="8" xfId="0" applyNumberFormat="1" applyFont="1" applyBorder="1" applyAlignment="1">
      <alignment horizontal="center" wrapText="1"/>
    </xf>
    <xf numFmtId="4" fontId="82" fillId="0" borderId="8" xfId="0" applyNumberFormat="1" applyFont="1" applyFill="1" applyBorder="1" applyAlignment="1" applyProtection="1">
      <alignment wrapText="1"/>
      <protection locked="0"/>
    </xf>
    <xf numFmtId="4" fontId="58" fillId="0" borderId="1" xfId="0" applyNumberFormat="1" applyFont="1" applyBorder="1" applyAlignment="1">
      <alignment horizontal="center"/>
    </xf>
    <xf numFmtId="4" fontId="81" fillId="0" borderId="1" xfId="0" applyNumberFormat="1" applyFont="1" applyFill="1" applyBorder="1" applyAlignment="1" applyProtection="1">
      <protection locked="0"/>
    </xf>
    <xf numFmtId="4" fontId="41" fillId="0" borderId="1" xfId="0" applyNumberFormat="1" applyFont="1" applyBorder="1" applyAlignment="1">
      <alignment horizontal="center"/>
    </xf>
    <xf numFmtId="4" fontId="52" fillId="0" borderId="6" xfId="23" applyNumberFormat="1" applyFont="1" applyBorder="1" applyAlignment="1">
      <alignment horizontal="justify" vertical="top" wrapText="1"/>
    </xf>
    <xf numFmtId="4" fontId="52" fillId="0" borderId="6" xfId="2" applyNumberFormat="1" applyFont="1" applyBorder="1" applyAlignment="1">
      <alignment horizontal="center"/>
    </xf>
    <xf numFmtId="4" fontId="67" fillId="0" borderId="6" xfId="25" applyNumberFormat="1" applyFont="1" applyFill="1" applyBorder="1" applyAlignment="1" applyProtection="1">
      <alignment horizontal="right"/>
      <protection locked="0"/>
    </xf>
    <xf numFmtId="4" fontId="52" fillId="0" borderId="7" xfId="25" applyNumberFormat="1" applyFont="1" applyBorder="1" applyAlignment="1">
      <alignment horizontal="right"/>
    </xf>
    <xf numFmtId="4" fontId="52" fillId="0" borderId="0" xfId="0" applyNumberFormat="1" applyFont="1" applyAlignment="1">
      <alignment wrapText="1"/>
    </xf>
    <xf numFmtId="4" fontId="66" fillId="4" borderId="6" xfId="23" applyNumberFormat="1" applyFont="1" applyFill="1" applyBorder="1" applyAlignment="1">
      <alignment horizontal="justify" vertical="top" wrapText="1"/>
    </xf>
    <xf numFmtId="4" fontId="52" fillId="4" borderId="6" xfId="2" applyNumberFormat="1" applyFont="1" applyFill="1" applyBorder="1" applyAlignment="1">
      <alignment horizontal="center"/>
    </xf>
    <xf numFmtId="4" fontId="67" fillId="4" borderId="6" xfId="25" applyNumberFormat="1" applyFont="1" applyFill="1" applyBorder="1" applyAlignment="1" applyProtection="1">
      <alignment horizontal="right"/>
      <protection locked="0"/>
    </xf>
    <xf numFmtId="4" fontId="52" fillId="4" borderId="7" xfId="25" applyNumberFormat="1" applyFont="1" applyFill="1" applyBorder="1" applyAlignment="1">
      <alignment horizontal="right"/>
    </xf>
    <xf numFmtId="4" fontId="52" fillId="0" borderId="0" xfId="23" applyNumberFormat="1" applyFont="1" applyAlignment="1">
      <alignment horizontal="justify" vertical="top" wrapText="1"/>
    </xf>
    <xf numFmtId="4" fontId="52" fillId="0" borderId="0" xfId="2" applyNumberFormat="1" applyFont="1" applyAlignment="1">
      <alignment horizontal="center"/>
    </xf>
    <xf numFmtId="4" fontId="67" fillId="0" borderId="0" xfId="25" applyNumberFormat="1" applyFont="1" applyFill="1" applyAlignment="1" applyProtection="1">
      <alignment horizontal="right"/>
      <protection locked="0"/>
    </xf>
    <xf numFmtId="4" fontId="52" fillId="0" borderId="0" xfId="25" applyNumberFormat="1" applyFont="1" applyAlignment="1">
      <alignment horizontal="right"/>
    </xf>
    <xf numFmtId="4" fontId="66" fillId="4" borderId="7" xfId="25" applyNumberFormat="1" applyFont="1" applyFill="1" applyBorder="1" applyAlignment="1">
      <alignment horizontal="right"/>
    </xf>
    <xf numFmtId="4" fontId="66" fillId="0" borderId="8" xfId="23" applyNumberFormat="1" applyFont="1" applyBorder="1" applyAlignment="1">
      <alignment horizontal="justify" vertical="top" wrapText="1"/>
    </xf>
    <xf numFmtId="4" fontId="52" fillId="0" borderId="5" xfId="2" applyNumberFormat="1" applyFont="1" applyBorder="1" applyAlignment="1">
      <alignment horizontal="center"/>
    </xf>
    <xf numFmtId="4" fontId="66" fillId="0" borderId="1" xfId="23" applyNumberFormat="1" applyFont="1" applyBorder="1" applyAlignment="1">
      <alignment horizontal="justify" vertical="top" wrapText="1"/>
    </xf>
    <xf numFmtId="4" fontId="66" fillId="0" borderId="12" xfId="23" applyNumberFormat="1" applyFont="1" applyBorder="1" applyAlignment="1">
      <alignment horizontal="justify" vertical="top" wrapText="1"/>
    </xf>
    <xf numFmtId="4" fontId="52" fillId="0" borderId="30" xfId="23" applyNumberFormat="1" applyFont="1" applyBorder="1" applyAlignment="1">
      <alignment horizontal="justify" vertical="top" wrapText="1"/>
    </xf>
    <xf numFmtId="4" fontId="66" fillId="4" borderId="5" xfId="23" applyNumberFormat="1" applyFont="1" applyFill="1" applyBorder="1" applyAlignment="1">
      <alignment vertical="top" wrapText="1"/>
    </xf>
    <xf numFmtId="4" fontId="76" fillId="2" borderId="5" xfId="0" applyNumberFormat="1" applyFont="1" applyFill="1" applyBorder="1" applyAlignment="1">
      <alignment horizontal="left" vertical="top" wrapText="1"/>
    </xf>
    <xf numFmtId="4" fontId="76" fillId="2" borderId="6" xfId="0" applyNumberFormat="1" applyFont="1" applyFill="1" applyBorder="1" applyAlignment="1">
      <alignment horizontal="left" vertical="top" wrapText="1"/>
    </xf>
    <xf numFmtId="4" fontId="94" fillId="2" borderId="6" xfId="0" applyNumberFormat="1" applyFont="1" applyFill="1" applyBorder="1" applyAlignment="1">
      <alignment horizontal="center"/>
    </xf>
    <xf numFmtId="4" fontId="94" fillId="2" borderId="7" xfId="0" applyNumberFormat="1" applyFont="1" applyFill="1" applyBorder="1" applyAlignment="1"/>
    <xf numFmtId="4" fontId="94" fillId="0" borderId="0" xfId="0" applyNumberFormat="1" applyFont="1" applyAlignment="1"/>
    <xf numFmtId="4" fontId="46" fillId="4" borderId="6" xfId="3" applyNumberFormat="1" applyFont="1" applyFill="1" applyBorder="1" applyAlignment="1">
      <alignment vertical="top" wrapText="1"/>
    </xf>
    <xf numFmtId="4" fontId="46" fillId="0" borderId="0" xfId="3" applyNumberFormat="1" applyFont="1" applyAlignment="1">
      <alignment vertical="top" wrapText="1"/>
    </xf>
    <xf numFmtId="4" fontId="52" fillId="0" borderId="3" xfId="23" applyNumberFormat="1" applyFont="1" applyBorder="1" applyAlignment="1">
      <alignment horizontal="justify" vertical="top" wrapText="1"/>
    </xf>
    <xf numFmtId="4" fontId="52" fillId="0" borderId="3" xfId="2" applyNumberFormat="1" applyFont="1" applyBorder="1" applyAlignment="1">
      <alignment horizontal="center"/>
    </xf>
    <xf numFmtId="4" fontId="67" fillId="0" borderId="3" xfId="25" applyNumberFormat="1" applyFont="1" applyFill="1" applyBorder="1" applyAlignment="1" applyProtection="1">
      <alignment horizontal="right"/>
      <protection locked="0"/>
    </xf>
    <xf numFmtId="4" fontId="52" fillId="0" borderId="4" xfId="25" applyNumberFormat="1" applyFont="1" applyBorder="1" applyAlignment="1">
      <alignment horizontal="right"/>
    </xf>
    <xf numFmtId="4" fontId="46" fillId="4" borderId="6" xfId="3" applyNumberFormat="1" applyFont="1" applyFill="1" applyBorder="1" applyAlignment="1">
      <alignment horizontal="justify" vertical="top" wrapText="1"/>
    </xf>
    <xf numFmtId="4" fontId="52" fillId="0" borderId="1" xfId="2" applyNumberFormat="1" applyFont="1" applyBorder="1" applyAlignment="1">
      <alignment horizontal="center"/>
    </xf>
    <xf numFmtId="4" fontId="67" fillId="0" borderId="1" xfId="25" applyNumberFormat="1" applyFont="1" applyFill="1" applyBorder="1" applyAlignment="1" applyProtection="1">
      <alignment horizontal="right"/>
      <protection locked="0"/>
    </xf>
    <xf numFmtId="4" fontId="52" fillId="0" borderId="1" xfId="25" applyNumberFormat="1" applyFont="1" applyBorder="1" applyAlignment="1">
      <alignment horizontal="right"/>
    </xf>
    <xf numFmtId="4" fontId="52" fillId="0" borderId="1" xfId="23" applyNumberFormat="1" applyFont="1" applyBorder="1" applyAlignment="1">
      <alignment horizontal="justify" vertical="top" wrapText="1"/>
    </xf>
    <xf numFmtId="4" fontId="67" fillId="7" borderId="1" xfId="25" applyNumberFormat="1" applyFont="1" applyFill="1" applyBorder="1" applyAlignment="1" applyProtection="1">
      <alignment horizontal="right"/>
      <protection locked="0"/>
    </xf>
    <xf numFmtId="4" fontId="52" fillId="0" borderId="1" xfId="25" applyNumberFormat="1" applyFont="1" applyBorder="1" applyAlignment="1">
      <alignment horizontal="right" wrapText="1"/>
    </xf>
    <xf numFmtId="4" fontId="46" fillId="0" borderId="1" xfId="3" applyNumberFormat="1" applyFont="1" applyBorder="1" applyAlignment="1">
      <alignment horizontal="justify" vertical="top" wrapText="1"/>
    </xf>
    <xf numFmtId="4" fontId="66" fillId="0" borderId="1" xfId="25" applyNumberFormat="1" applyFont="1" applyBorder="1" applyAlignment="1">
      <alignment horizontal="right"/>
    </xf>
    <xf numFmtId="4" fontId="45" fillId="0" borderId="1" xfId="23" applyNumberFormat="1" applyFont="1" applyBorder="1" applyAlignment="1">
      <alignment horizontal="justify" vertical="top" wrapText="1"/>
    </xf>
    <xf numFmtId="4" fontId="52" fillId="0" borderId="1" xfId="23" quotePrefix="1" applyNumberFormat="1" applyFont="1" applyBorder="1" applyAlignment="1">
      <alignment horizontal="justify" vertical="top" wrapText="1"/>
    </xf>
    <xf numFmtId="4" fontId="46" fillId="0" borderId="0" xfId="3" applyNumberFormat="1" applyFont="1" applyFill="1" applyBorder="1" applyAlignment="1">
      <alignment horizontal="justify" vertical="top" wrapText="1"/>
    </xf>
    <xf numFmtId="4" fontId="52" fillId="0" borderId="0" xfId="2" applyNumberFormat="1" applyFont="1" applyFill="1" applyBorder="1" applyAlignment="1">
      <alignment horizontal="center"/>
    </xf>
    <xf numFmtId="4" fontId="67" fillId="0" borderId="0" xfId="25" applyNumberFormat="1" applyFont="1" applyFill="1" applyBorder="1" applyAlignment="1" applyProtection="1">
      <alignment horizontal="right"/>
      <protection locked="0"/>
    </xf>
    <xf numFmtId="4" fontId="66" fillId="0" borderId="29" xfId="25" applyNumberFormat="1" applyFont="1" applyFill="1" applyBorder="1" applyAlignment="1">
      <alignment horizontal="right"/>
    </xf>
    <xf numFmtId="4" fontId="52" fillId="0" borderId="0" xfId="23" applyNumberFormat="1" applyFont="1" applyBorder="1" applyAlignment="1">
      <alignment horizontal="justify" vertical="top" wrapText="1"/>
    </xf>
    <xf numFmtId="4" fontId="52" fillId="0" borderId="0" xfId="2" applyNumberFormat="1" applyFont="1" applyBorder="1" applyAlignment="1">
      <alignment horizontal="center"/>
    </xf>
    <xf numFmtId="4" fontId="52" fillId="0" borderId="29" xfId="25" applyNumberFormat="1" applyFont="1" applyBorder="1" applyAlignment="1">
      <alignment horizontal="right"/>
    </xf>
    <xf numFmtId="4" fontId="52" fillId="0" borderId="8" xfId="23" applyNumberFormat="1" applyFont="1" applyBorder="1" applyAlignment="1">
      <alignment horizontal="justify" vertical="top" wrapText="1"/>
    </xf>
    <xf numFmtId="4" fontId="52" fillId="0" borderId="8" xfId="2" applyNumberFormat="1" applyFont="1" applyBorder="1" applyAlignment="1">
      <alignment horizontal="center"/>
    </xf>
    <xf numFmtId="4" fontId="67" fillId="0" borderId="8" xfId="25" applyNumberFormat="1" applyFont="1" applyFill="1" applyBorder="1" applyAlignment="1" applyProtection="1">
      <alignment horizontal="right"/>
      <protection locked="0"/>
    </xf>
    <xf numFmtId="4" fontId="52" fillId="0" borderId="8" xfId="25" applyNumberFormat="1" applyFont="1" applyBorder="1" applyAlignment="1">
      <alignment horizontal="right"/>
    </xf>
    <xf numFmtId="4" fontId="45" fillId="0" borderId="0" xfId="0" applyNumberFormat="1" applyFont="1" applyAlignment="1">
      <alignment wrapText="1"/>
    </xf>
    <xf numFmtId="4" fontId="45" fillId="0" borderId="1" xfId="2" applyNumberFormat="1" applyFont="1" applyBorder="1" applyAlignment="1">
      <alignment horizontal="center"/>
    </xf>
    <xf numFmtId="4" fontId="45" fillId="0" borderId="12" xfId="23" applyNumberFormat="1" applyFont="1" applyBorder="1" applyAlignment="1">
      <alignment horizontal="justify" vertical="top" wrapText="1"/>
    </xf>
    <xf numFmtId="4" fontId="52" fillId="0" borderId="12" xfId="2" applyNumberFormat="1" applyFont="1" applyBorder="1" applyAlignment="1">
      <alignment horizontal="center"/>
    </xf>
    <xf numFmtId="4" fontId="52" fillId="0" borderId="12" xfId="25" applyNumberFormat="1" applyFont="1" applyBorder="1" applyAlignment="1">
      <alignment horizontal="right"/>
    </xf>
    <xf numFmtId="4" fontId="45" fillId="0" borderId="1" xfId="23" quotePrefix="1" applyNumberFormat="1" applyFont="1" applyBorder="1" applyAlignment="1">
      <alignment horizontal="justify" vertical="top" wrapText="1"/>
    </xf>
    <xf numFmtId="4" fontId="52" fillId="0" borderId="12" xfId="23" applyNumberFormat="1" applyFont="1" applyBorder="1" applyAlignment="1">
      <alignment horizontal="justify" vertical="top" wrapText="1"/>
    </xf>
    <xf numFmtId="4" fontId="67" fillId="7" borderId="12" xfId="25" applyNumberFormat="1" applyFont="1" applyFill="1" applyBorder="1" applyAlignment="1" applyProtection="1">
      <alignment horizontal="right"/>
      <protection locked="0"/>
    </xf>
    <xf numFmtId="4" fontId="67" fillId="7" borderId="8" xfId="25" applyNumberFormat="1" applyFont="1" applyFill="1" applyBorder="1" applyAlignment="1" applyProtection="1">
      <alignment horizontal="right"/>
      <protection locked="0"/>
    </xf>
    <xf numFmtId="4" fontId="45" fillId="0" borderId="8" xfId="23" applyNumberFormat="1" applyFont="1" applyBorder="1" applyAlignment="1">
      <alignment horizontal="justify" vertical="top" wrapText="1"/>
    </xf>
    <xf numFmtId="4" fontId="45" fillId="0" borderId="3" xfId="23" applyNumberFormat="1" applyFont="1" applyBorder="1" applyAlignment="1">
      <alignment horizontal="justify" vertical="top" wrapText="1"/>
    </xf>
    <xf numFmtId="4" fontId="67" fillId="0" borderId="3" xfId="25" quotePrefix="1" applyNumberFormat="1" applyFont="1" applyFill="1" applyBorder="1" applyAlignment="1" applyProtection="1">
      <alignment horizontal="right"/>
      <protection locked="0"/>
    </xf>
    <xf numFmtId="4" fontId="52" fillId="0" borderId="1" xfId="0" applyNumberFormat="1" applyFont="1" applyBorder="1" applyAlignment="1">
      <alignment horizontal="justify" vertical="top" wrapText="1"/>
    </xf>
    <xf numFmtId="4" fontId="52" fillId="0" borderId="1" xfId="0" applyNumberFormat="1" applyFont="1" applyBorder="1" applyAlignment="1">
      <alignment horizontal="center" wrapText="1"/>
    </xf>
    <xf numFmtId="4" fontId="67" fillId="0" borderId="1" xfId="25" applyNumberFormat="1" applyFont="1" applyFill="1" applyBorder="1" applyAlignment="1" applyProtection="1">
      <alignment wrapText="1"/>
      <protection locked="0"/>
    </xf>
    <xf numFmtId="4" fontId="52" fillId="0" borderId="1" xfId="25" applyNumberFormat="1" applyFont="1" applyBorder="1" applyAlignment="1">
      <alignment wrapText="1"/>
    </xf>
    <xf numFmtId="4" fontId="52" fillId="0" borderId="1" xfId="0" quotePrefix="1" applyNumberFormat="1" applyFont="1" applyBorder="1" applyAlignment="1">
      <alignment horizontal="justify" vertical="top" wrapText="1"/>
    </xf>
    <xf numFmtId="4" fontId="67" fillId="7" borderId="1" xfId="25" applyNumberFormat="1" applyFont="1" applyFill="1" applyBorder="1" applyAlignment="1" applyProtection="1">
      <alignment wrapText="1"/>
      <protection locked="0"/>
    </xf>
    <xf numFmtId="4" fontId="66" fillId="0" borderId="1" xfId="0" applyNumberFormat="1" applyFont="1" applyBorder="1" applyAlignment="1">
      <alignment horizontal="justify" vertical="top" wrapText="1"/>
    </xf>
    <xf numFmtId="4" fontId="50" fillId="2" borderId="5" xfId="0" applyNumberFormat="1" applyFont="1" applyFill="1" applyBorder="1" applyAlignment="1">
      <alignment horizontal="left" vertical="top" wrapText="1"/>
    </xf>
    <xf numFmtId="4" fontId="51" fillId="2" borderId="6" xfId="0" applyNumberFormat="1" applyFont="1" applyFill="1" applyBorder="1" applyAlignment="1">
      <alignment horizontal="center"/>
    </xf>
    <xf numFmtId="4" fontId="51" fillId="2" borderId="7" xfId="0" applyNumberFormat="1" applyFont="1" applyFill="1" applyBorder="1" applyAlignment="1"/>
    <xf numFmtId="4" fontId="68" fillId="0" borderId="1" xfId="23" applyNumberFormat="1" applyFont="1" applyBorder="1" applyAlignment="1">
      <alignment horizontal="justify" vertical="top" wrapText="1"/>
    </xf>
    <xf numFmtId="4" fontId="67" fillId="0" borderId="12" xfId="25" applyNumberFormat="1" applyFont="1" applyFill="1" applyBorder="1" applyAlignment="1" applyProtection="1">
      <alignment horizontal="right"/>
      <protection locked="0"/>
    </xf>
    <xf numFmtId="4" fontId="67" fillId="0" borderId="0" xfId="25" applyNumberFormat="1" applyFont="1" applyAlignment="1">
      <alignment horizontal="right"/>
    </xf>
    <xf numFmtId="4" fontId="58" fillId="4" borderId="2" xfId="0" applyNumberFormat="1" applyFont="1" applyFill="1" applyBorder="1" applyAlignment="1"/>
    <xf numFmtId="4" fontId="41" fillId="0" borderId="5" xfId="0" applyNumberFormat="1" applyFont="1" applyBorder="1" applyAlignment="1"/>
    <xf numFmtId="4" fontId="106" fillId="0" borderId="5" xfId="24" applyNumberFormat="1" applyFont="1" applyBorder="1" applyAlignment="1">
      <alignment horizontal="center" vertical="top"/>
    </xf>
    <xf numFmtId="4" fontId="107" fillId="4" borderId="5" xfId="24" applyNumberFormat="1" applyFont="1" applyFill="1" applyBorder="1" applyAlignment="1">
      <alignment horizontal="center" vertical="top"/>
    </xf>
    <xf numFmtId="4" fontId="106" fillId="0" borderId="0" xfId="24" applyNumberFormat="1" applyFont="1" applyAlignment="1">
      <alignment horizontal="center" vertical="top"/>
    </xf>
    <xf numFmtId="4" fontId="107" fillId="0" borderId="8" xfId="24" applyNumberFormat="1" applyFont="1" applyBorder="1" applyAlignment="1">
      <alignment horizontal="center" vertical="top"/>
    </xf>
    <xf numFmtId="4" fontId="107" fillId="0" borderId="1" xfId="24" applyNumberFormat="1" applyFont="1" applyBorder="1" applyAlignment="1">
      <alignment horizontal="center" vertical="top"/>
    </xf>
    <xf numFmtId="4" fontId="107" fillId="0" borderId="12" xfId="24" applyNumberFormat="1" applyFont="1" applyBorder="1" applyAlignment="1">
      <alignment horizontal="center" vertical="top"/>
    </xf>
    <xf numFmtId="4" fontId="106" fillId="0" borderId="30" xfId="24" applyNumberFormat="1" applyFont="1" applyBorder="1" applyAlignment="1">
      <alignment horizontal="center" vertical="top"/>
    </xf>
    <xf numFmtId="4" fontId="107" fillId="4" borderId="1" xfId="24" applyNumberFormat="1" applyFont="1" applyFill="1" applyBorder="1" applyAlignment="1">
      <alignment horizontal="center" vertical="top"/>
    </xf>
    <xf numFmtId="4" fontId="108" fillId="2" borderId="5" xfId="0" applyNumberFormat="1" applyFont="1" applyFill="1" applyBorder="1" applyAlignment="1">
      <alignment horizontal="left" vertical="top" wrapText="1"/>
    </xf>
    <xf numFmtId="4" fontId="40" fillId="4" borderId="5" xfId="3" applyNumberFormat="1" applyFont="1" applyFill="1" applyBorder="1" applyAlignment="1">
      <alignment horizontal="center" vertical="top" wrapText="1"/>
    </xf>
    <xf numFmtId="4" fontId="106" fillId="0" borderId="2" xfId="24" applyNumberFormat="1" applyFont="1" applyBorder="1" applyAlignment="1">
      <alignment horizontal="center" vertical="top"/>
    </xf>
    <xf numFmtId="4" fontId="109" fillId="8" borderId="1" xfId="0" applyNumberFormat="1" applyFont="1" applyFill="1" applyBorder="1" applyAlignment="1">
      <alignment horizontal="center" vertical="top"/>
    </xf>
    <xf numFmtId="4" fontId="106" fillId="0" borderId="1" xfId="24" applyNumberFormat="1" applyFont="1" applyBorder="1" applyAlignment="1">
      <alignment horizontal="center" vertical="top"/>
    </xf>
    <xf numFmtId="4" fontId="40" fillId="0" borderId="1" xfId="3" applyNumberFormat="1" applyFont="1" applyBorder="1" applyAlignment="1">
      <alignment horizontal="center" vertical="top" wrapText="1"/>
    </xf>
    <xf numFmtId="4" fontId="40" fillId="0" borderId="9" xfId="3" applyNumberFormat="1" applyFont="1" applyFill="1" applyBorder="1" applyAlignment="1">
      <alignment horizontal="center" vertical="top" wrapText="1"/>
    </xf>
    <xf numFmtId="4" fontId="106" fillId="0" borderId="9" xfId="24" applyNumberFormat="1" applyFont="1" applyBorder="1" applyAlignment="1">
      <alignment horizontal="center" vertical="top"/>
    </xf>
    <xf numFmtId="4" fontId="106" fillId="0" borderId="8" xfId="24" applyNumberFormat="1" applyFont="1" applyBorder="1" applyAlignment="1">
      <alignment horizontal="center" vertical="top"/>
    </xf>
    <xf numFmtId="4" fontId="106" fillId="0" borderId="12" xfId="24" applyNumberFormat="1" applyFont="1" applyBorder="1" applyAlignment="1">
      <alignment horizontal="center" vertical="top"/>
    </xf>
    <xf numFmtId="4" fontId="106" fillId="4" borderId="5" xfId="24" applyNumberFormat="1" applyFont="1" applyFill="1" applyBorder="1" applyAlignment="1">
      <alignment horizontal="center" vertical="top"/>
    </xf>
    <xf numFmtId="4" fontId="106" fillId="4" borderId="5" xfId="0" applyNumberFormat="1" applyFont="1" applyFill="1" applyBorder="1" applyAlignment="1">
      <alignment horizontal="center" wrapText="1"/>
    </xf>
    <xf numFmtId="4" fontId="106" fillId="0" borderId="9" xfId="0" applyNumberFormat="1" applyFont="1" applyBorder="1" applyAlignment="1">
      <alignment horizontal="center" wrapText="1"/>
    </xf>
    <xf numFmtId="4" fontId="58" fillId="2" borderId="5" xfId="0" applyNumberFormat="1" applyFont="1" applyFill="1" applyBorder="1" applyAlignment="1">
      <alignment horizontal="left" vertical="top" wrapText="1"/>
    </xf>
    <xf numFmtId="4" fontId="97" fillId="2" borderId="5" xfId="0" applyNumberFormat="1" applyFont="1" applyFill="1" applyBorder="1" applyAlignment="1"/>
    <xf numFmtId="4" fontId="98" fillId="0" borderId="8" xfId="0" applyNumberFormat="1" applyFont="1" applyBorder="1" applyAlignment="1">
      <alignment horizontal="justify" vertical="top" wrapText="1"/>
    </xf>
    <xf numFmtId="4" fontId="41" fillId="0" borderId="8" xfId="0" applyNumberFormat="1" applyFont="1" applyBorder="1" applyAlignment="1"/>
    <xf numFmtId="4" fontId="98" fillId="0" borderId="1" xfId="0" applyNumberFormat="1" applyFont="1" applyFill="1" applyBorder="1" applyAlignment="1">
      <alignment horizontal="left" vertical="top" wrapText="1"/>
    </xf>
    <xf numFmtId="4" fontId="99" fillId="0" borderId="1" xfId="0" applyNumberFormat="1" applyFont="1" applyFill="1" applyBorder="1" applyAlignment="1">
      <alignment horizontal="justify" vertical="top" wrapText="1"/>
    </xf>
    <xf numFmtId="4" fontId="99" fillId="0" borderId="1" xfId="0" applyNumberFormat="1" applyFont="1" applyFill="1" applyBorder="1" applyAlignment="1">
      <alignment horizontal="left" vertical="top" wrapText="1"/>
    </xf>
    <xf numFmtId="4" fontId="99" fillId="0" borderId="12" xfId="0" applyNumberFormat="1" applyFont="1" applyFill="1" applyBorder="1" applyAlignment="1">
      <alignment horizontal="justify" vertical="top" wrapText="1"/>
    </xf>
    <xf numFmtId="4" fontId="41" fillId="0" borderId="12" xfId="0" applyNumberFormat="1" applyFont="1" applyBorder="1" applyAlignment="1"/>
    <xf numFmtId="4" fontId="41" fillId="0" borderId="12" xfId="0" applyNumberFormat="1" applyFont="1" applyFill="1" applyBorder="1" applyAlignment="1">
      <alignment horizontal="justify" vertical="top" wrapText="1"/>
    </xf>
    <xf numFmtId="4" fontId="100" fillId="4" borderId="5" xfId="0" applyNumberFormat="1" applyFont="1" applyFill="1" applyBorder="1" applyAlignment="1">
      <alignment horizontal="left" vertical="top" wrapText="1"/>
    </xf>
    <xf numFmtId="4" fontId="50" fillId="4" borderId="6" xfId="0" applyNumberFormat="1" applyFont="1" applyFill="1" applyBorder="1" applyAlignment="1">
      <alignment horizontal="left" vertical="top" wrapText="1"/>
    </xf>
    <xf numFmtId="4" fontId="63" fillId="4" borderId="10" xfId="0" applyNumberFormat="1" applyFont="1" applyFill="1" applyBorder="1" applyAlignment="1"/>
    <xf numFmtId="4" fontId="46" fillId="4" borderId="11" xfId="0" applyNumberFormat="1" applyFont="1" applyFill="1" applyBorder="1" applyAlignment="1">
      <alignment horizontal="left"/>
    </xf>
    <xf numFmtId="4" fontId="45" fillId="4" borderId="11" xfId="0" applyNumberFormat="1" applyFont="1" applyFill="1" applyBorder="1" applyAlignment="1">
      <alignment horizontal="center"/>
    </xf>
    <xf numFmtId="4" fontId="63" fillId="0" borderId="5" xfId="0" applyNumberFormat="1" applyFont="1" applyFill="1" applyBorder="1" applyAlignment="1"/>
    <xf numFmtId="4" fontId="45" fillId="0" borderId="6" xfId="0" applyNumberFormat="1" applyFont="1" applyFill="1" applyBorder="1" applyAlignment="1">
      <alignment horizontal="center"/>
    </xf>
    <xf numFmtId="4" fontId="63" fillId="8" borderId="5" xfId="0" applyNumberFormat="1" applyFont="1" applyFill="1" applyBorder="1" applyAlignment="1"/>
    <xf numFmtId="4" fontId="63" fillId="0" borderId="1" xfId="17" applyNumberFormat="1" applyFont="1" applyFill="1" applyBorder="1" applyAlignment="1">
      <alignment vertical="top"/>
    </xf>
    <xf numFmtId="4" fontId="45" fillId="0" borderId="1" xfId="7" applyNumberFormat="1" applyFont="1" applyFill="1" applyBorder="1" applyAlignment="1" applyProtection="1">
      <alignment horizontal="center"/>
      <protection locked="0"/>
    </xf>
    <xf numFmtId="4" fontId="45" fillId="0" borderId="1" xfId="0" quotePrefix="1" applyNumberFormat="1" applyFont="1" applyFill="1" applyBorder="1" applyAlignment="1" applyProtection="1">
      <alignment horizontal="justify" vertical="top" wrapText="1"/>
      <protection locked="0"/>
    </xf>
    <xf numFmtId="4" fontId="45" fillId="0" borderId="1" xfId="0" applyNumberFormat="1" applyFont="1" applyFill="1" applyBorder="1" applyAlignment="1" applyProtection="1">
      <alignment horizontal="center" wrapText="1"/>
      <protection locked="0"/>
    </xf>
    <xf numFmtId="4" fontId="45" fillId="0" borderId="1" xfId="0" applyNumberFormat="1" applyFont="1" applyFill="1" applyBorder="1" applyAlignment="1" applyProtection="1">
      <alignment horizontal="justify" vertical="top"/>
    </xf>
    <xf numFmtId="4" fontId="67" fillId="0" borderId="1" xfId="0" applyNumberFormat="1" applyFont="1" applyFill="1" applyBorder="1" applyAlignment="1" applyProtection="1">
      <alignment horizontal="justify" vertical="top"/>
    </xf>
    <xf numFmtId="4" fontId="63" fillId="0" borderId="1" xfId="0" applyNumberFormat="1" applyFont="1" applyFill="1" applyBorder="1" applyAlignment="1"/>
    <xf numFmtId="4" fontId="67" fillId="0" borderId="1" xfId="0" applyNumberFormat="1" applyFont="1" applyFill="1" applyBorder="1" applyAlignment="1">
      <alignment horizontal="center"/>
    </xf>
    <xf numFmtId="4" fontId="45" fillId="0" borderId="1" xfId="9" applyNumberFormat="1" applyFont="1" applyFill="1" applyBorder="1" applyAlignment="1" applyProtection="1">
      <alignment horizontal="justify" vertical="top" wrapText="1"/>
      <protection locked="0"/>
    </xf>
    <xf numFmtId="4" fontId="45" fillId="0" borderId="1" xfId="0" applyNumberFormat="1" applyFont="1" applyFill="1" applyBorder="1" applyAlignment="1" applyProtection="1">
      <alignment horizontal="center"/>
      <protection hidden="1"/>
    </xf>
    <xf numFmtId="4" fontId="63" fillId="0" borderId="12" xfId="17" applyNumberFormat="1" applyFont="1" applyFill="1" applyBorder="1" applyAlignment="1">
      <alignment vertical="top"/>
    </xf>
    <xf numFmtId="4" fontId="45" fillId="0" borderId="12" xfId="0" applyNumberFormat="1" applyFont="1" applyFill="1" applyBorder="1" applyAlignment="1" applyProtection="1">
      <alignment horizontal="justify" vertical="top" wrapText="1"/>
      <protection locked="0"/>
    </xf>
    <xf numFmtId="4" fontId="45" fillId="0" borderId="12" xfId="7" applyNumberFormat="1" applyFont="1" applyFill="1" applyBorder="1" applyAlignment="1" applyProtection="1">
      <alignment horizontal="center"/>
      <protection locked="0"/>
    </xf>
    <xf numFmtId="4" fontId="63" fillId="0" borderId="2" xfId="0" applyNumberFormat="1" applyFont="1" applyBorder="1" applyAlignment="1"/>
    <xf numFmtId="4" fontId="63" fillId="4" borderId="5" xfId="0" applyNumberFormat="1" applyFont="1" applyFill="1" applyBorder="1" applyAlignment="1"/>
    <xf numFmtId="4" fontId="46" fillId="4" borderId="6" xfId="0" applyNumberFormat="1" applyFont="1" applyFill="1" applyBorder="1" applyAlignment="1" applyProtection="1">
      <alignment horizontal="justify" vertical="top" wrapText="1"/>
      <protection locked="0"/>
    </xf>
    <xf numFmtId="4" fontId="63" fillId="0" borderId="8" xfId="17" applyNumberFormat="1" applyFont="1" applyFill="1" applyBorder="1" applyAlignment="1">
      <alignment vertical="top"/>
    </xf>
    <xf numFmtId="4" fontId="45" fillId="0" borderId="8" xfId="0" applyNumberFormat="1" applyFont="1" applyFill="1" applyBorder="1" applyAlignment="1" applyProtection="1">
      <alignment horizontal="justify" vertical="top" wrapText="1"/>
      <protection locked="0"/>
    </xf>
    <xf numFmtId="4" fontId="45" fillId="0" borderId="8" xfId="7" applyNumberFormat="1" applyFont="1" applyFill="1" applyBorder="1" applyAlignment="1" applyProtection="1">
      <alignment horizontal="center"/>
      <protection locked="0"/>
    </xf>
    <xf numFmtId="4" fontId="45" fillId="0" borderId="1" xfId="7" applyNumberFormat="1" applyFont="1" applyFill="1" applyBorder="1" applyAlignment="1" applyProtection="1">
      <alignment horizontal="center"/>
      <protection hidden="1"/>
    </xf>
    <xf numFmtId="4" fontId="45" fillId="0" borderId="1" xfId="17" applyNumberFormat="1" applyFont="1" applyFill="1" applyBorder="1" applyAlignment="1">
      <alignment horizontal="center"/>
    </xf>
    <xf numFmtId="4" fontId="45" fillId="4" borderId="6" xfId="7" applyNumberFormat="1" applyFont="1" applyFill="1" applyBorder="1" applyAlignment="1" applyProtection="1">
      <alignment horizontal="center"/>
      <protection locked="0"/>
    </xf>
    <xf numFmtId="4" fontId="63" fillId="0" borderId="1" xfId="16" applyNumberFormat="1" applyFont="1" applyFill="1" applyBorder="1" applyAlignment="1"/>
    <xf numFmtId="4" fontId="45" fillId="0" borderId="1" xfId="16" applyNumberFormat="1" applyFont="1" applyFill="1" applyBorder="1" applyAlignment="1">
      <alignment horizontal="center"/>
    </xf>
    <xf numFmtId="4" fontId="45" fillId="0" borderId="3" xfId="9" applyNumberFormat="1" applyFont="1" applyFill="1" applyBorder="1" applyAlignment="1" applyProtection="1">
      <alignment horizontal="justify" vertical="top" wrapText="1"/>
      <protection locked="0"/>
    </xf>
    <xf numFmtId="4" fontId="45" fillId="0" borderId="3" xfId="17" applyNumberFormat="1" applyFont="1" applyFill="1" applyBorder="1" applyAlignment="1">
      <alignment horizontal="center"/>
    </xf>
    <xf numFmtId="4" fontId="63" fillId="4" borderId="9" xfId="0" applyNumberFormat="1" applyFont="1" applyFill="1" applyBorder="1" applyAlignment="1"/>
    <xf numFmtId="4" fontId="45" fillId="4" borderId="6" xfId="17" applyNumberFormat="1" applyFont="1" applyFill="1" applyBorder="1" applyAlignment="1">
      <alignment horizontal="center"/>
    </xf>
    <xf numFmtId="4" fontId="63" fillId="0" borderId="8" xfId="0" applyNumberFormat="1" applyFont="1" applyBorder="1" applyAlignment="1"/>
    <xf numFmtId="4" fontId="45" fillId="0" borderId="8" xfId="17" applyNumberFormat="1" applyFont="1" applyFill="1" applyBorder="1" applyAlignment="1">
      <alignment horizontal="justify" vertical="top"/>
    </xf>
    <xf numFmtId="4" fontId="45" fillId="0" borderId="8" xfId="0" applyNumberFormat="1" applyFont="1" applyFill="1" applyBorder="1" applyAlignment="1">
      <alignment horizontal="center"/>
    </xf>
    <xf numFmtId="4" fontId="45" fillId="0" borderId="1" xfId="17" applyNumberFormat="1" applyFont="1" applyFill="1" applyBorder="1" applyAlignment="1">
      <alignment horizontal="justify" vertical="top" wrapText="1"/>
    </xf>
    <xf numFmtId="4" fontId="63" fillId="0" borderId="0" xfId="0" applyNumberFormat="1" applyFont="1" applyFill="1" applyBorder="1" applyAlignment="1"/>
    <xf numFmtId="4" fontId="45" fillId="0" borderId="0" xfId="0" applyNumberFormat="1" applyFont="1" applyFill="1" applyBorder="1" applyAlignment="1">
      <alignment horizontal="justify" vertical="top"/>
    </xf>
    <xf numFmtId="4" fontId="45" fillId="0" borderId="0" xfId="0" applyNumberFormat="1" applyFont="1" applyFill="1" applyBorder="1" applyAlignment="1">
      <alignment horizontal="center"/>
    </xf>
    <xf numFmtId="4" fontId="101" fillId="0" borderId="0" xfId="0" applyNumberFormat="1" applyFont="1" applyAlignment="1"/>
    <xf numFmtId="4" fontId="51" fillId="4" borderId="6" xfId="0" applyNumberFormat="1" applyFont="1" applyFill="1" applyBorder="1" applyAlignment="1">
      <alignment horizontal="left" vertical="top"/>
    </xf>
    <xf numFmtId="4" fontId="76" fillId="4" borderId="5" xfId="0" applyNumberFormat="1" applyFont="1" applyFill="1" applyBorder="1" applyAlignment="1">
      <alignment horizontal="left" vertical="top"/>
    </xf>
    <xf numFmtId="4" fontId="83" fillId="4" borderId="6" xfId="0" applyNumberFormat="1" applyFont="1" applyFill="1" applyBorder="1" applyAlignment="1" applyProtection="1">
      <alignment horizontal="left" vertical="top"/>
      <protection locked="0"/>
    </xf>
    <xf numFmtId="4" fontId="51" fillId="4" borderId="7" xfId="0" applyNumberFormat="1" applyFont="1" applyFill="1" applyBorder="1" applyAlignment="1">
      <alignment horizontal="left" vertical="top"/>
    </xf>
    <xf numFmtId="4" fontId="46" fillId="4" borderId="6" xfId="0" applyNumberFormat="1" applyFont="1" applyFill="1" applyBorder="1" applyAlignment="1">
      <alignment horizontal="left"/>
    </xf>
    <xf numFmtId="4" fontId="46" fillId="0" borderId="6" xfId="0" applyNumberFormat="1" applyFont="1" applyFill="1" applyBorder="1" applyAlignment="1">
      <alignment horizontal="justify" vertical="top"/>
    </xf>
    <xf numFmtId="4" fontId="45" fillId="0" borderId="1" xfId="7" applyNumberFormat="1" applyFont="1" applyFill="1" applyBorder="1" applyAlignment="1" applyProtection="1">
      <alignment horizontal="left"/>
      <protection locked="0"/>
    </xf>
    <xf numFmtId="4" fontId="67" fillId="0" borderId="1" xfId="13" applyNumberFormat="1" applyFont="1" applyFill="1" applyBorder="1" applyAlignment="1">
      <alignment horizontal="justify" vertical="top"/>
    </xf>
    <xf numFmtId="4" fontId="67" fillId="0" borderId="1" xfId="0" applyNumberFormat="1" applyFont="1" applyFill="1" applyBorder="1" applyAlignment="1" applyProtection="1">
      <alignment horizontal="left"/>
      <protection locked="0"/>
    </xf>
    <xf numFmtId="4" fontId="45" fillId="0" borderId="1" xfId="0" applyNumberFormat="1" applyFont="1" applyFill="1" applyBorder="1" applyAlignment="1" applyProtection="1">
      <alignment horizontal="left"/>
      <protection hidden="1"/>
    </xf>
    <xf numFmtId="4" fontId="45" fillId="0" borderId="1" xfId="13" applyNumberFormat="1" applyFont="1" applyFill="1" applyBorder="1" applyAlignment="1">
      <alignment horizontal="justify" vertical="top"/>
    </xf>
    <xf numFmtId="4" fontId="45" fillId="0" borderId="1" xfId="17" applyNumberFormat="1" applyFont="1" applyFill="1" applyBorder="1" applyAlignment="1">
      <alignment horizontal="left"/>
    </xf>
    <xf numFmtId="4" fontId="67" fillId="0" borderId="1" xfId="7" applyNumberFormat="1" applyFont="1" applyFill="1" applyBorder="1" applyAlignment="1" applyProtection="1">
      <alignment horizontal="left"/>
      <protection locked="0"/>
    </xf>
    <xf numFmtId="4" fontId="63" fillId="0" borderId="12" xfId="0" applyNumberFormat="1" applyFont="1" applyBorder="1" applyAlignment="1"/>
    <xf numFmtId="4" fontId="45" fillId="0" borderId="12" xfId="0" applyNumberFormat="1" applyFont="1" applyFill="1" applyBorder="1" applyAlignment="1">
      <alignment horizontal="justify" vertical="top" wrapText="1"/>
    </xf>
    <xf numFmtId="4" fontId="45" fillId="0" borderId="12" xfId="17" applyNumberFormat="1" applyFont="1" applyFill="1" applyBorder="1" applyAlignment="1">
      <alignment horizontal="left"/>
    </xf>
    <xf numFmtId="4" fontId="45" fillId="4" borderId="6" xfId="7" applyNumberFormat="1" applyFont="1" applyFill="1" applyBorder="1" applyAlignment="1" applyProtection="1">
      <alignment horizontal="left"/>
      <protection locked="0"/>
    </xf>
    <xf numFmtId="4" fontId="45" fillId="0" borderId="8" xfId="7" applyNumberFormat="1" applyFont="1" applyFill="1" applyBorder="1" applyAlignment="1" applyProtection="1">
      <alignment horizontal="left"/>
      <protection locked="0"/>
    </xf>
    <xf numFmtId="4" fontId="46" fillId="0" borderId="1" xfId="9" applyNumberFormat="1" applyFont="1" applyFill="1" applyBorder="1" applyAlignment="1" applyProtection="1">
      <alignment horizontal="justify" vertical="top" wrapText="1"/>
      <protection locked="0"/>
    </xf>
    <xf numFmtId="4" fontId="45" fillId="4" borderId="6" xfId="17" applyNumberFormat="1" applyFont="1" applyFill="1" applyBorder="1" applyAlignment="1">
      <alignment horizontal="left"/>
    </xf>
    <xf numFmtId="4" fontId="45" fillId="0" borderId="8" xfId="17" applyNumberFormat="1" applyFont="1" applyFill="1" applyBorder="1" applyAlignment="1">
      <alignment horizontal="left"/>
    </xf>
    <xf numFmtId="4" fontId="45" fillId="0" borderId="1" xfId="0" applyNumberFormat="1" applyFont="1" applyFill="1" applyBorder="1" applyAlignment="1">
      <alignment horizontal="left"/>
    </xf>
    <xf numFmtId="4" fontId="63" fillId="0" borderId="2" xfId="0" applyNumberFormat="1" applyFont="1" applyFill="1" applyBorder="1" applyAlignment="1"/>
    <xf numFmtId="4" fontId="46" fillId="0" borderId="3" xfId="0" applyNumberFormat="1" applyFont="1" applyFill="1" applyBorder="1" applyAlignment="1">
      <alignment horizontal="left"/>
    </xf>
    <xf numFmtId="4" fontId="63" fillId="0" borderId="9" xfId="0" applyNumberFormat="1" applyFont="1" applyFill="1" applyBorder="1" applyAlignment="1"/>
    <xf numFmtId="4" fontId="46" fillId="0" borderId="0" xfId="0" applyNumberFormat="1" applyFont="1" applyFill="1" applyBorder="1" applyAlignment="1">
      <alignment horizontal="left"/>
    </xf>
    <xf numFmtId="4" fontId="63" fillId="0" borderId="10" xfId="0" applyNumberFormat="1" applyFont="1" applyFill="1" applyBorder="1" applyAlignment="1"/>
    <xf numFmtId="4" fontId="45" fillId="0" borderId="11" xfId="0" applyNumberFormat="1" applyFont="1" applyFill="1" applyBorder="1" applyAlignment="1">
      <alignment horizontal="left"/>
    </xf>
    <xf numFmtId="4" fontId="45" fillId="0" borderId="11" xfId="0" applyNumberFormat="1" applyFont="1" applyFill="1" applyBorder="1" applyAlignment="1">
      <alignment horizontal="center"/>
    </xf>
    <xf numFmtId="4" fontId="46" fillId="0" borderId="1" xfId="0" applyNumberFormat="1" applyFont="1" applyFill="1" applyBorder="1" applyAlignment="1">
      <alignment horizontal="justify" vertical="top"/>
    </xf>
    <xf numFmtId="4" fontId="45" fillId="0" borderId="1" xfId="0" quotePrefix="1" applyNumberFormat="1" applyFont="1" applyFill="1" applyBorder="1" applyAlignment="1">
      <alignment horizontal="justify" vertical="top" wrapText="1"/>
    </xf>
    <xf numFmtId="4" fontId="71" fillId="0" borderId="0" xfId="0" applyNumberFormat="1" applyFont="1" applyFill="1" applyAlignment="1">
      <alignment horizontal="right"/>
    </xf>
    <xf numFmtId="4" fontId="71" fillId="0" borderId="0" xfId="16" applyNumberFormat="1" applyFont="1" applyFill="1" applyAlignment="1"/>
    <xf numFmtId="4" fontId="63" fillId="0" borderId="0" xfId="16" applyNumberFormat="1" applyFont="1" applyFill="1" applyBorder="1" applyAlignment="1"/>
    <xf numFmtId="4" fontId="46" fillId="0" borderId="0" xfId="0" applyNumberFormat="1" applyFont="1" applyFill="1" applyBorder="1" applyAlignment="1">
      <alignment horizontal="justify" vertical="top"/>
    </xf>
    <xf numFmtId="4" fontId="63" fillId="0" borderId="0" xfId="0" applyNumberFormat="1" applyFont="1" applyFill="1" applyAlignment="1"/>
    <xf numFmtId="4" fontId="46" fillId="0" borderId="0" xfId="0" applyNumberFormat="1" applyFont="1" applyFill="1" applyAlignment="1">
      <alignment horizontal="left"/>
    </xf>
    <xf numFmtId="4" fontId="45" fillId="0" borderId="0" xfId="0" applyNumberFormat="1" applyFont="1" applyFill="1" applyAlignment="1">
      <alignment horizontal="center"/>
    </xf>
    <xf numFmtId="4" fontId="45" fillId="0" borderId="0" xfId="0" applyNumberFormat="1" applyFont="1" applyFill="1" applyAlignment="1">
      <alignment horizontal="left"/>
    </xf>
    <xf numFmtId="4" fontId="46" fillId="4" borderId="6" xfId="0" applyNumberFormat="1" applyFont="1" applyFill="1" applyBorder="1" applyAlignment="1">
      <alignment vertical="center"/>
    </xf>
    <xf numFmtId="4" fontId="45" fillId="0" borderId="28" xfId="0" applyNumberFormat="1" applyFont="1" applyFill="1" applyBorder="1" applyAlignment="1">
      <alignment horizontal="justify" vertical="top" wrapText="1"/>
    </xf>
    <xf numFmtId="4" fontId="45" fillId="0" borderId="7" xfId="0" applyNumberFormat="1" applyFont="1" applyFill="1" applyBorder="1" applyAlignment="1">
      <alignment horizontal="justify" vertical="top" wrapText="1"/>
    </xf>
    <xf numFmtId="4" fontId="46" fillId="0" borderId="7" xfId="0" applyNumberFormat="1" applyFont="1" applyFill="1" applyBorder="1" applyAlignment="1">
      <alignment horizontal="justify" vertical="top" wrapText="1"/>
    </xf>
    <xf numFmtId="4" fontId="45" fillId="0" borderId="7" xfId="0" applyNumberFormat="1" applyFont="1" applyFill="1" applyBorder="1" applyAlignment="1">
      <alignment wrapText="1"/>
    </xf>
    <xf numFmtId="4" fontId="45" fillId="0" borderId="7" xfId="0" applyNumberFormat="1" applyFont="1" applyFill="1" applyBorder="1" applyAlignment="1">
      <alignment vertical="top" wrapText="1"/>
    </xf>
    <xf numFmtId="4" fontId="45" fillId="0" borderId="7" xfId="0" quotePrefix="1" applyNumberFormat="1" applyFont="1" applyFill="1" applyBorder="1" applyAlignment="1">
      <alignment wrapText="1"/>
    </xf>
    <xf numFmtId="4" fontId="45" fillId="0" borderId="7" xfId="0" quotePrefix="1" applyNumberFormat="1" applyFont="1" applyFill="1" applyBorder="1" applyAlignment="1">
      <alignment horizontal="justify" vertical="top" wrapText="1"/>
    </xf>
    <xf numFmtId="4" fontId="45" fillId="0" borderId="7" xfId="0" applyNumberFormat="1" applyFont="1" applyFill="1" applyBorder="1" applyAlignment="1">
      <alignment vertical="center" wrapText="1"/>
    </xf>
    <xf numFmtId="4" fontId="46" fillId="0" borderId="7" xfId="0" applyNumberFormat="1" applyFont="1" applyFill="1" applyBorder="1" applyAlignment="1">
      <alignment vertical="top"/>
    </xf>
    <xf numFmtId="4" fontId="45" fillId="0" borderId="7" xfId="0" applyNumberFormat="1" applyFont="1" applyFill="1" applyBorder="1" applyAlignment="1">
      <alignment horizontal="left" vertical="top" wrapText="1"/>
    </xf>
    <xf numFmtId="4" fontId="46" fillId="0" borderId="0" xfId="0" applyNumberFormat="1" applyFont="1" applyFill="1" applyAlignment="1">
      <alignment horizontal="justify" vertical="top"/>
    </xf>
    <xf numFmtId="4" fontId="63" fillId="4" borderId="5" xfId="17" applyNumberFormat="1" applyFont="1" applyFill="1" applyBorder="1" applyAlignment="1">
      <alignment vertical="top"/>
    </xf>
    <xf numFmtId="4" fontId="46" fillId="0" borderId="1" xfId="0" applyNumberFormat="1" applyFont="1" applyFill="1" applyBorder="1" applyAlignment="1"/>
    <xf numFmtId="4" fontId="45" fillId="0" borderId="1" xfId="0" applyNumberFormat="1" applyFont="1" applyFill="1" applyBorder="1" applyAlignment="1">
      <alignment vertical="top" wrapText="1"/>
    </xf>
    <xf numFmtId="4" fontId="45" fillId="0" borderId="1" xfId="0" quotePrefix="1" applyNumberFormat="1" applyFont="1" applyFill="1" applyBorder="1" applyAlignment="1">
      <alignment wrapText="1"/>
    </xf>
    <xf numFmtId="4" fontId="46" fillId="0" borderId="1" xfId="0" applyNumberFormat="1" applyFont="1" applyFill="1" applyBorder="1" applyAlignment="1">
      <alignment vertical="top"/>
    </xf>
    <xf numFmtId="4" fontId="45" fillId="0" borderId="1" xfId="0" applyNumberFormat="1" applyFont="1" applyFill="1" applyBorder="1" applyAlignment="1">
      <alignment horizontal="left" vertical="top" wrapText="1"/>
    </xf>
    <xf numFmtId="4" fontId="46" fillId="0" borderId="1" xfId="0" applyNumberFormat="1" applyFont="1" applyFill="1" applyBorder="1" applyAlignment="1">
      <alignment horizontal="justify" vertical="top" wrapText="1"/>
    </xf>
    <xf numFmtId="4" fontId="63" fillId="0" borderId="0" xfId="17" applyNumberFormat="1" applyFont="1" applyFill="1" applyAlignment="1">
      <alignment vertical="top"/>
    </xf>
    <xf numFmtId="4" fontId="45" fillId="0" borderId="0" xfId="0" applyNumberFormat="1" applyFont="1" applyFill="1" applyAlignment="1">
      <alignment horizontal="justify" vertical="top" wrapText="1"/>
    </xf>
    <xf numFmtId="4" fontId="102" fillId="4" borderId="5" xfId="17" applyNumberFormat="1" applyFont="1" applyFill="1" applyBorder="1" applyAlignment="1">
      <alignment vertical="top"/>
    </xf>
    <xf numFmtId="4" fontId="46" fillId="4" borderId="6" xfId="0" applyNumberFormat="1" applyFont="1" applyFill="1" applyBorder="1" applyAlignment="1"/>
    <xf numFmtId="4" fontId="72" fillId="0" borderId="0" xfId="0" applyNumberFormat="1" applyFont="1" applyFill="1" applyAlignment="1"/>
    <xf numFmtId="4" fontId="51" fillId="4" borderId="6" xfId="0" applyNumberFormat="1" applyFont="1" applyFill="1" applyBorder="1" applyAlignment="1">
      <alignment horizontal="left"/>
    </xf>
    <xf numFmtId="4" fontId="83" fillId="4" borderId="6" xfId="0" applyNumberFormat="1" applyFont="1" applyFill="1" applyBorder="1" applyAlignment="1" applyProtection="1">
      <alignment horizontal="left"/>
      <protection locked="0"/>
    </xf>
    <xf numFmtId="4" fontId="102" fillId="4" borderId="0" xfId="0" applyNumberFormat="1" applyFont="1" applyFill="1" applyAlignment="1">
      <alignment vertical="top"/>
    </xf>
    <xf numFmtId="4" fontId="74" fillId="0" borderId="0" xfId="0" applyNumberFormat="1" applyFont="1" applyFill="1" applyAlignment="1"/>
    <xf numFmtId="4" fontId="73" fillId="4" borderId="0" xfId="0" applyNumberFormat="1" applyFont="1" applyFill="1" applyAlignment="1">
      <alignment horizontal="center"/>
    </xf>
    <xf numFmtId="4" fontId="74" fillId="0" borderId="1" xfId="0" applyNumberFormat="1" applyFont="1" applyFill="1" applyBorder="1" applyAlignment="1">
      <alignment horizontal="center"/>
    </xf>
    <xf numFmtId="4" fontId="45" fillId="0" borderId="1" xfId="0" applyNumberFormat="1" applyFont="1" applyFill="1" applyBorder="1" applyAlignment="1">
      <alignment horizontal="center" vertical="top"/>
    </xf>
    <xf numFmtId="4" fontId="63" fillId="0" borderId="30" xfId="17" applyNumberFormat="1" applyFont="1" applyFill="1" applyBorder="1" applyAlignment="1">
      <alignment vertical="top"/>
    </xf>
    <xf numFmtId="4" fontId="74" fillId="4" borderId="6" xfId="0" applyNumberFormat="1" applyFont="1" applyFill="1" applyBorder="1" applyAlignment="1">
      <alignment horizontal="center"/>
    </xf>
    <xf numFmtId="4" fontId="46" fillId="0" borderId="11" xfId="0" applyNumberFormat="1" applyFont="1" applyFill="1" applyBorder="1" applyAlignment="1">
      <alignment horizontal="justify" vertical="top"/>
    </xf>
    <xf numFmtId="4" fontId="74" fillId="0" borderId="11" xfId="0" applyNumberFormat="1" applyFont="1" applyFill="1" applyBorder="1" applyAlignment="1">
      <alignment horizontal="center"/>
    </xf>
    <xf numFmtId="4" fontId="67" fillId="0" borderId="1" xfId="0" applyNumberFormat="1" applyFont="1" applyFill="1" applyBorder="1" applyAlignment="1">
      <alignment horizontal="justify" vertical="top"/>
    </xf>
    <xf numFmtId="4" fontId="45" fillId="0" borderId="1" xfId="0" quotePrefix="1" applyNumberFormat="1" applyFont="1" applyFill="1" applyBorder="1" applyAlignment="1">
      <alignment horizontal="justify" vertical="top"/>
    </xf>
    <xf numFmtId="4" fontId="74" fillId="0" borderId="1" xfId="0" quotePrefix="1" applyNumberFormat="1" applyFont="1" applyFill="1" applyBorder="1" applyAlignment="1">
      <alignment horizontal="justify" vertical="top"/>
    </xf>
    <xf numFmtId="4" fontId="74" fillId="0" borderId="1" xfId="0" applyNumberFormat="1" applyFont="1" applyBorder="1" applyAlignment="1">
      <alignment horizontal="center"/>
    </xf>
    <xf numFmtId="4" fontId="67" fillId="0" borderId="1" xfId="0" applyNumberFormat="1" applyFont="1" applyFill="1" applyBorder="1" applyAlignment="1">
      <alignment horizontal="center" vertical="top" wrapText="1"/>
    </xf>
    <xf numFmtId="4" fontId="67" fillId="0" borderId="1" xfId="0" applyNumberFormat="1" applyFont="1" applyFill="1" applyBorder="1" applyAlignment="1">
      <alignment horizontal="justify" vertical="top" wrapText="1"/>
    </xf>
    <xf numFmtId="4" fontId="67" fillId="0" borderId="1" xfId="0" applyNumberFormat="1" applyFont="1" applyBorder="1" applyAlignment="1">
      <alignment horizontal="center"/>
    </xf>
    <xf numFmtId="4" fontId="67" fillId="0" borderId="1" xfId="0" quotePrefix="1" applyNumberFormat="1" applyFont="1" applyFill="1" applyBorder="1" applyAlignment="1">
      <alignment horizontal="justify" vertical="top"/>
    </xf>
    <xf numFmtId="4" fontId="63" fillId="4" borderId="5" xfId="0" applyNumberFormat="1" applyFont="1" applyFill="1" applyBorder="1" applyAlignment="1">
      <alignment horizontal="center" vertical="top"/>
    </xf>
    <xf numFmtId="4" fontId="74" fillId="0" borderId="6" xfId="0" applyNumberFormat="1" applyFont="1" applyFill="1" applyBorder="1" applyAlignment="1">
      <alignment horizontal="center"/>
    </xf>
    <xf numFmtId="4" fontId="74" fillId="0" borderId="0" xfId="0" applyNumberFormat="1" applyFont="1" applyFill="1" applyAlignment="1">
      <alignment horizontal="center"/>
    </xf>
    <xf numFmtId="4" fontId="63" fillId="0" borderId="12" xfId="0" applyNumberFormat="1" applyFont="1" applyFill="1" applyBorder="1" applyAlignment="1"/>
    <xf numFmtId="4" fontId="45" fillId="0" borderId="12" xfId="0" applyNumberFormat="1" applyFont="1" applyFill="1" applyBorder="1" applyAlignment="1">
      <alignment horizontal="justify" vertical="top"/>
    </xf>
    <xf numFmtId="4" fontId="67" fillId="7" borderId="30" xfId="25" applyNumberFormat="1" applyFont="1" applyFill="1" applyBorder="1" applyAlignment="1" applyProtection="1">
      <alignment horizontal="right"/>
      <protection locked="0"/>
    </xf>
    <xf numFmtId="4" fontId="46" fillId="4" borderId="11" xfId="0" applyNumberFormat="1" applyFont="1" applyFill="1" applyBorder="1" applyAlignment="1">
      <alignment horizontal="justify" vertical="top"/>
    </xf>
    <xf numFmtId="4" fontId="45" fillId="0" borderId="0" xfId="0" applyNumberFormat="1" applyFont="1" applyFill="1" applyAlignment="1">
      <alignment horizontal="justify" vertical="top"/>
    </xf>
    <xf numFmtId="4" fontId="74" fillId="0" borderId="0" xfId="0" applyNumberFormat="1" applyFont="1" applyFill="1" applyAlignment="1">
      <alignment horizontal="justify" vertical="top"/>
    </xf>
    <xf numFmtId="4" fontId="41" fillId="4" borderId="6" xfId="0" applyNumberFormat="1" applyFont="1" applyFill="1" applyBorder="1" applyAlignment="1"/>
    <xf numFmtId="4" fontId="40" fillId="4" borderId="11" xfId="0" applyNumberFormat="1" applyFont="1" applyFill="1" applyBorder="1" applyAlignment="1">
      <alignment horizontal="left"/>
    </xf>
    <xf numFmtId="4" fontId="41" fillId="0" borderId="1" xfId="17" applyNumberFormat="1" applyFont="1" applyFill="1" applyBorder="1" applyAlignment="1">
      <alignment horizontal="center" vertical="top"/>
    </xf>
    <xf numFmtId="4" fontId="41" fillId="0" borderId="1" xfId="0" applyNumberFormat="1" applyFont="1" applyFill="1" applyBorder="1" applyAlignment="1">
      <alignment horizontal="left" vertical="center"/>
    </xf>
    <xf numFmtId="4" fontId="41" fillId="0" borderId="1" xfId="0" applyNumberFormat="1" applyFont="1" applyBorder="1" applyAlignment="1">
      <alignment horizontal="left" vertical="center"/>
    </xf>
    <xf numFmtId="4" fontId="41" fillId="0" borderId="12" xfId="17" applyNumberFormat="1" applyFont="1" applyFill="1" applyBorder="1" applyAlignment="1">
      <alignment horizontal="center" vertical="top"/>
    </xf>
    <xf numFmtId="4" fontId="41" fillId="4" borderId="6" xfId="0" applyNumberFormat="1" applyFont="1" applyFill="1" applyBorder="1" applyAlignment="1">
      <alignment horizontal="left" vertical="center"/>
    </xf>
    <xf numFmtId="4" fontId="41" fillId="0" borderId="8" xfId="17" applyNumberFormat="1" applyFont="1" applyFill="1" applyBorder="1" applyAlignment="1">
      <alignment horizontal="center" vertical="top"/>
    </xf>
    <xf numFmtId="4" fontId="41" fillId="0" borderId="1" xfId="16" applyNumberFormat="1" applyFont="1" applyFill="1" applyBorder="1" applyAlignment="1">
      <alignment horizontal="center"/>
    </xf>
    <xf numFmtId="4" fontId="41" fillId="0" borderId="3" xfId="0" applyNumberFormat="1" applyFont="1" applyBorder="1" applyAlignment="1">
      <alignment horizontal="left" vertical="center"/>
    </xf>
    <xf numFmtId="4" fontId="41" fillId="4" borderId="5" xfId="0" applyNumberFormat="1" applyFont="1" applyFill="1" applyBorder="1" applyAlignment="1">
      <alignment horizontal="left" vertical="center"/>
    </xf>
    <xf numFmtId="4" fontId="41" fillId="0" borderId="8" xfId="0" applyNumberFormat="1" applyFont="1" applyBorder="1" applyAlignment="1">
      <alignment horizontal="left" vertical="center"/>
    </xf>
    <xf numFmtId="4" fontId="41" fillId="0" borderId="0" xfId="0" applyNumberFormat="1" applyFont="1" applyFill="1" applyBorder="1" applyAlignment="1">
      <alignment horizontal="left" vertical="center"/>
    </xf>
    <xf numFmtId="4" fontId="41" fillId="4" borderId="6" xfId="0" applyNumberFormat="1" applyFont="1" applyFill="1" applyBorder="1" applyAlignment="1">
      <alignment horizontal="left" vertical="top"/>
    </xf>
    <xf numFmtId="4" fontId="41" fillId="0" borderId="0" xfId="0" applyNumberFormat="1" applyFont="1" applyFill="1" applyBorder="1" applyAlignment="1"/>
    <xf numFmtId="4" fontId="41" fillId="0" borderId="12" xfId="0" applyNumberFormat="1" applyFont="1" applyBorder="1" applyAlignment="1">
      <alignment horizontal="left" vertical="center"/>
    </xf>
    <xf numFmtId="4" fontId="110" fillId="0" borderId="0" xfId="0" applyNumberFormat="1" applyFont="1" applyFill="1" applyAlignment="1"/>
    <xf numFmtId="4" fontId="40" fillId="4" borderId="6" xfId="0" applyNumberFormat="1" applyFont="1" applyFill="1" applyBorder="1" applyAlignment="1">
      <alignment horizontal="center"/>
    </xf>
    <xf numFmtId="4" fontId="40" fillId="0" borderId="1" xfId="17" applyNumberFormat="1" applyFont="1" applyFill="1" applyBorder="1" applyAlignment="1">
      <alignment horizontal="center" vertical="top"/>
    </xf>
    <xf numFmtId="4" fontId="40" fillId="0" borderId="0" xfId="16" applyNumberFormat="1" applyFont="1" applyFill="1" applyBorder="1" applyAlignment="1">
      <alignment horizontal="center"/>
    </xf>
    <xf numFmtId="4" fontId="41" fillId="0" borderId="0" xfId="0" applyNumberFormat="1" applyFont="1" applyFill="1" applyAlignment="1"/>
    <xf numFmtId="4" fontId="40" fillId="4" borderId="6" xfId="17" applyNumberFormat="1" applyFont="1" applyFill="1" applyBorder="1" applyAlignment="1">
      <alignment horizontal="center" vertical="top"/>
    </xf>
    <xf numFmtId="4" fontId="40" fillId="0" borderId="8" xfId="17" applyNumberFormat="1" applyFont="1" applyFill="1" applyBorder="1" applyAlignment="1">
      <alignment horizontal="center" vertical="top"/>
    </xf>
    <xf numFmtId="4" fontId="41" fillId="0" borderId="0" xfId="0" applyNumberFormat="1" applyFont="1" applyFill="1" applyBorder="1" applyAlignment="1">
      <alignment horizontal="center" vertical="center"/>
    </xf>
    <xf numFmtId="4" fontId="40" fillId="0" borderId="0" xfId="17" applyNumberFormat="1" applyFont="1" applyFill="1" applyAlignment="1">
      <alignment horizontal="center" vertical="top"/>
    </xf>
    <xf numFmtId="4" fontId="41" fillId="4" borderId="6" xfId="0" applyNumberFormat="1" applyFont="1" applyFill="1" applyBorder="1" applyAlignment="1">
      <alignment horizontal="left"/>
    </xf>
    <xf numFmtId="4" fontId="111" fillId="0" borderId="0" xfId="0" applyNumberFormat="1" applyFont="1" applyFill="1" applyAlignment="1"/>
    <xf numFmtId="4" fontId="41" fillId="0" borderId="6" xfId="0" applyNumberFormat="1" applyFont="1" applyFill="1" applyBorder="1" applyAlignment="1">
      <alignment horizontal="center" vertical="top"/>
    </xf>
    <xf numFmtId="4" fontId="41" fillId="4" borderId="6" xfId="0" applyNumberFormat="1" applyFont="1" applyFill="1" applyBorder="1" applyAlignment="1">
      <alignment horizontal="center" vertical="top"/>
    </xf>
    <xf numFmtId="4" fontId="41" fillId="0" borderId="1" xfId="0" applyNumberFormat="1" applyFont="1" applyFill="1" applyBorder="1" applyAlignment="1">
      <alignment horizontal="center" vertical="top"/>
    </xf>
    <xf numFmtId="4" fontId="41" fillId="0" borderId="0" xfId="0" applyNumberFormat="1" applyFont="1" applyFill="1" applyAlignment="1">
      <alignment horizontal="center" vertical="top"/>
    </xf>
    <xf numFmtId="4" fontId="41" fillId="4" borderId="6" xfId="16" applyNumberFormat="1" applyFont="1" applyFill="1" applyBorder="1" applyAlignment="1">
      <alignment horizontal="center" vertical="top"/>
    </xf>
    <xf numFmtId="4" fontId="41" fillId="0" borderId="0" xfId="0" applyNumberFormat="1" applyFont="1" applyFill="1" applyBorder="1" applyAlignment="1">
      <alignment horizontal="center" vertical="top"/>
    </xf>
    <xf numFmtId="4" fontId="41" fillId="0" borderId="11" xfId="0" applyNumberFormat="1" applyFont="1" applyFill="1" applyBorder="1" applyAlignment="1">
      <alignment horizontal="center" vertical="top"/>
    </xf>
    <xf numFmtId="4" fontId="41" fillId="0" borderId="0" xfId="17" applyNumberFormat="1" applyFont="1" applyFill="1" applyAlignment="1">
      <alignment horizontal="center" vertical="top"/>
    </xf>
    <xf numFmtId="4" fontId="41" fillId="4" borderId="5" xfId="0" applyNumberFormat="1" applyFont="1" applyFill="1" applyBorder="1" applyAlignment="1">
      <alignment horizontal="center" vertical="top"/>
    </xf>
    <xf numFmtId="4" fontId="41" fillId="4" borderId="11" xfId="16" applyNumberFormat="1" applyFont="1" applyFill="1" applyBorder="1" applyAlignment="1">
      <alignment horizontal="center" vertical="top"/>
    </xf>
    <xf numFmtId="4" fontId="76" fillId="4" borderId="6" xfId="0" applyNumberFormat="1" applyFont="1" applyFill="1" applyBorder="1" applyAlignment="1"/>
    <xf numFmtId="4" fontId="65" fillId="4" borderId="6" xfId="17" applyNumberFormat="1" applyFont="1" applyFill="1" applyBorder="1" applyAlignment="1">
      <alignment horizontal="right" vertical="top"/>
    </xf>
    <xf numFmtId="4" fontId="36" fillId="2" borderId="5" xfId="0" applyNumberFormat="1" applyFont="1" applyFill="1" applyBorder="1" applyAlignment="1"/>
    <xf numFmtId="4" fontId="77" fillId="2" borderId="6" xfId="0" applyNumberFormat="1" applyFont="1" applyFill="1" applyBorder="1" applyAlignment="1"/>
    <xf numFmtId="4" fontId="36" fillId="2" borderId="6" xfId="0" applyNumberFormat="1" applyFont="1" applyFill="1" applyBorder="1" applyAlignment="1"/>
    <xf numFmtId="4" fontId="78" fillId="2" borderId="6" xfId="0" applyNumberFormat="1" applyFont="1" applyFill="1" applyBorder="1" applyAlignment="1"/>
    <xf numFmtId="4" fontId="36" fillId="2" borderId="7" xfId="0" applyNumberFormat="1" applyFont="1" applyFill="1" applyBorder="1" applyAlignment="1"/>
    <xf numFmtId="4" fontId="56" fillId="0" borderId="8" xfId="0" applyNumberFormat="1" applyFont="1" applyBorder="1" applyAlignment="1" applyProtection="1">
      <alignment horizontal="justify" vertical="top" wrapText="1"/>
      <protection locked="0"/>
    </xf>
    <xf numFmtId="4" fontId="57" fillId="0" borderId="1" xfId="0" applyNumberFormat="1" applyFont="1" applyFill="1" applyBorder="1" applyAlignment="1">
      <alignment horizontal="justify" vertical="top" wrapText="1"/>
    </xf>
    <xf numFmtId="4" fontId="41" fillId="0" borderId="1" xfId="0" applyNumberFormat="1" applyFont="1" applyBorder="1" applyAlignment="1">
      <alignment wrapText="1"/>
    </xf>
    <xf numFmtId="4" fontId="41" fillId="0" borderId="1" xfId="0" applyNumberFormat="1" applyFont="1" applyBorder="1" applyAlignment="1" applyProtection="1">
      <alignment wrapText="1"/>
      <protection locked="0"/>
    </xf>
    <xf numFmtId="4" fontId="41" fillId="0" borderId="1" xfId="0" applyNumberFormat="1" applyFont="1" applyBorder="1" applyAlignment="1">
      <alignment horizontal="justify" wrapText="1"/>
    </xf>
    <xf numFmtId="4" fontId="41" fillId="0" borderId="1" xfId="0" applyNumberFormat="1" applyFont="1" applyBorder="1" applyAlignment="1" applyProtection="1">
      <alignment horizontal="justify" wrapText="1"/>
      <protection locked="0"/>
    </xf>
    <xf numFmtId="4" fontId="41" fillId="0" borderId="1" xfId="0" applyNumberFormat="1" applyFont="1" applyBorder="1" applyAlignment="1" applyProtection="1">
      <protection locked="0"/>
    </xf>
    <xf numFmtId="4" fontId="57" fillId="0" borderId="1" xfId="0" applyNumberFormat="1" applyFont="1" applyFill="1" applyBorder="1" applyAlignment="1" applyProtection="1">
      <alignment horizontal="justify" vertical="top" wrapText="1"/>
      <protection locked="0"/>
    </xf>
    <xf numFmtId="4" fontId="41" fillId="0" borderId="1" xfId="0" applyNumberFormat="1" applyFont="1" applyBorder="1" applyAlignment="1">
      <alignment horizontal="justify" vertical="top" wrapText="1"/>
    </xf>
    <xf numFmtId="4" fontId="58" fillId="0" borderId="1" xfId="0" applyNumberFormat="1" applyFont="1" applyBorder="1" applyAlignment="1" applyProtection="1">
      <protection locked="0"/>
    </xf>
    <xf numFmtId="4" fontId="41" fillId="0" borderId="5" xfId="0" applyNumberFormat="1" applyFont="1" applyFill="1" applyBorder="1" applyAlignment="1">
      <alignment horizontal="justify" vertical="top" wrapText="1"/>
    </xf>
    <xf numFmtId="4" fontId="41" fillId="0" borderId="1" xfId="0" applyNumberFormat="1" applyFont="1" applyBorder="1" applyAlignment="1">
      <alignment horizontal="justify"/>
    </xf>
    <xf numFmtId="4" fontId="41" fillId="0" borderId="1" xfId="0" applyNumberFormat="1" applyFont="1" applyBorder="1" applyAlignment="1" applyProtection="1">
      <alignment horizontal="justify"/>
      <protection locked="0"/>
    </xf>
    <xf numFmtId="4" fontId="41" fillId="0" borderId="0" xfId="0" applyNumberFormat="1" applyFont="1" applyBorder="1" applyAlignment="1"/>
    <xf numFmtId="4" fontId="57" fillId="0" borderId="12" xfId="0" applyNumberFormat="1" applyFont="1" applyFill="1" applyBorder="1" applyAlignment="1">
      <alignment horizontal="justify" vertical="top" wrapText="1"/>
    </xf>
    <xf numFmtId="4" fontId="57" fillId="0" borderId="12" xfId="0" applyNumberFormat="1" applyFont="1" applyFill="1" applyBorder="1" applyAlignment="1" applyProtection="1">
      <alignment horizontal="justify" vertical="top" wrapText="1"/>
      <protection locked="0"/>
    </xf>
    <xf numFmtId="4" fontId="57" fillId="0" borderId="2" xfId="0" applyNumberFormat="1" applyFont="1" applyFill="1" applyBorder="1" applyAlignment="1">
      <alignment horizontal="justify" vertical="top" wrapText="1"/>
    </xf>
    <xf numFmtId="4" fontId="57" fillId="0" borderId="3" xfId="0" applyNumberFormat="1" applyFont="1" applyFill="1" applyBorder="1" applyAlignment="1">
      <alignment horizontal="justify" vertical="top" wrapText="1"/>
    </xf>
    <xf numFmtId="4" fontId="57" fillId="0" borderId="3" xfId="0" applyNumberFormat="1" applyFont="1" applyFill="1" applyBorder="1" applyAlignment="1" applyProtection="1">
      <alignment horizontal="justify" vertical="top" wrapText="1"/>
      <protection locked="0"/>
    </xf>
    <xf numFmtId="4" fontId="57" fillId="0" borderId="4" xfId="0" applyNumberFormat="1" applyFont="1" applyFill="1" applyBorder="1" applyAlignment="1">
      <alignment horizontal="justify" vertical="top" wrapText="1"/>
    </xf>
    <xf numFmtId="4" fontId="45" fillId="0" borderId="3" xfId="0" applyNumberFormat="1" applyFont="1" applyBorder="1" applyAlignment="1" applyProtection="1">
      <protection locked="0"/>
    </xf>
    <xf numFmtId="4" fontId="50" fillId="4" borderId="5" xfId="0" applyNumberFormat="1" applyFont="1" applyFill="1" applyBorder="1" applyAlignment="1">
      <alignment horizontal="justify" vertical="justify"/>
    </xf>
    <xf numFmtId="4" fontId="76" fillId="4" borderId="6" xfId="0" applyNumberFormat="1" applyFont="1" applyFill="1" applyBorder="1" applyAlignment="1">
      <alignment horizontal="justify" vertical="justify"/>
    </xf>
    <xf numFmtId="4" fontId="51" fillId="4" borderId="6" xfId="0" applyNumberFormat="1" applyFont="1" applyFill="1" applyBorder="1" applyAlignment="1" applyProtection="1">
      <protection locked="0"/>
    </xf>
    <xf numFmtId="4" fontId="45" fillId="5" borderId="5" xfId="0" applyNumberFormat="1" applyFont="1" applyFill="1" applyBorder="1" applyAlignment="1">
      <alignment horizontal="center" vertical="top"/>
    </xf>
    <xf numFmtId="4" fontId="46" fillId="5" borderId="6" xfId="0" applyNumberFormat="1" applyFont="1" applyFill="1" applyBorder="1" applyAlignment="1">
      <alignment horizontal="justify" vertical="top" wrapText="1"/>
    </xf>
    <xf numFmtId="4" fontId="45" fillId="5" borderId="6" xfId="0" applyNumberFormat="1" applyFont="1" applyFill="1" applyBorder="1" applyAlignment="1">
      <alignment horizontal="center" wrapText="1"/>
    </xf>
    <xf numFmtId="4" fontId="45" fillId="5" borderId="6" xfId="0" applyNumberFormat="1" applyFont="1" applyFill="1" applyBorder="1" applyAlignment="1">
      <alignment horizontal="right" wrapText="1"/>
    </xf>
    <xf numFmtId="4" fontId="45" fillId="5" borderId="6" xfId="0" applyNumberFormat="1" applyFont="1" applyFill="1" applyBorder="1" applyAlignment="1" applyProtection="1">
      <alignment horizontal="right" wrapText="1"/>
      <protection locked="0"/>
    </xf>
    <xf numFmtId="4" fontId="45" fillId="5" borderId="7" xfId="0" applyNumberFormat="1" applyFont="1" applyFill="1" applyBorder="1" applyAlignment="1">
      <alignment horizontal="right" wrapText="1"/>
    </xf>
    <xf numFmtId="4" fontId="45" fillId="0" borderId="8" xfId="0" applyNumberFormat="1" applyFont="1" applyBorder="1" applyAlignment="1">
      <alignment horizontal="justify" vertical="top" wrapText="1"/>
    </xf>
    <xf numFmtId="4" fontId="45" fillId="0" borderId="8" xfId="0" applyNumberFormat="1" applyFont="1" applyBorder="1" applyAlignment="1">
      <alignment horizontal="center" wrapText="1"/>
    </xf>
    <xf numFmtId="4" fontId="45" fillId="4" borderId="9" xfId="0" applyNumberFormat="1" applyFont="1" applyFill="1" applyBorder="1" applyAlignment="1">
      <alignment horizontal="center" vertical="top"/>
    </xf>
    <xf numFmtId="4" fontId="45" fillId="4" borderId="29" xfId="0" applyNumberFormat="1" applyFont="1" applyFill="1" applyBorder="1" applyAlignment="1">
      <alignment horizontal="right" wrapText="1"/>
    </xf>
    <xf numFmtId="4" fontId="52" fillId="0" borderId="1" xfId="0" applyNumberFormat="1" applyFont="1" applyFill="1" applyBorder="1" applyAlignment="1">
      <alignment horizontal="center" vertical="top"/>
    </xf>
    <xf numFmtId="4" fontId="52" fillId="0" borderId="1" xfId="0" applyNumberFormat="1" applyFont="1" applyFill="1" applyBorder="1" applyAlignment="1">
      <alignment horizontal="justify" vertical="top" wrapText="1"/>
    </xf>
    <xf numFmtId="4" fontId="52" fillId="0" borderId="1" xfId="0" applyNumberFormat="1" applyFont="1" applyFill="1" applyBorder="1" applyAlignment="1">
      <alignment horizontal="center"/>
    </xf>
    <xf numFmtId="4" fontId="52" fillId="6" borderId="1" xfId="0" applyNumberFormat="1" applyFont="1" applyFill="1" applyBorder="1" applyAlignment="1">
      <alignment horizontal="justify" vertical="top" wrapText="1"/>
    </xf>
    <xf numFmtId="4" fontId="52" fillId="6" borderId="1" xfId="0" applyNumberFormat="1" applyFont="1" applyFill="1" applyBorder="1" applyAlignment="1">
      <alignment horizontal="center"/>
    </xf>
    <xf numFmtId="4" fontId="45" fillId="4" borderId="6" xfId="0" applyNumberFormat="1" applyFont="1" applyFill="1" applyBorder="1" applyAlignment="1">
      <alignment horizontal="justify" vertical="top" wrapText="1"/>
    </xf>
    <xf numFmtId="4" fontId="45" fillId="4" borderId="6" xfId="0" applyNumberFormat="1" applyFont="1" applyFill="1" applyBorder="1" applyAlignment="1" applyProtection="1">
      <alignment horizontal="justify" vertical="top" wrapText="1"/>
      <protection locked="0"/>
    </xf>
    <xf numFmtId="4" fontId="52" fillId="0" borderId="1" xfId="0" applyNumberFormat="1" applyFont="1" applyBorder="1" applyAlignment="1">
      <alignment horizontal="justify" wrapText="1"/>
    </xf>
    <xf numFmtId="4" fontId="52" fillId="0" borderId="1" xfId="0" applyNumberFormat="1" applyFont="1" applyBorder="1" applyAlignment="1">
      <alignment horizontal="center"/>
    </xf>
    <xf numFmtId="4" fontId="53" fillId="0" borderId="1" xfId="0" applyNumberFormat="1" applyFont="1" applyBorder="1" applyAlignment="1">
      <alignment horizontal="left" wrapText="1"/>
    </xf>
    <xf numFmtId="4" fontId="53" fillId="0" borderId="1" xfId="0" applyNumberFormat="1" applyFont="1" applyBorder="1" applyAlignment="1">
      <alignment horizontal="right" wrapText="1"/>
    </xf>
    <xf numFmtId="4" fontId="53" fillId="0" borderId="1" xfId="0" applyNumberFormat="1" applyFont="1" applyBorder="1" applyAlignment="1" applyProtection="1">
      <alignment horizontal="right" wrapText="1"/>
      <protection locked="0"/>
    </xf>
    <xf numFmtId="4" fontId="46" fillId="0" borderId="1" xfId="0" applyNumberFormat="1" applyFont="1" applyBorder="1" applyAlignment="1">
      <alignment horizontal="justify" vertical="top" wrapText="1"/>
    </xf>
    <xf numFmtId="4" fontId="52" fillId="0" borderId="1" xfId="0" applyNumberFormat="1" applyFont="1" applyBorder="1" applyAlignment="1">
      <alignment horizontal="justify"/>
    </xf>
    <xf numFmtId="4" fontId="52" fillId="0" borderId="12" xfId="0" applyNumberFormat="1" applyFont="1" applyBorder="1" applyAlignment="1">
      <alignment horizontal="justify" vertical="top" wrapText="1"/>
    </xf>
    <xf numFmtId="4" fontId="52" fillId="0" borderId="12" xfId="0" applyNumberFormat="1" applyFont="1" applyBorder="1" applyAlignment="1">
      <alignment horizontal="center"/>
    </xf>
    <xf numFmtId="4" fontId="54" fillId="0" borderId="1" xfId="0" applyNumberFormat="1" applyFont="1" applyFill="1" applyBorder="1" applyAlignment="1" applyProtection="1">
      <alignment wrapText="1"/>
      <protection locked="0"/>
    </xf>
    <xf numFmtId="4" fontId="45" fillId="0" borderId="1" xfId="8" applyNumberFormat="1" applyFont="1" applyFill="1" applyBorder="1" applyAlignment="1">
      <alignment horizontal="center"/>
    </xf>
    <xf numFmtId="4" fontId="45" fillId="0" borderId="11" xfId="0" applyNumberFormat="1" applyFont="1" applyBorder="1" applyAlignment="1">
      <alignment horizontal="justify" vertical="top" wrapText="1"/>
    </xf>
    <xf numFmtId="4" fontId="45" fillId="0" borderId="29" xfId="0" applyNumberFormat="1" applyFont="1" applyBorder="1" applyAlignment="1">
      <alignment horizontal="right" wrapText="1"/>
    </xf>
    <xf numFmtId="4" fontId="46" fillId="5" borderId="7" xfId="0" applyNumberFormat="1" applyFont="1" applyFill="1" applyBorder="1" applyAlignment="1">
      <alignment horizontal="right" vertical="top" wrapText="1"/>
    </xf>
    <xf numFmtId="4" fontId="46" fillId="0" borderId="3" xfId="0" applyNumberFormat="1" applyFont="1" applyFill="1" applyBorder="1" applyAlignment="1">
      <alignment horizontal="right" vertical="top" wrapText="1"/>
    </xf>
    <xf numFmtId="4" fontId="46" fillId="0" borderId="11" xfId="0" applyNumberFormat="1" applyFont="1" applyFill="1" applyBorder="1" applyAlignment="1">
      <alignment horizontal="right" vertical="top" wrapText="1"/>
    </xf>
    <xf numFmtId="4" fontId="59" fillId="0" borderId="1" xfId="0" applyNumberFormat="1" applyFont="1" applyBorder="1" applyAlignment="1">
      <alignment horizontal="justify" vertical="top" wrapText="1"/>
    </xf>
    <xf numFmtId="4" fontId="59" fillId="0" borderId="1" xfId="0" applyNumberFormat="1" applyFont="1" applyBorder="1" applyAlignment="1" applyProtection="1">
      <alignment horizontal="justify" vertical="top" wrapText="1"/>
      <protection locked="0"/>
    </xf>
    <xf numFmtId="4" fontId="41" fillId="0" borderId="1" xfId="0" applyNumberFormat="1" applyFont="1" applyBorder="1" applyAlignment="1" applyProtection="1">
      <alignment horizontal="justify" vertical="top" wrapText="1"/>
      <protection locked="0"/>
    </xf>
    <xf numFmtId="4" fontId="56" fillId="0" borderId="1" xfId="0" applyNumberFormat="1" applyFont="1" applyFill="1" applyBorder="1" applyAlignment="1">
      <alignment horizontal="justify" vertical="top" wrapText="1"/>
    </xf>
    <xf numFmtId="4" fontId="56" fillId="0" borderId="1" xfId="0" applyNumberFormat="1" applyFont="1" applyFill="1" applyBorder="1" applyAlignment="1" applyProtection="1">
      <alignment horizontal="justify" vertical="top" wrapText="1"/>
      <protection locked="0"/>
    </xf>
    <xf numFmtId="4" fontId="41" fillId="0" borderId="1" xfId="0" applyNumberFormat="1" applyFont="1" applyBorder="1" applyAlignment="1">
      <alignment horizontal="justify" vertical="top"/>
    </xf>
    <xf numFmtId="4" fontId="41" fillId="0" borderId="1" xfId="0" applyNumberFormat="1" applyFont="1" applyBorder="1" applyAlignment="1" applyProtection="1">
      <alignment horizontal="justify" vertical="top"/>
      <protection locked="0"/>
    </xf>
    <xf numFmtId="4" fontId="41" fillId="0" borderId="1" xfId="0" applyNumberFormat="1" applyFont="1" applyBorder="1" applyAlignment="1">
      <alignment horizontal="left" vertical="top" wrapText="1"/>
    </xf>
    <xf numFmtId="4" fontId="41" fillId="0" borderId="1" xfId="0" applyNumberFormat="1" applyFont="1" applyBorder="1" applyAlignment="1">
      <alignment horizontal="left"/>
    </xf>
    <xf numFmtId="4" fontId="41" fillId="0" borderId="1" xfId="0" applyNumberFormat="1" applyFont="1" applyBorder="1" applyAlignment="1" applyProtection="1">
      <alignment horizontal="left"/>
      <protection locked="0"/>
    </xf>
    <xf numFmtId="4" fontId="45" fillId="0" borderId="2" xfId="0" applyNumberFormat="1" applyFont="1" applyBorder="1" applyAlignment="1">
      <alignment horizontal="center" vertical="top"/>
    </xf>
    <xf numFmtId="4" fontId="45" fillId="0" borderId="3" xfId="0" applyNumberFormat="1" applyFont="1" applyBorder="1" applyAlignment="1">
      <alignment horizontal="center" vertical="top"/>
    </xf>
    <xf numFmtId="4" fontId="75" fillId="0" borderId="3" xfId="0" applyNumberFormat="1" applyFont="1" applyFill="1" applyBorder="1" applyAlignment="1" applyProtection="1">
      <alignment horizontal="center" vertical="top"/>
      <protection locked="0"/>
    </xf>
    <xf numFmtId="4" fontId="45" fillId="0" borderId="4" xfId="0" applyNumberFormat="1" applyFont="1" applyBorder="1" applyAlignment="1">
      <alignment horizontal="center" vertical="top"/>
    </xf>
    <xf numFmtId="4" fontId="56" fillId="0" borderId="8" xfId="0" applyNumberFormat="1" applyFont="1" applyFill="1" applyBorder="1" applyAlignment="1">
      <alignment horizontal="justify" vertical="top" wrapText="1"/>
    </xf>
    <xf numFmtId="4" fontId="41" fillId="0" borderId="8" xfId="0" applyNumberFormat="1" applyFont="1" applyFill="1" applyBorder="1" applyAlignment="1"/>
    <xf numFmtId="4" fontId="41" fillId="0" borderId="8" xfId="0" applyNumberFormat="1" applyFont="1" applyFill="1" applyBorder="1" applyAlignment="1" applyProtection="1">
      <protection locked="0"/>
    </xf>
    <xf numFmtId="4" fontId="41" fillId="0" borderId="8" xfId="0" applyNumberFormat="1" applyFont="1" applyFill="1" applyBorder="1" applyAlignment="1">
      <alignment horizontal="justify" vertical="top" wrapText="1"/>
    </xf>
    <xf numFmtId="4" fontId="58" fillId="0" borderId="8" xfId="0" applyNumberFormat="1" applyFont="1" applyFill="1" applyBorder="1" applyAlignment="1"/>
    <xf numFmtId="4" fontId="41" fillId="0" borderId="5" xfId="0" applyNumberFormat="1" applyFont="1" applyBorder="1" applyAlignment="1">
      <alignment horizontal="justify" vertical="top" wrapText="1"/>
    </xf>
    <xf numFmtId="4" fontId="45" fillId="0" borderId="1" xfId="0" applyNumberFormat="1" applyFont="1" applyFill="1" applyBorder="1" applyAlignment="1">
      <alignment horizontal="center" wrapText="1"/>
    </xf>
    <xf numFmtId="4" fontId="45" fillId="0" borderId="1" xfId="0" applyNumberFormat="1" applyFont="1" applyFill="1" applyBorder="1" applyAlignment="1">
      <alignment horizontal="justify" wrapText="1"/>
    </xf>
    <xf numFmtId="4" fontId="45" fillId="4" borderId="10" xfId="0" applyNumberFormat="1" applyFont="1" applyFill="1" applyBorder="1" applyAlignment="1">
      <alignment horizontal="center" vertical="top"/>
    </xf>
    <xf numFmtId="4" fontId="46" fillId="4" borderId="11" xfId="0" applyNumberFormat="1" applyFont="1" applyFill="1" applyBorder="1" applyAlignment="1">
      <alignment horizontal="justify" vertical="top" wrapText="1"/>
    </xf>
    <xf numFmtId="4" fontId="45" fillId="4" borderId="11" xfId="0" applyNumberFormat="1" applyFont="1" applyFill="1" applyBorder="1" applyAlignment="1">
      <alignment horizontal="center" wrapText="1"/>
    </xf>
    <xf numFmtId="4" fontId="45" fillId="4" borderId="11" xfId="0" applyNumberFormat="1" applyFont="1" applyFill="1" applyBorder="1" applyAlignment="1">
      <alignment horizontal="right" wrapText="1"/>
    </xf>
    <xf numFmtId="4" fontId="45" fillId="4" borderId="11" xfId="0" applyNumberFormat="1" applyFont="1" applyFill="1" applyBorder="1" applyAlignment="1" applyProtection="1">
      <alignment horizontal="right" wrapText="1"/>
      <protection locked="0"/>
    </xf>
    <xf numFmtId="4" fontId="45" fillId="4" borderId="28" xfId="0" applyNumberFormat="1" applyFont="1" applyFill="1" applyBorder="1" applyAlignment="1">
      <alignment horizontal="right" wrapText="1"/>
    </xf>
    <xf numFmtId="4" fontId="75" fillId="0" borderId="3" xfId="0" applyNumberFormat="1" applyFont="1" applyFill="1" applyBorder="1" applyAlignment="1" applyProtection="1">
      <protection locked="0"/>
    </xf>
    <xf numFmtId="4" fontId="45" fillId="2" borderId="6" xfId="0" applyNumberFormat="1" applyFont="1" applyFill="1" applyBorder="1" applyAlignment="1">
      <alignment horizontal="left" vertical="top"/>
    </xf>
    <xf numFmtId="4" fontId="45" fillId="2" borderId="6" xfId="0" applyNumberFormat="1" applyFont="1" applyFill="1" applyBorder="1" applyAlignment="1" applyProtection="1">
      <alignment horizontal="left" vertical="top"/>
      <protection locked="0"/>
    </xf>
    <xf numFmtId="4" fontId="41" fillId="0" borderId="1" xfId="0" applyNumberFormat="1" applyFont="1" applyFill="1" applyBorder="1" applyAlignment="1" applyProtection="1">
      <protection locked="0"/>
    </xf>
    <xf numFmtId="4" fontId="41" fillId="0" borderId="12" xfId="0" applyNumberFormat="1" applyFont="1" applyBorder="1" applyAlignment="1">
      <alignment horizontal="justify" vertical="top" wrapText="1"/>
    </xf>
    <xf numFmtId="4" fontId="41" fillId="0" borderId="12" xfId="0" applyNumberFormat="1" applyFont="1" applyBorder="1" applyAlignment="1" applyProtection="1">
      <protection locked="0"/>
    </xf>
    <xf numFmtId="4" fontId="40" fillId="2" borderId="5" xfId="8" applyNumberFormat="1" applyFont="1" applyFill="1" applyBorder="1" applyAlignment="1"/>
    <xf numFmtId="4" fontId="40" fillId="2" borderId="6" xfId="8" applyNumberFormat="1" applyFont="1" applyFill="1" applyBorder="1" applyAlignment="1"/>
    <xf numFmtId="4" fontId="40" fillId="2" borderId="6" xfId="8" applyNumberFormat="1" applyFont="1" applyFill="1" applyBorder="1" applyAlignment="1" applyProtection="1">
      <protection locked="0"/>
    </xf>
    <xf numFmtId="4" fontId="40" fillId="2" borderId="7" xfId="8" applyNumberFormat="1" applyFont="1" applyFill="1" applyBorder="1" applyAlignment="1"/>
    <xf numFmtId="4" fontId="41" fillId="0" borderId="8" xfId="8" applyNumberFormat="1" applyFont="1" applyFill="1" applyBorder="1" applyAlignment="1">
      <alignment vertical="top"/>
    </xf>
    <xf numFmtId="4" fontId="41" fillId="0" borderId="8" xfId="8" applyNumberFormat="1" applyFont="1" applyFill="1" applyBorder="1" applyAlignment="1">
      <alignment horizontal="justify" vertical="top"/>
    </xf>
    <xf numFmtId="4" fontId="41" fillId="0" borderId="1" xfId="8" applyNumberFormat="1" applyFont="1" applyFill="1" applyBorder="1" applyAlignment="1">
      <alignment vertical="top"/>
    </xf>
    <xf numFmtId="4" fontId="41" fillId="0" borderId="1" xfId="8" applyNumberFormat="1" applyFont="1" applyFill="1" applyBorder="1" applyAlignment="1">
      <alignment horizontal="justify" vertical="top"/>
    </xf>
    <xf numFmtId="4" fontId="41" fillId="0" borderId="1" xfId="8" applyNumberFormat="1" applyFont="1" applyFill="1" applyBorder="1" applyAlignment="1">
      <alignment horizontal="right" vertical="top"/>
    </xf>
    <xf numFmtId="4" fontId="45" fillId="4" borderId="6" xfId="0" applyNumberFormat="1" applyFont="1" applyFill="1" applyBorder="1" applyAlignment="1">
      <alignment horizontal="center" wrapText="1"/>
    </xf>
    <xf numFmtId="4" fontId="45" fillId="4" borderId="6" xfId="0" applyNumberFormat="1" applyFont="1" applyFill="1" applyBorder="1" applyAlignment="1">
      <alignment horizontal="right" wrapText="1"/>
    </xf>
    <xf numFmtId="4" fontId="45" fillId="4" borderId="6" xfId="0" applyNumberFormat="1" applyFont="1" applyFill="1" applyBorder="1" applyAlignment="1" applyProtection="1">
      <alignment horizontal="right" wrapText="1"/>
      <protection locked="0"/>
    </xf>
    <xf numFmtId="4" fontId="46" fillId="0" borderId="0" xfId="0" applyNumberFormat="1" applyFont="1" applyAlignment="1">
      <alignment wrapText="1"/>
    </xf>
    <xf numFmtId="4" fontId="45" fillId="4" borderId="6" xfId="0" applyNumberFormat="1" applyFont="1" applyFill="1" applyBorder="1" applyAlignment="1">
      <alignment horizontal="left" vertical="top"/>
    </xf>
    <xf numFmtId="4" fontId="45" fillId="4" borderId="6" xfId="0" applyNumberFormat="1" applyFont="1" applyFill="1" applyBorder="1" applyAlignment="1" applyProtection="1">
      <alignment horizontal="left" vertical="top"/>
      <protection locked="0"/>
    </xf>
    <xf numFmtId="4" fontId="50" fillId="4" borderId="5" xfId="0" applyNumberFormat="1" applyFont="1" applyFill="1" applyBorder="1" applyAlignment="1">
      <alignment vertical="justify" wrapText="1"/>
    </xf>
    <xf numFmtId="4" fontId="76" fillId="4" borderId="6" xfId="0" applyNumberFormat="1" applyFont="1" applyFill="1" applyBorder="1" applyAlignment="1">
      <alignment vertical="justify"/>
    </xf>
    <xf numFmtId="4" fontId="51" fillId="4" borderId="6" xfId="0" applyNumberFormat="1" applyFont="1" applyFill="1" applyBorder="1" applyAlignment="1">
      <alignment wrapText="1"/>
    </xf>
    <xf numFmtId="4" fontId="51" fillId="4" borderId="6" xfId="0" applyNumberFormat="1" applyFont="1" applyFill="1" applyBorder="1" applyAlignment="1" applyProtection="1">
      <alignment wrapText="1"/>
      <protection locked="0"/>
    </xf>
    <xf numFmtId="4" fontId="51" fillId="4" borderId="7" xfId="0" applyNumberFormat="1" applyFont="1" applyFill="1" applyBorder="1" applyAlignment="1">
      <alignment wrapText="1"/>
    </xf>
    <xf numFmtId="4" fontId="41" fillId="0" borderId="0" xfId="0" applyNumberFormat="1" applyFont="1" applyAlignment="1">
      <alignment wrapText="1"/>
    </xf>
    <xf numFmtId="4" fontId="19" fillId="0" borderId="1" xfId="0" applyNumberFormat="1" applyFont="1" applyBorder="1" applyAlignment="1">
      <alignment horizontal="justify" wrapText="1"/>
    </xf>
    <xf numFmtId="4" fontId="40" fillId="2" borderId="5" xfId="8" applyNumberFormat="1" applyFont="1" applyFill="1" applyBorder="1" applyAlignment="1">
      <alignment horizontal="justify" vertical="top"/>
    </xf>
    <xf numFmtId="4" fontId="41" fillId="0" borderId="1" xfId="8" applyNumberFormat="1" applyFont="1" applyFill="1" applyBorder="1" applyAlignment="1">
      <alignment horizontal="center"/>
    </xf>
    <xf numFmtId="4" fontId="45" fillId="0" borderId="12" xfId="0" applyNumberFormat="1" applyFont="1" applyBorder="1" applyAlignment="1">
      <alignment horizontal="center" wrapText="1"/>
    </xf>
    <xf numFmtId="4" fontId="45" fillId="0" borderId="0" xfId="0" applyNumberFormat="1" applyFont="1" applyBorder="1" applyAlignment="1">
      <alignment horizontal="justify" vertical="top" wrapText="1"/>
    </xf>
    <xf numFmtId="4" fontId="45" fillId="0" borderId="2" xfId="0" applyNumberFormat="1" applyFont="1" applyBorder="1" applyAlignment="1">
      <alignment horizontal="center" vertical="top" wrapText="1"/>
    </xf>
    <xf numFmtId="4" fontId="75" fillId="0" borderId="3" xfId="0" applyNumberFormat="1" applyFont="1" applyFill="1" applyBorder="1" applyAlignment="1" applyProtection="1">
      <alignment wrapText="1"/>
      <protection locked="0"/>
    </xf>
    <xf numFmtId="4" fontId="45" fillId="0" borderId="4" xfId="0" applyNumberFormat="1" applyFont="1" applyBorder="1" applyAlignment="1">
      <alignment wrapText="1"/>
    </xf>
    <xf numFmtId="4" fontId="45" fillId="0" borderId="0" xfId="0" applyNumberFormat="1" applyFont="1" applyBorder="1" applyAlignment="1" applyProtection="1">
      <alignment horizontal="right"/>
      <protection locked="0"/>
    </xf>
    <xf numFmtId="4" fontId="50" fillId="4" borderId="5" xfId="0" applyNumberFormat="1" applyFont="1" applyFill="1" applyBorder="1" applyAlignment="1">
      <alignment vertical="justify"/>
    </xf>
    <xf numFmtId="4" fontId="41" fillId="0" borderId="1" xfId="0" applyNumberFormat="1" applyFont="1" applyFill="1" applyBorder="1" applyAlignment="1">
      <alignment vertical="top" wrapText="1"/>
    </xf>
    <xf numFmtId="4" fontId="41" fillId="0" borderId="12" xfId="8" applyNumberFormat="1" applyFont="1" applyFill="1" applyBorder="1" applyAlignment="1">
      <alignment horizontal="justify" vertical="top"/>
    </xf>
    <xf numFmtId="4" fontId="45" fillId="0" borderId="0" xfId="0" applyNumberFormat="1" applyFont="1" applyFill="1"/>
    <xf numFmtId="4" fontId="90" fillId="0" borderId="1" xfId="0" applyNumberFormat="1" applyFont="1" applyBorder="1" applyAlignment="1">
      <alignment horizontal="center" vertical="top" wrapText="1"/>
    </xf>
    <xf numFmtId="4" fontId="45" fillId="0" borderId="5" xfId="0" applyNumberFormat="1" applyFont="1" applyBorder="1" applyAlignment="1">
      <alignment horizontal="justify" vertical="top" wrapText="1"/>
    </xf>
    <xf numFmtId="4" fontId="90" fillId="0" borderId="12" xfId="0" applyNumberFormat="1" applyFont="1" applyBorder="1" applyAlignment="1">
      <alignment horizontal="center" vertical="top"/>
    </xf>
    <xf numFmtId="4" fontId="45" fillId="0" borderId="1" xfId="0" applyNumberFormat="1" applyFont="1" applyBorder="1" applyAlignment="1">
      <alignment horizontal="justify" wrapText="1"/>
    </xf>
    <xf numFmtId="4" fontId="45" fillId="0" borderId="1" xfId="0" applyNumberFormat="1" applyFont="1" applyBorder="1" applyAlignment="1" applyProtection="1">
      <alignment horizontal="center" wrapText="1"/>
      <protection locked="0"/>
    </xf>
    <xf numFmtId="4" fontId="46" fillId="2" borderId="6" xfId="0" applyNumberFormat="1" applyFont="1" applyFill="1" applyBorder="1" applyAlignment="1">
      <alignment horizontal="left" vertical="top"/>
    </xf>
    <xf numFmtId="4" fontId="75" fillId="0" borderId="0" xfId="0" applyNumberFormat="1" applyFont="1" applyFill="1" applyAlignment="1" applyProtection="1">
      <alignment horizontal="right"/>
      <protection locked="0"/>
    </xf>
    <xf numFmtId="4" fontId="41" fillId="0" borderId="1" xfId="8" applyNumberFormat="1" applyFont="1" applyFill="1" applyBorder="1" applyAlignment="1">
      <alignment horizontal="justify" vertical="top" wrapText="1"/>
    </xf>
    <xf numFmtId="4" fontId="45" fillId="0" borderId="0" xfId="0" applyNumberFormat="1" applyFont="1" applyBorder="1" applyAlignment="1">
      <alignment vertical="justify" wrapText="1"/>
    </xf>
    <xf numFmtId="4" fontId="45" fillId="0" borderId="0" xfId="0" applyNumberFormat="1" applyFont="1" applyBorder="1" applyAlignment="1">
      <alignment horizontal="center" wrapText="1"/>
    </xf>
    <xf numFmtId="4" fontId="51" fillId="2" borderId="6" xfId="0" applyNumberFormat="1" applyFont="1" applyFill="1" applyBorder="1" applyAlignment="1">
      <alignment vertical="top"/>
    </xf>
    <xf numFmtId="4" fontId="51" fillId="2" borderId="6" xfId="0" applyNumberFormat="1" applyFont="1" applyFill="1" applyBorder="1" applyAlignment="1" applyProtection="1">
      <alignment vertical="top"/>
      <protection locked="0"/>
    </xf>
    <xf numFmtId="4" fontId="51" fillId="2" borderId="7" xfId="0" applyNumberFormat="1" applyFont="1" applyFill="1" applyBorder="1" applyAlignment="1">
      <alignment vertical="top"/>
    </xf>
    <xf numFmtId="4" fontId="41" fillId="0" borderId="1" xfId="0" applyNumberFormat="1" applyFont="1" applyBorder="1" applyAlignment="1" applyProtection="1">
      <alignment horizontal="justify" vertical="top" wrapText="1"/>
    </xf>
    <xf numFmtId="4" fontId="41" fillId="0" borderId="1" xfId="0" applyNumberFormat="1" applyFont="1" applyFill="1" applyBorder="1" applyAlignment="1" applyProtection="1">
      <alignment horizontal="justify" vertical="top" wrapText="1"/>
    </xf>
    <xf numFmtId="4" fontId="41" fillId="0" borderId="1" xfId="0" applyNumberFormat="1" applyFont="1" applyFill="1" applyBorder="1" applyAlignment="1" applyProtection="1">
      <alignment horizontal="justify" vertical="top" wrapText="1"/>
      <protection locked="0"/>
    </xf>
    <xf numFmtId="4" fontId="41" fillId="0" borderId="1" xfId="0" applyNumberFormat="1" applyFont="1" applyFill="1" applyBorder="1" applyAlignment="1">
      <alignment horizontal="justify" vertical="top"/>
    </xf>
    <xf numFmtId="4" fontId="41" fillId="0" borderId="1" xfId="0" applyNumberFormat="1" applyFont="1" applyFill="1" applyBorder="1" applyAlignment="1">
      <alignment horizontal="right" vertical="top"/>
    </xf>
    <xf numFmtId="4" fontId="40" fillId="0" borderId="1" xfId="0" applyNumberFormat="1" applyFont="1" applyFill="1" applyBorder="1" applyAlignment="1" applyProtection="1">
      <protection locked="0"/>
    </xf>
    <xf numFmtId="4" fontId="45" fillId="4" borderId="7" xfId="0" applyNumberFormat="1" applyFont="1" applyFill="1" applyBorder="1" applyAlignment="1">
      <alignment wrapText="1"/>
    </xf>
    <xf numFmtId="4" fontId="49" fillId="0" borderId="1" xfId="0" applyNumberFormat="1" applyFont="1" applyFill="1" applyBorder="1" applyAlignment="1">
      <alignment wrapText="1"/>
    </xf>
    <xf numFmtId="4" fontId="45" fillId="4" borderId="11" xfId="0" applyNumberFormat="1" applyFont="1" applyFill="1" applyBorder="1" applyAlignment="1">
      <alignment wrapText="1"/>
    </xf>
    <xf numFmtId="4" fontId="45" fillId="4" borderId="11" xfId="0" applyNumberFormat="1" applyFont="1" applyFill="1" applyBorder="1" applyAlignment="1" applyProtection="1">
      <alignment wrapText="1"/>
      <protection locked="0"/>
    </xf>
    <xf numFmtId="4" fontId="45" fillId="4" borderId="28" xfId="0" applyNumberFormat="1" applyFont="1" applyFill="1" applyBorder="1" applyAlignment="1">
      <alignment wrapText="1"/>
    </xf>
    <xf numFmtId="4" fontId="45" fillId="2" borderId="6" xfId="0" applyNumberFormat="1" applyFont="1" applyFill="1" applyBorder="1" applyAlignment="1">
      <alignment horizontal="left" vertical="top" wrapText="1"/>
    </xf>
    <xf numFmtId="4" fontId="46" fillId="2" borderId="7" xfId="0" applyNumberFormat="1" applyFont="1" applyFill="1" applyBorder="1" applyAlignment="1">
      <alignment wrapText="1"/>
    </xf>
    <xf numFmtId="4" fontId="45" fillId="0" borderId="0" xfId="0" applyNumberFormat="1" applyFont="1" applyAlignment="1">
      <alignment horizontal="center" vertical="top"/>
    </xf>
    <xf numFmtId="4" fontId="45" fillId="0" borderId="0" xfId="0" applyNumberFormat="1" applyFont="1" applyAlignment="1">
      <alignment vertical="justify" wrapText="1"/>
    </xf>
    <xf numFmtId="4" fontId="45" fillId="0" borderId="0" xfId="0" applyNumberFormat="1" applyFont="1" applyAlignment="1">
      <alignment horizontal="center" wrapText="1"/>
    </xf>
    <xf numFmtId="4" fontId="75" fillId="0" borderId="0" xfId="0" applyNumberFormat="1" applyFont="1" applyAlignment="1">
      <alignment horizontal="right"/>
    </xf>
    <xf numFmtId="4" fontId="80" fillId="4" borderId="6" xfId="0" applyNumberFormat="1" applyFont="1" applyFill="1" applyBorder="1" applyAlignment="1" applyProtection="1">
      <protection locked="0"/>
    </xf>
    <xf numFmtId="4" fontId="45" fillId="2" borderId="6" xfId="0" applyNumberFormat="1" applyFont="1" applyFill="1" applyBorder="1" applyAlignment="1" applyProtection="1">
      <alignment horizontal="left" vertical="top" wrapText="1"/>
      <protection locked="0"/>
    </xf>
    <xf numFmtId="4" fontId="45" fillId="0" borderId="1" xfId="0" applyNumberFormat="1" applyFont="1" applyBorder="1" applyAlignment="1" applyProtection="1">
      <protection locked="0"/>
    </xf>
    <xf numFmtId="0" fontId="0" fillId="4" borderId="6" xfId="0" applyFill="1" applyBorder="1" applyAlignment="1" applyProtection="1">
      <protection locked="0"/>
    </xf>
    <xf numFmtId="0" fontId="80" fillId="4" borderId="6" xfId="0" applyFont="1" applyFill="1" applyBorder="1" applyAlignment="1" applyProtection="1">
      <protection locked="0"/>
    </xf>
    <xf numFmtId="4" fontId="67" fillId="0" borderId="0" xfId="0" applyNumberFormat="1" applyFont="1" applyAlignment="1" applyProtection="1">
      <protection locked="0"/>
    </xf>
    <xf numFmtId="0" fontId="38" fillId="3" borderId="12" xfId="0" applyFont="1" applyFill="1" applyBorder="1" applyAlignment="1">
      <alignment horizontal="center" vertical="top"/>
    </xf>
    <xf numFmtId="170" fontId="38" fillId="3" borderId="12" xfId="0" applyNumberFormat="1" applyFont="1" applyFill="1" applyBorder="1" applyAlignment="1">
      <alignment horizontal="right"/>
    </xf>
    <xf numFmtId="170" fontId="39" fillId="2" borderId="8" xfId="0" applyNumberFormat="1" applyFont="1" applyFill="1" applyBorder="1"/>
    <xf numFmtId="170" fontId="38" fillId="9" borderId="34" xfId="0" applyNumberFormat="1" applyFont="1" applyFill="1" applyBorder="1"/>
    <xf numFmtId="0" fontId="43" fillId="0" borderId="13" xfId="0" applyFont="1" applyBorder="1" applyAlignment="1">
      <alignment horizontal="center" vertical="top" wrapText="1"/>
    </xf>
    <xf numFmtId="0" fontId="43" fillId="0" borderId="14" xfId="0" applyFont="1" applyBorder="1" applyAlignment="1">
      <alignment horizontal="center" vertical="top" wrapText="1"/>
    </xf>
    <xf numFmtId="0" fontId="43" fillId="0" borderId="15" xfId="0" applyFont="1" applyBorder="1" applyAlignment="1">
      <alignment horizontal="center" vertical="top" wrapText="1"/>
    </xf>
    <xf numFmtId="9" fontId="39" fillId="2" borderId="12" xfId="22" applyFont="1" applyFill="1" applyBorder="1" applyAlignment="1">
      <alignment horizontal="left" vertical="top" wrapText="1"/>
    </xf>
    <xf numFmtId="0" fontId="39" fillId="2" borderId="12" xfId="0" applyFont="1" applyFill="1" applyBorder="1" applyAlignment="1">
      <alignment horizontal="left" vertical="top" wrapText="1"/>
    </xf>
    <xf numFmtId="0" fontId="39" fillId="2" borderId="12" xfId="0" applyFont="1" applyFill="1" applyBorder="1" applyAlignment="1">
      <alignment vertical="top" wrapText="1"/>
    </xf>
    <xf numFmtId="0" fontId="39" fillId="2" borderId="12" xfId="0" applyFont="1" applyFill="1" applyBorder="1" applyAlignment="1"/>
    <xf numFmtId="0" fontId="38" fillId="3" borderId="1" xfId="0" applyFont="1" applyFill="1" applyBorder="1" applyAlignment="1">
      <alignment horizontal="left" vertical="top" wrapText="1"/>
    </xf>
    <xf numFmtId="0" fontId="38" fillId="3" borderId="1" xfId="0" applyFont="1" applyFill="1" applyBorder="1" applyAlignment="1"/>
    <xf numFmtId="0" fontId="37" fillId="0" borderId="1" xfId="0" applyFont="1" applyBorder="1" applyAlignment="1">
      <alignment horizontal="left"/>
    </xf>
    <xf numFmtId="0" fontId="38" fillId="3" borderId="12" xfId="0" applyFont="1" applyFill="1" applyBorder="1" applyAlignment="1">
      <alignment horizontal="left" vertical="top" wrapText="1"/>
    </xf>
    <xf numFmtId="0" fontId="38" fillId="3" borderId="12" xfId="0" applyFont="1" applyFill="1" applyBorder="1" applyAlignment="1"/>
    <xf numFmtId="9" fontId="38" fillId="2" borderId="8" xfId="22" applyFont="1" applyFill="1" applyBorder="1" applyAlignment="1">
      <alignment horizontal="left" vertical="top" wrapText="1"/>
    </xf>
    <xf numFmtId="0" fontId="38" fillId="2" borderId="8" xfId="0" applyFont="1" applyFill="1" applyBorder="1" applyAlignment="1">
      <alignment horizontal="left" vertical="top" wrapText="1"/>
    </xf>
    <xf numFmtId="0" fontId="38" fillId="2" borderId="8" xfId="0" applyFont="1" applyFill="1" applyBorder="1" applyAlignment="1">
      <alignment vertical="top" wrapText="1"/>
    </xf>
    <xf numFmtId="0" fontId="38" fillId="2" borderId="8" xfId="0" applyFont="1" applyFill="1" applyBorder="1" applyAlignment="1"/>
    <xf numFmtId="9" fontId="38" fillId="9" borderId="32" xfId="22" applyFont="1" applyFill="1" applyBorder="1" applyAlignment="1">
      <alignment horizontal="left" vertical="top" wrapText="1"/>
    </xf>
    <xf numFmtId="0" fontId="38" fillId="9" borderId="33" xfId="0" applyFont="1" applyFill="1" applyBorder="1" applyAlignment="1">
      <alignment horizontal="left" vertical="top" wrapText="1"/>
    </xf>
    <xf numFmtId="0" fontId="38" fillId="9" borderId="33" xfId="0" applyFont="1" applyFill="1" applyBorder="1" applyAlignment="1">
      <alignment vertical="top" wrapText="1"/>
    </xf>
    <xf numFmtId="0" fontId="38" fillId="9" borderId="33" xfId="0" applyFont="1" applyFill="1" applyBorder="1" applyAlignment="1"/>
    <xf numFmtId="0" fontId="39" fillId="2" borderId="1" xfId="0" applyFont="1" applyFill="1" applyBorder="1" applyAlignment="1">
      <alignment horizontal="center" vertical="top" wrapText="1"/>
    </xf>
    <xf numFmtId="0" fontId="39" fillId="0" borderId="1" xfId="0" applyFont="1" applyBorder="1" applyAlignment="1">
      <alignment horizontal="center"/>
    </xf>
    <xf numFmtId="0" fontId="40" fillId="0" borderId="1" xfId="0" applyFont="1" applyBorder="1" applyAlignment="1">
      <alignment horizontal="center"/>
    </xf>
    <xf numFmtId="0" fontId="37" fillId="0" borderId="1" xfId="0" applyFont="1" applyBorder="1" applyAlignment="1"/>
    <xf numFmtId="0" fontId="37" fillId="0" borderId="5" xfId="0" applyFont="1" applyBorder="1" applyAlignment="1"/>
    <xf numFmtId="0" fontId="37" fillId="0" borderId="6" xfId="0" applyFont="1" applyBorder="1" applyAlignment="1"/>
    <xf numFmtId="0" fontId="37" fillId="0" borderId="7" xfId="0" applyFont="1" applyBorder="1" applyAlignment="1"/>
    <xf numFmtId="0" fontId="112" fillId="9" borderId="1" xfId="0" applyFont="1" applyFill="1" applyBorder="1" applyAlignment="1">
      <alignment horizontal="center" vertical="top" wrapText="1"/>
    </xf>
    <xf numFmtId="17" fontId="38" fillId="0" borderId="1" xfId="0" applyNumberFormat="1" applyFont="1" applyBorder="1" applyAlignment="1">
      <alignment horizontal="left" wrapText="1"/>
    </xf>
    <xf numFmtId="0" fontId="38" fillId="0" borderId="1" xfId="0" applyFont="1" applyBorder="1" applyAlignment="1">
      <alignment horizontal="left" wrapText="1"/>
    </xf>
    <xf numFmtId="0" fontId="38" fillId="0" borderId="1" xfId="0" applyFont="1" applyBorder="1" applyAlignment="1">
      <alignment horizontal="left" vertical="top" wrapText="1"/>
    </xf>
    <xf numFmtId="0" fontId="38" fillId="0" borderId="2" xfId="0" applyFont="1" applyFill="1" applyBorder="1" applyAlignment="1">
      <alignment horizontal="center" vertical="top" wrapText="1"/>
    </xf>
    <xf numFmtId="0" fontId="38" fillId="0" borderId="3" xfId="0" applyFont="1" applyFill="1" applyBorder="1" applyAlignment="1">
      <alignment horizontal="center" vertical="top" wrapText="1"/>
    </xf>
    <xf numFmtId="0" fontId="38" fillId="0" borderId="4" xfId="0" applyFont="1" applyFill="1" applyBorder="1" applyAlignment="1">
      <alignment horizontal="center" vertical="top" wrapText="1"/>
    </xf>
    <xf numFmtId="0" fontId="39" fillId="0" borderId="1" xfId="0" applyFont="1" applyBorder="1" applyAlignment="1">
      <alignment horizontal="left" vertical="top" wrapText="1"/>
    </xf>
    <xf numFmtId="0" fontId="38" fillId="0" borderId="1" xfId="0" applyFont="1" applyBorder="1" applyAlignment="1">
      <alignment vertical="top" wrapText="1"/>
    </xf>
    <xf numFmtId="0" fontId="39" fillId="0" borderId="1" xfId="0" applyFont="1" applyBorder="1" applyAlignment="1">
      <alignment horizontal="right" vertical="top"/>
    </xf>
    <xf numFmtId="0" fontId="38" fillId="0" borderId="1" xfId="0" applyFont="1" applyBorder="1" applyAlignment="1"/>
    <xf numFmtId="0" fontId="38" fillId="0" borderId="8" xfId="0" applyFont="1" applyBorder="1" applyAlignment="1"/>
    <xf numFmtId="0" fontId="38" fillId="0" borderId="5" xfId="0" applyFont="1" applyBorder="1" applyAlignment="1">
      <alignment horizontal="justify" vertical="top" wrapText="1"/>
    </xf>
    <xf numFmtId="0" fontId="38" fillId="0" borderId="6" xfId="0" applyFont="1" applyBorder="1" applyAlignment="1">
      <alignment horizontal="justify" wrapText="1"/>
    </xf>
    <xf numFmtId="0" fontId="38" fillId="0" borderId="7" xfId="0" applyFont="1" applyBorder="1" applyAlignment="1">
      <alignment horizontal="justify" wrapText="1"/>
    </xf>
    <xf numFmtId="0" fontId="39" fillId="0" borderId="2" xfId="0" applyFont="1" applyBorder="1" applyAlignment="1">
      <alignment horizontal="left" vertical="top" wrapText="1"/>
    </xf>
    <xf numFmtId="0" fontId="38" fillId="0" borderId="3" xfId="0" applyFont="1" applyBorder="1" applyAlignment="1">
      <alignment horizontal="left" vertical="top" wrapText="1"/>
    </xf>
    <xf numFmtId="0" fontId="39" fillId="0" borderId="5" xfId="0" applyFont="1" applyBorder="1" applyAlignment="1">
      <alignment horizontal="left" vertical="top" wrapText="1"/>
    </xf>
    <xf numFmtId="0" fontId="39" fillId="0" borderId="6" xfId="0" applyFont="1" applyBorder="1" applyAlignment="1">
      <alignment horizontal="left" vertical="top" wrapText="1"/>
    </xf>
    <xf numFmtId="0" fontId="39" fillId="0" borderId="7" xfId="0" applyFont="1" applyBorder="1" applyAlignment="1">
      <alignment horizontal="left" vertical="top" wrapText="1"/>
    </xf>
    <xf numFmtId="0" fontId="38" fillId="0" borderId="1" xfId="0" applyFont="1" applyBorder="1" applyAlignment="1">
      <alignment horizontal="right" vertical="top"/>
    </xf>
    <xf numFmtId="0" fontId="37" fillId="0" borderId="9" xfId="0" applyFont="1" applyBorder="1" applyAlignment="1">
      <alignment horizontal="left" vertical="top" wrapText="1"/>
    </xf>
    <xf numFmtId="0" fontId="37" fillId="0" borderId="0" xfId="0" applyFont="1" applyBorder="1" applyAlignment="1">
      <alignment horizontal="left" vertical="top" wrapText="1"/>
    </xf>
    <xf numFmtId="0" fontId="37" fillId="0" borderId="9" xfId="0" applyFont="1" applyBorder="1" applyAlignment="1"/>
    <xf numFmtId="0" fontId="37" fillId="0" borderId="0" xfId="0" applyFont="1" applyBorder="1" applyAlignment="1"/>
    <xf numFmtId="0" fontId="37" fillId="0" borderId="10" xfId="0" applyFont="1" applyBorder="1" applyAlignment="1"/>
    <xf numFmtId="0" fontId="37" fillId="0" borderId="11" xfId="0" applyFont="1" applyBorder="1" applyAlignment="1"/>
    <xf numFmtId="0" fontId="38" fillId="0" borderId="3" xfId="0" applyFont="1" applyBorder="1" applyAlignment="1"/>
    <xf numFmtId="0" fontId="38" fillId="0" borderId="4" xfId="0" applyFont="1" applyBorder="1" applyAlignment="1"/>
    <xf numFmtId="17" fontId="38" fillId="0" borderId="1" xfId="0" applyNumberFormat="1" applyFont="1" applyBorder="1" applyAlignment="1">
      <alignment horizontal="left" vertical="top" wrapText="1"/>
    </xf>
    <xf numFmtId="0" fontId="42" fillId="0" borderId="1" xfId="0" applyFont="1" applyBorder="1" applyAlignment="1">
      <alignment horizontal="left" vertical="top" wrapText="1"/>
    </xf>
    <xf numFmtId="0" fontId="42" fillId="0" borderId="1" xfId="0" applyFont="1" applyBorder="1" applyAlignment="1">
      <alignment horizontal="left" wrapText="1"/>
    </xf>
    <xf numFmtId="0" fontId="44" fillId="0" borderId="19" xfId="0" applyFont="1" applyBorder="1" applyAlignment="1">
      <alignment horizontal="center"/>
    </xf>
    <xf numFmtId="0" fontId="42" fillId="0" borderId="6" xfId="0" applyFont="1" applyBorder="1" applyAlignment="1"/>
    <xf numFmtId="0" fontId="42" fillId="0" borderId="20" xfId="0" applyFont="1" applyBorder="1" applyAlignment="1"/>
    <xf numFmtId="0" fontId="44" fillId="3" borderId="26" xfId="0" applyFont="1" applyFill="1" applyBorder="1" applyAlignment="1">
      <alignment horizontal="left" vertical="top" wrapText="1"/>
    </xf>
    <xf numFmtId="0" fontId="44" fillId="3" borderId="27" xfId="0" applyFont="1" applyFill="1" applyBorder="1" applyAlignment="1">
      <alignment horizontal="left" vertical="top" wrapText="1"/>
    </xf>
    <xf numFmtId="0" fontId="47" fillId="3" borderId="1" xfId="0" applyFont="1" applyFill="1" applyBorder="1" applyAlignment="1">
      <alignment horizontal="left"/>
    </xf>
    <xf numFmtId="0" fontId="42" fillId="0" borderId="22" xfId="0" applyFont="1" applyBorder="1" applyAlignment="1"/>
    <xf numFmtId="0" fontId="38" fillId="2" borderId="16" xfId="0" applyFont="1" applyFill="1" applyBorder="1" applyAlignment="1">
      <alignment horizontal="center" vertical="top" wrapText="1"/>
    </xf>
    <xf numFmtId="0" fontId="38" fillId="2" borderId="17" xfId="0" applyFont="1" applyFill="1" applyBorder="1" applyAlignment="1">
      <alignment horizontal="center" vertical="top" wrapText="1"/>
    </xf>
    <xf numFmtId="0" fontId="38" fillId="2" borderId="18" xfId="0" applyFont="1" applyFill="1" applyBorder="1" applyAlignment="1">
      <alignment horizontal="center" vertical="top" wrapText="1"/>
    </xf>
    <xf numFmtId="0" fontId="40" fillId="0" borderId="19" xfId="0" applyFont="1" applyBorder="1" applyAlignment="1">
      <alignment horizontal="center"/>
    </xf>
    <xf numFmtId="0" fontId="37" fillId="0" borderId="20" xfId="0" applyFont="1" applyBorder="1" applyAlignment="1"/>
    <xf numFmtId="0" fontId="44" fillId="3" borderId="5" xfId="0" applyFont="1" applyFill="1" applyBorder="1" applyAlignment="1">
      <alignment horizontal="left"/>
    </xf>
    <xf numFmtId="0" fontId="44" fillId="3" borderId="20" xfId="0" applyFont="1" applyFill="1" applyBorder="1" applyAlignment="1">
      <alignment horizontal="left"/>
    </xf>
    <xf numFmtId="0" fontId="40" fillId="0" borderId="0" xfId="0" applyFont="1" applyBorder="1" applyAlignment="1">
      <alignment horizontal="center"/>
    </xf>
    <xf numFmtId="0" fontId="41" fillId="0" borderId="0" xfId="0" applyFont="1" applyBorder="1" applyAlignment="1"/>
    <xf numFmtId="4" fontId="45" fillId="0" borderId="1" xfId="19" applyNumberFormat="1" applyFont="1" applyFill="1" applyBorder="1" applyAlignment="1" applyProtection="1">
      <alignment horizontal="left" vertical="top" wrapText="1"/>
    </xf>
    <xf numFmtId="4" fontId="46" fillId="4" borderId="6" xfId="0" applyNumberFormat="1" applyFont="1" applyFill="1" applyBorder="1" applyAlignment="1">
      <alignment horizontal="left" vertical="center"/>
    </xf>
    <xf numFmtId="4" fontId="45" fillId="0" borderId="1" xfId="0" quotePrefix="1" applyNumberFormat="1" applyFont="1" applyBorder="1" applyAlignment="1">
      <alignment horizontal="left"/>
    </xf>
    <xf numFmtId="4" fontId="45" fillId="0" borderId="1" xfId="0" applyNumberFormat="1" applyFont="1" applyBorder="1" applyAlignment="1">
      <alignment horizontal="left"/>
    </xf>
    <xf numFmtId="4" fontId="45" fillId="0" borderId="1" xfId="11" applyNumberFormat="1" applyFont="1" applyBorder="1" applyAlignment="1" applyProtection="1">
      <alignment horizontal="left" vertical="top" wrapText="1"/>
    </xf>
    <xf numFmtId="4" fontId="45" fillId="0" borderId="1" xfId="18" applyNumberFormat="1" applyFont="1" applyBorder="1" applyAlignment="1" applyProtection="1">
      <alignment horizontal="left" vertical="top" wrapText="1"/>
    </xf>
    <xf numFmtId="4" fontId="45" fillId="0" borderId="1" xfId="11" quotePrefix="1" applyNumberFormat="1" applyFont="1" applyBorder="1" applyAlignment="1" applyProtection="1">
      <alignment horizontal="left" vertical="top" wrapText="1"/>
    </xf>
    <xf numFmtId="4" fontId="45" fillId="4" borderId="6" xfId="0" applyNumberFormat="1" applyFont="1" applyFill="1" applyBorder="1" applyAlignment="1">
      <alignment horizontal="justify" vertical="top"/>
    </xf>
    <xf numFmtId="4" fontId="45" fillId="0" borderId="6" xfId="0" applyNumberFormat="1" applyFont="1" applyBorder="1" applyAlignment="1"/>
    <xf numFmtId="4" fontId="46" fillId="0" borderId="1" xfId="12" applyNumberFormat="1" applyFont="1" applyBorder="1" applyAlignment="1">
      <alignment horizontal="left" vertical="center" wrapText="1"/>
    </xf>
    <xf numFmtId="4" fontId="45" fillId="0" borderId="1" xfId="0" applyNumberFormat="1" applyFont="1" applyBorder="1" applyAlignment="1"/>
    <xf numFmtId="4" fontId="45" fillId="0" borderId="1" xfId="4" quotePrefix="1" applyNumberFormat="1" applyFont="1" applyBorder="1" applyAlignment="1" applyProtection="1">
      <alignment horizontal="left" vertical="top" wrapText="1"/>
    </xf>
    <xf numFmtId="4" fontId="45" fillId="0" borderId="1" xfId="4" applyNumberFormat="1" applyFont="1" applyBorder="1" applyAlignment="1" applyProtection="1">
      <alignment horizontal="left" vertical="top" wrapText="1"/>
    </xf>
    <xf numFmtId="4" fontId="46" fillId="4" borderId="6" xfId="0" applyNumberFormat="1" applyFont="1" applyFill="1" applyBorder="1" applyAlignment="1"/>
    <xf numFmtId="4" fontId="46" fillId="0" borderId="5" xfId="12" applyNumberFormat="1" applyFont="1" applyBorder="1" applyAlignment="1">
      <alignment horizontal="left" vertical="center" wrapText="1"/>
    </xf>
    <xf numFmtId="4" fontId="45" fillId="0" borderId="7" xfId="0" applyNumberFormat="1" applyFont="1" applyBorder="1" applyAlignment="1"/>
  </cellXfs>
  <cellStyles count="27">
    <cellStyle name="KOLICINA" xfId="1"/>
    <cellStyle name="ME" xfId="2"/>
    <cellStyle name="Naslov" xfId="3" builtinId="15"/>
    <cellStyle name="Navadno" xfId="0" builtinId="0"/>
    <cellStyle name="Navadno 4" xfId="4"/>
    <cellStyle name="Navadno 4 2" xfId="5"/>
    <cellStyle name="Navadno 5" xfId="6"/>
    <cellStyle name="Navadno_.s1720" xfId="7"/>
    <cellStyle name="Navadno_List1" xfId="8"/>
    <cellStyle name="Navadno_PA-KOTL2" xfId="9"/>
    <cellStyle name="Normal_2400" xfId="10"/>
    <cellStyle name="Normal_Filter, ročn.l." xfId="11"/>
    <cellStyle name="Normal_I-BREZOV" xfId="12"/>
    <cellStyle name="Normal_Popis PZI" xfId="13"/>
    <cellStyle name="Normal_Popis_Perla" xfId="14"/>
    <cellStyle name="Normal_Sheet1" xfId="15"/>
    <cellStyle name="Normal_Sheet1 (2) 2" xfId="16"/>
    <cellStyle name="Normal_Sheet1 (3)" xfId="17"/>
    <cellStyle name="Normal_Sheet1_1" xfId="18"/>
    <cellStyle name="Normal_Sheet1_Sheet2" xfId="19"/>
    <cellStyle name="Normal_Sheet2" xfId="20"/>
    <cellStyle name="Normal_SP 2" xfId="21"/>
    <cellStyle name="Odstotek" xfId="22" builtinId="5"/>
    <cellStyle name="OPIS" xfId="23"/>
    <cellStyle name="ST" xfId="24"/>
    <cellStyle name="Valuta" xfId="25" builtinId="4"/>
    <cellStyle name="Vejica" xfId="26" builtinId="3"/>
  </cellStyles>
  <dxfs count="0"/>
  <tableStyles count="0" defaultTableStyle="TableStyleMedium9" defaultPivotStyle="PivotStyleLight16"/>
  <colors>
    <mruColors>
      <color rgb="FFCC330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0</xdr:rowOff>
    </xdr:from>
    <xdr:to>
      <xdr:col>4</xdr:col>
      <xdr:colOff>367677</xdr:colOff>
      <xdr:row>18</xdr:row>
      <xdr:rowOff>0</xdr:rowOff>
    </xdr:to>
    <xdr:sp macro="" textlink="">
      <xdr:nvSpPr>
        <xdr:cNvPr id="2" name="Besedilo 40"/>
        <xdr:cNvSpPr txBox="1">
          <a:spLocks noChangeArrowheads="1"/>
        </xdr:cNvSpPr>
      </xdr:nvSpPr>
      <xdr:spPr bwMode="auto">
        <a:xfrm>
          <a:off x="495300" y="304800"/>
          <a:ext cx="4825377" cy="0"/>
        </a:xfrm>
        <a:prstGeom prst="rect">
          <a:avLst/>
        </a:prstGeom>
        <a:solidFill>
          <a:srgbClr val="FFFFFF"/>
        </a:solidFill>
        <a:ln>
          <a:noFill/>
        </a:ln>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 name="Text Box 161"/>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4" name="Text Box 162"/>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5"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6"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7" name="Text Box 165"/>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8" name="Text Box 166"/>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9"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0"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1" name="Text Box 16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2" name="Text Box 170"/>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3"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4"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5" name="Text Box 173"/>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6" name="Text Box 174"/>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7" name="Text Box 175"/>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8" name="Text Box 176"/>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9" name="Text Box 257"/>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0" name="Text Box 25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1"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2"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3" name="Text Box 261"/>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4" name="Text Box 262"/>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5"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6"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7" name="Text Box 265"/>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8" name="Text Box 266"/>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9"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0"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1" name="Text Box 26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2" name="Text Box 270"/>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3" name="Text Box 271"/>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4" name="Text Box 272"/>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5" name="Text Box 28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6" name="Text Box 290"/>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37" name="Text Box 161"/>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38" name="Text Box 162"/>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39"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0"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1" name="Text Box 165"/>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2" name="Text Box 166"/>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3"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4"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5" name="Text Box 16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6" name="Text Box 170"/>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7"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8"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9" name="Text Box 173"/>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0" name="Text Box 174"/>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1" name="Text Box 175"/>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2" name="Text Box 176"/>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3" name="Text Box 257"/>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4" name="Text Box 25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5"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6"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7" name="Text Box 261"/>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8" name="Text Box 262"/>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9"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0"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1" name="Text Box 265"/>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2" name="Text Box 266"/>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3"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4"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5" name="Text Box 26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6" name="Text Box 270"/>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7" name="Text Box 271"/>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8" name="Text Box 272"/>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9" name="Text Box 28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70" name="Text Box 290"/>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comments" Target="../comments7.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F49"/>
  <sheetViews>
    <sheetView view="pageBreakPreview" topLeftCell="A19" zoomScaleNormal="100" zoomScaleSheetLayoutView="100" workbookViewId="0">
      <selection activeCell="C11" sqref="C11:F11"/>
    </sheetView>
  </sheetViews>
  <sheetFormatPr defaultRowHeight="12.75" x14ac:dyDescent="0.2"/>
  <cols>
    <col min="1" max="1" width="12.140625" style="1" customWidth="1"/>
    <col min="2" max="2" width="20.42578125" style="1" customWidth="1"/>
    <col min="3" max="5" width="9.140625" style="1"/>
    <col min="6" max="6" width="25.28515625" style="1" customWidth="1"/>
    <col min="7" max="7" width="6.85546875" style="1" customWidth="1"/>
    <col min="8" max="8" width="8" style="1" customWidth="1"/>
    <col min="9" max="16384" width="9.140625" style="1"/>
  </cols>
  <sheetData>
    <row r="1" spans="1:6" x14ac:dyDescent="0.2">
      <c r="A1" s="1952" t="s">
        <v>5094</v>
      </c>
      <c r="B1" s="1952"/>
      <c r="C1" s="1952"/>
      <c r="D1" s="1952"/>
      <c r="E1" s="1952"/>
      <c r="F1" s="1952"/>
    </row>
    <row r="2" spans="1:6" x14ac:dyDescent="0.2">
      <c r="A2" s="1952"/>
      <c r="B2" s="1952"/>
      <c r="C2" s="1952"/>
      <c r="D2" s="1952"/>
      <c r="E2" s="1952"/>
      <c r="F2" s="1952"/>
    </row>
    <row r="3" spans="1:6" ht="21" customHeight="1" x14ac:dyDescent="0.2">
      <c r="A3" s="1952"/>
      <c r="B3" s="1952"/>
      <c r="C3" s="1952"/>
      <c r="D3" s="1952"/>
      <c r="E3" s="1952"/>
      <c r="F3" s="1952"/>
    </row>
    <row r="4" spans="1:6" s="2" customFormat="1" ht="15.75" x14ac:dyDescent="0.25">
      <c r="A4" s="1956"/>
      <c r="B4" s="1957"/>
      <c r="C4" s="1957"/>
      <c r="D4" s="1957"/>
      <c r="E4" s="1957"/>
      <c r="F4" s="1958"/>
    </row>
    <row r="5" spans="1:6" s="2" customFormat="1" ht="15.75" x14ac:dyDescent="0.25">
      <c r="A5" s="1967" t="s">
        <v>47</v>
      </c>
      <c r="B5" s="1968"/>
      <c r="C5" s="1969" t="s">
        <v>56</v>
      </c>
      <c r="D5" s="1970"/>
      <c r="E5" s="1970"/>
      <c r="F5" s="1971"/>
    </row>
    <row r="6" spans="1:6" s="2" customFormat="1" ht="15.75" x14ac:dyDescent="0.25">
      <c r="A6" s="1961"/>
      <c r="B6" s="1962"/>
      <c r="C6" s="1963"/>
      <c r="D6" s="1963"/>
      <c r="E6" s="1963"/>
      <c r="F6" s="1963"/>
    </row>
    <row r="7" spans="1:6" s="2" customFormat="1" ht="31.5" customHeight="1" x14ac:dyDescent="0.25">
      <c r="A7" s="1959" t="s">
        <v>6</v>
      </c>
      <c r="B7" s="1955"/>
      <c r="C7" s="1964" t="s">
        <v>62</v>
      </c>
      <c r="D7" s="1965"/>
      <c r="E7" s="1965"/>
      <c r="F7" s="1966"/>
    </row>
    <row r="8" spans="1:6" s="2" customFormat="1" ht="15.75" x14ac:dyDescent="0.25">
      <c r="A8" s="1961"/>
      <c r="B8" s="1962"/>
      <c r="C8" s="1962"/>
      <c r="D8" s="1962"/>
      <c r="E8" s="1962"/>
      <c r="F8" s="1962"/>
    </row>
    <row r="9" spans="1:6" s="2" customFormat="1" ht="15" customHeight="1" x14ac:dyDescent="0.25">
      <c r="A9" s="1959" t="s">
        <v>31</v>
      </c>
      <c r="B9" s="1955"/>
      <c r="C9" s="1953" t="s">
        <v>5443</v>
      </c>
      <c r="D9" s="1954"/>
      <c r="E9" s="1954"/>
      <c r="F9" s="1954"/>
    </row>
    <row r="10" spans="1:6" s="2" customFormat="1" ht="15" customHeight="1" x14ac:dyDescent="0.25">
      <c r="A10" s="1960"/>
      <c r="B10" s="1960"/>
      <c r="C10" s="1955" t="s">
        <v>25</v>
      </c>
      <c r="D10" s="1955"/>
      <c r="E10" s="1955"/>
      <c r="F10" s="1955"/>
    </row>
    <row r="11" spans="1:6" s="2" customFormat="1" ht="15" customHeight="1" x14ac:dyDescent="0.25">
      <c r="A11" s="1960"/>
      <c r="B11" s="1960"/>
      <c r="C11" s="1955" t="s">
        <v>26</v>
      </c>
      <c r="D11" s="1955"/>
      <c r="E11" s="1955"/>
      <c r="F11" s="1955"/>
    </row>
    <row r="12" spans="1:6" s="2" customFormat="1" ht="15" customHeight="1" x14ac:dyDescent="0.25">
      <c r="A12" s="1960"/>
      <c r="B12" s="1960"/>
      <c r="C12" s="1955" t="s">
        <v>9</v>
      </c>
      <c r="D12" s="1955"/>
      <c r="E12" s="1955"/>
      <c r="F12" s="1955"/>
    </row>
    <row r="13" spans="1:6" s="2" customFormat="1" ht="15.75" x14ac:dyDescent="0.25">
      <c r="A13" s="1961"/>
      <c r="B13" s="1962"/>
      <c r="C13" s="1962"/>
      <c r="D13" s="1962"/>
      <c r="E13" s="1962"/>
      <c r="F13" s="1962"/>
    </row>
    <row r="14" spans="1:6" s="2" customFormat="1" ht="15.75" x14ac:dyDescent="0.25">
      <c r="A14" s="1959" t="s">
        <v>34</v>
      </c>
      <c r="B14" s="1955"/>
      <c r="C14" s="1982" t="s">
        <v>5091</v>
      </c>
      <c r="D14" s="1983"/>
      <c r="E14" s="1983"/>
      <c r="F14" s="1983"/>
    </row>
    <row r="15" spans="1:6" s="2" customFormat="1" ht="15.75" x14ac:dyDescent="0.25">
      <c r="A15" s="1959"/>
      <c r="B15" s="1954"/>
      <c r="C15" s="1954"/>
      <c r="D15" s="1954"/>
      <c r="E15" s="1954"/>
      <c r="F15" s="1954"/>
    </row>
    <row r="16" spans="1:6" s="2" customFormat="1" ht="15" customHeight="1" x14ac:dyDescent="0.25">
      <c r="A16" s="1959" t="s">
        <v>35</v>
      </c>
      <c r="B16" s="1955"/>
      <c r="C16" s="1955" t="s">
        <v>150</v>
      </c>
      <c r="D16" s="1954"/>
      <c r="E16" s="1954"/>
      <c r="F16" s="1954"/>
    </row>
    <row r="17" spans="1:6" s="2" customFormat="1" ht="15.75" x14ac:dyDescent="0.25">
      <c r="A17" s="1961"/>
      <c r="B17" s="1962"/>
      <c r="C17" s="1962"/>
      <c r="D17" s="1962"/>
      <c r="E17" s="1962"/>
      <c r="F17" s="1962"/>
    </row>
    <row r="18" spans="1:6" s="2" customFormat="1" ht="15.75" customHeight="1" x14ac:dyDescent="0.25">
      <c r="A18" s="1959" t="s">
        <v>29</v>
      </c>
      <c r="B18" s="1955"/>
      <c r="C18" s="1954" t="s">
        <v>27</v>
      </c>
      <c r="D18" s="1954"/>
      <c r="E18" s="1954"/>
      <c r="F18" s="1954"/>
    </row>
    <row r="19" spans="1:6" s="2" customFormat="1" ht="15.75" customHeight="1" x14ac:dyDescent="0.25">
      <c r="A19" s="1959" t="s">
        <v>30</v>
      </c>
      <c r="B19" s="1955"/>
      <c r="C19" s="1954" t="s">
        <v>28</v>
      </c>
      <c r="D19" s="1954"/>
      <c r="E19" s="1954"/>
      <c r="F19" s="1954"/>
    </row>
    <row r="20" spans="1:6" s="2" customFormat="1" ht="15.75" customHeight="1" x14ac:dyDescent="0.25">
      <c r="A20" s="1959" t="s">
        <v>32</v>
      </c>
      <c r="B20" s="1959"/>
      <c r="C20" s="1954" t="s">
        <v>5092</v>
      </c>
      <c r="D20" s="1954"/>
      <c r="E20" s="1954"/>
      <c r="F20" s="1954"/>
    </row>
    <row r="21" spans="1:6" s="2" customFormat="1" ht="15.75" x14ac:dyDescent="0.25">
      <c r="A21" s="1961"/>
      <c r="B21" s="1962"/>
      <c r="C21" s="1962"/>
      <c r="D21" s="1962"/>
      <c r="E21" s="1962"/>
      <c r="F21" s="1962"/>
    </row>
    <row r="22" spans="1:6" s="2" customFormat="1" ht="15.75" customHeight="1" x14ac:dyDescent="0.25">
      <c r="A22" s="1959" t="s">
        <v>44</v>
      </c>
      <c r="B22" s="1955"/>
      <c r="C22" s="1954" t="s">
        <v>53</v>
      </c>
      <c r="D22" s="1954"/>
      <c r="E22" s="1954"/>
      <c r="F22" s="1954"/>
    </row>
    <row r="23" spans="1:6" s="2" customFormat="1" ht="15.75" customHeight="1" x14ac:dyDescent="0.25">
      <c r="A23" s="1959"/>
      <c r="B23" s="1955"/>
      <c r="C23" s="1954" t="s">
        <v>54</v>
      </c>
      <c r="D23" s="1954"/>
      <c r="E23" s="1954"/>
      <c r="F23" s="1954"/>
    </row>
    <row r="24" spans="1:6" s="2" customFormat="1" ht="15.75" customHeight="1" x14ac:dyDescent="0.25">
      <c r="A24" s="1955"/>
      <c r="B24" s="1955"/>
      <c r="C24" s="1954" t="s">
        <v>55</v>
      </c>
      <c r="D24" s="1954"/>
      <c r="E24" s="1954"/>
      <c r="F24" s="1954"/>
    </row>
    <row r="25" spans="1:6" s="2" customFormat="1" ht="15.75" x14ac:dyDescent="0.25">
      <c r="A25" s="1972"/>
      <c r="B25" s="1962"/>
      <c r="C25" s="1962"/>
      <c r="D25" s="1962"/>
      <c r="E25" s="1962"/>
      <c r="F25" s="1962"/>
    </row>
    <row r="26" spans="1:6" s="2" customFormat="1" ht="15.75" x14ac:dyDescent="0.25">
      <c r="A26" s="1959" t="s">
        <v>33</v>
      </c>
      <c r="B26" s="1959"/>
      <c r="C26" s="1981" t="s">
        <v>5093</v>
      </c>
      <c r="D26" s="1955"/>
      <c r="E26" s="1955"/>
      <c r="F26" s="1955"/>
    </row>
    <row r="27" spans="1:6" s="2" customFormat="1" ht="15.75" x14ac:dyDescent="0.25">
      <c r="A27" s="1967"/>
      <c r="B27" s="1979"/>
      <c r="C27" s="1979"/>
      <c r="D27" s="1979"/>
      <c r="E27" s="1979"/>
      <c r="F27" s="1980"/>
    </row>
    <row r="28" spans="1:6" x14ac:dyDescent="0.2">
      <c r="A28" s="1967" t="s">
        <v>13</v>
      </c>
      <c r="B28" s="1968"/>
      <c r="C28" s="4" t="s">
        <v>15</v>
      </c>
      <c r="D28" s="1934"/>
      <c r="E28" s="1934"/>
      <c r="F28" s="1934"/>
    </row>
    <row r="29" spans="1:6" x14ac:dyDescent="0.2">
      <c r="A29" s="1973"/>
      <c r="B29" s="1974"/>
      <c r="C29" s="4" t="s">
        <v>14</v>
      </c>
      <c r="D29" s="1934"/>
      <c r="E29" s="1934"/>
      <c r="F29" s="1934"/>
    </row>
    <row r="30" spans="1:6" x14ac:dyDescent="0.2">
      <c r="A30" s="1973"/>
      <c r="B30" s="1974"/>
      <c r="C30" s="4" t="s">
        <v>16</v>
      </c>
      <c r="D30" s="1934"/>
      <c r="E30" s="1934"/>
      <c r="F30" s="1934"/>
    </row>
    <row r="31" spans="1:6" x14ac:dyDescent="0.2">
      <c r="A31" s="1975"/>
      <c r="B31" s="1976"/>
      <c r="C31" s="4" t="s">
        <v>17</v>
      </c>
      <c r="D31" s="1934"/>
      <c r="E31" s="1934"/>
      <c r="F31" s="1934"/>
    </row>
    <row r="32" spans="1:6" x14ac:dyDescent="0.2">
      <c r="A32" s="1975"/>
      <c r="B32" s="1976"/>
      <c r="C32" s="4" t="s">
        <v>18</v>
      </c>
      <c r="D32" s="1934"/>
      <c r="E32" s="1934"/>
      <c r="F32" s="1934"/>
    </row>
    <row r="33" spans="1:6" x14ac:dyDescent="0.2">
      <c r="A33" s="1975"/>
      <c r="B33" s="1976"/>
      <c r="C33" s="4" t="s">
        <v>7</v>
      </c>
      <c r="D33" s="1934"/>
      <c r="E33" s="1934"/>
      <c r="F33" s="1934"/>
    </row>
    <row r="34" spans="1:6" x14ac:dyDescent="0.2">
      <c r="A34" s="1975"/>
      <c r="B34" s="1976"/>
      <c r="C34" s="4" t="s">
        <v>19</v>
      </c>
      <c r="D34" s="1934"/>
      <c r="E34" s="1934"/>
      <c r="F34" s="1934"/>
    </row>
    <row r="35" spans="1:6" x14ac:dyDescent="0.2">
      <c r="A35" s="1975"/>
      <c r="B35" s="1976"/>
      <c r="C35" s="4" t="s">
        <v>20</v>
      </c>
      <c r="D35" s="1934"/>
      <c r="E35" s="1934"/>
      <c r="F35" s="1934"/>
    </row>
    <row r="36" spans="1:6" x14ac:dyDescent="0.2">
      <c r="A36" s="1977"/>
      <c r="B36" s="1978"/>
      <c r="C36" s="4" t="s">
        <v>21</v>
      </c>
      <c r="D36" s="1934"/>
      <c r="E36" s="1934"/>
      <c r="F36" s="1934"/>
    </row>
    <row r="37" spans="1:6" x14ac:dyDescent="0.2">
      <c r="A37" s="1949"/>
      <c r="B37" s="1950"/>
      <c r="C37" s="1950"/>
      <c r="D37" s="1950"/>
      <c r="E37" s="1950"/>
      <c r="F37" s="1951"/>
    </row>
    <row r="38" spans="1:6" ht="15.75" x14ac:dyDescent="0.25">
      <c r="A38" s="1945" t="s">
        <v>61</v>
      </c>
      <c r="B38" s="1945"/>
      <c r="C38" s="1945"/>
      <c r="D38" s="1946"/>
      <c r="E38" s="1946"/>
      <c r="F38" s="1946"/>
    </row>
    <row r="39" spans="1:6" s="3" customFormat="1" x14ac:dyDescent="0.2">
      <c r="A39" s="1947"/>
      <c r="B39" s="1948"/>
      <c r="C39" s="1948"/>
      <c r="D39" s="1948"/>
      <c r="E39" s="1948"/>
      <c r="F39" s="1948"/>
    </row>
    <row r="40" spans="1:6" ht="15.75" x14ac:dyDescent="0.25">
      <c r="A40" s="5" t="s">
        <v>45</v>
      </c>
      <c r="B40" s="1932" t="s">
        <v>57</v>
      </c>
      <c r="C40" s="1933"/>
      <c r="D40" s="1933"/>
      <c r="E40" s="1933"/>
      <c r="F40" s="6">
        <f>'SKUPNA REKAPITULACIJA'!C14</f>
        <v>0</v>
      </c>
    </row>
    <row r="41" spans="1:6" ht="15.75" x14ac:dyDescent="0.25">
      <c r="A41" s="5" t="s">
        <v>46</v>
      </c>
      <c r="B41" s="1932" t="s">
        <v>58</v>
      </c>
      <c r="C41" s="1933"/>
      <c r="D41" s="1933"/>
      <c r="E41" s="1933"/>
      <c r="F41" s="7">
        <f>'SKUPNA REKAPITULACIJA'!C30</f>
        <v>0</v>
      </c>
    </row>
    <row r="42" spans="1:6" ht="15.75" x14ac:dyDescent="0.25">
      <c r="A42" s="5" t="s">
        <v>23</v>
      </c>
      <c r="B42" s="1932" t="s">
        <v>36</v>
      </c>
      <c r="C42" s="1933"/>
      <c r="D42" s="1933"/>
      <c r="E42" s="1933"/>
      <c r="F42" s="7">
        <f>'SKUPNA REKAPITULACIJA'!C40</f>
        <v>0</v>
      </c>
    </row>
    <row r="43" spans="1:6" ht="15.75" x14ac:dyDescent="0.25">
      <c r="A43" s="5" t="s">
        <v>37</v>
      </c>
      <c r="B43" s="1932" t="s">
        <v>864</v>
      </c>
      <c r="C43" s="1933"/>
      <c r="D43" s="1933"/>
      <c r="E43" s="1933"/>
      <c r="F43" s="7">
        <f>'SKUPNA REKAPITULACIJA'!C46</f>
        <v>0</v>
      </c>
    </row>
    <row r="44" spans="1:6" ht="15.75" x14ac:dyDescent="0.25">
      <c r="A44" s="5" t="s">
        <v>39</v>
      </c>
      <c r="B44" s="1932" t="s">
        <v>38</v>
      </c>
      <c r="C44" s="1933"/>
      <c r="D44" s="1933"/>
      <c r="E44" s="1933"/>
      <c r="F44" s="7">
        <f>'SKUPNA REKAPITULACIJA'!C51</f>
        <v>0</v>
      </c>
    </row>
    <row r="45" spans="1:6" ht="16.5" thickBot="1" x14ac:dyDescent="0.3">
      <c r="A45" s="1921" t="s">
        <v>1755</v>
      </c>
      <c r="B45" s="1935" t="s">
        <v>59</v>
      </c>
      <c r="C45" s="1936"/>
      <c r="D45" s="1936"/>
      <c r="E45" s="1936"/>
      <c r="F45" s="1922">
        <f>'SKUPNA REKAPITULACIJA'!C58</f>
        <v>0</v>
      </c>
    </row>
    <row r="46" spans="1:6" ht="16.5" thickBot="1" x14ac:dyDescent="0.3">
      <c r="A46" s="1941" t="s">
        <v>1756</v>
      </c>
      <c r="B46" s="1942"/>
      <c r="C46" s="1943"/>
      <c r="D46" s="1944"/>
      <c r="E46" s="1944"/>
      <c r="F46" s="1924">
        <f>SUM(F40:F45)</f>
        <v>0</v>
      </c>
    </row>
    <row r="47" spans="1:6" ht="15.75" x14ac:dyDescent="0.25">
      <c r="A47" s="1937" t="s">
        <v>60</v>
      </c>
      <c r="B47" s="1938"/>
      <c r="C47" s="1939"/>
      <c r="D47" s="1940"/>
      <c r="E47" s="1940"/>
      <c r="F47" s="1923">
        <f>F46*0.22</f>
        <v>0</v>
      </c>
    </row>
    <row r="48" spans="1:6" ht="16.5" thickBot="1" x14ac:dyDescent="0.3">
      <c r="A48" s="1928" t="s">
        <v>1754</v>
      </c>
      <c r="B48" s="1929"/>
      <c r="C48" s="1930"/>
      <c r="D48" s="1931"/>
      <c r="E48" s="1931"/>
      <c r="F48" s="8">
        <f>SUM(F46:F47)</f>
        <v>0</v>
      </c>
    </row>
    <row r="49" spans="1:6" ht="45" customHeight="1" x14ac:dyDescent="0.2">
      <c r="A49" s="1925" t="s">
        <v>41</v>
      </c>
      <c r="B49" s="1926"/>
      <c r="C49" s="1926"/>
      <c r="D49" s="1926"/>
      <c r="E49" s="1926"/>
      <c r="F49" s="1927"/>
    </row>
  </sheetData>
  <mergeCells count="58">
    <mergeCell ref="A13:F13"/>
    <mergeCell ref="A21:F21"/>
    <mergeCell ref="A17:F17"/>
    <mergeCell ref="A20:B20"/>
    <mergeCell ref="C20:F20"/>
    <mergeCell ref="C19:F19"/>
    <mergeCell ref="A19:B19"/>
    <mergeCell ref="A18:B18"/>
    <mergeCell ref="C18:F18"/>
    <mergeCell ref="C14:F14"/>
    <mergeCell ref="A16:B16"/>
    <mergeCell ref="C16:F16"/>
    <mergeCell ref="A14:B14"/>
    <mergeCell ref="A15:F15"/>
    <mergeCell ref="A25:F25"/>
    <mergeCell ref="A28:B36"/>
    <mergeCell ref="D28:F28"/>
    <mergeCell ref="C24:F24"/>
    <mergeCell ref="A22:B24"/>
    <mergeCell ref="C22:F22"/>
    <mergeCell ref="D29:F29"/>
    <mergeCell ref="D30:F30"/>
    <mergeCell ref="D31:F31"/>
    <mergeCell ref="D32:F32"/>
    <mergeCell ref="D33:F33"/>
    <mergeCell ref="C23:F23"/>
    <mergeCell ref="A27:F27"/>
    <mergeCell ref="A26:B26"/>
    <mergeCell ref="C26:F26"/>
    <mergeCell ref="D34:F34"/>
    <mergeCell ref="A1:F3"/>
    <mergeCell ref="C9:F9"/>
    <mergeCell ref="C10:F10"/>
    <mergeCell ref="C11:F11"/>
    <mergeCell ref="A4:F4"/>
    <mergeCell ref="A9:B12"/>
    <mergeCell ref="C12:F12"/>
    <mergeCell ref="A8:F8"/>
    <mergeCell ref="A6:F6"/>
    <mergeCell ref="A7:B7"/>
    <mergeCell ref="C7:F7"/>
    <mergeCell ref="A5:B5"/>
    <mergeCell ref="C5:F5"/>
    <mergeCell ref="D36:F36"/>
    <mergeCell ref="D35:F35"/>
    <mergeCell ref="B45:E45"/>
    <mergeCell ref="A47:E47"/>
    <mergeCell ref="A46:E46"/>
    <mergeCell ref="A38:F38"/>
    <mergeCell ref="A39:F39"/>
    <mergeCell ref="A37:F37"/>
    <mergeCell ref="B41:E41"/>
    <mergeCell ref="B42:E42"/>
    <mergeCell ref="A49:F49"/>
    <mergeCell ref="A48:E48"/>
    <mergeCell ref="B40:E40"/>
    <mergeCell ref="B44:E44"/>
    <mergeCell ref="B43:E43"/>
  </mergeCells>
  <phoneticPr fontId="2" type="noConversion"/>
  <printOptions horizontalCentered="1" verticalCentered="1"/>
  <pageMargins left="0.62992125984251968" right="0.11811023622047245" top="0.47244094488188981" bottom="0.43307086614173229" header="0.19685039370078741" footer="0.19685039370078741"/>
  <pageSetup paperSize="9" orientation="portrait" horizontalDpi="4294967293" verticalDpi="300" r:id="rId1"/>
  <headerFooter alignWithMargins="0">
    <oddHeader>&amp;F</oddHeader>
    <oddFooter>&amp;LKLinvest d.o.o.&amp;C Poslovna skrivnost&amp;RStran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62"/>
  <sheetViews>
    <sheetView view="pageBreakPreview" zoomScaleNormal="100" zoomScaleSheetLayoutView="100" workbookViewId="0">
      <selection activeCell="C49" sqref="C49"/>
    </sheetView>
  </sheetViews>
  <sheetFormatPr defaultRowHeight="15.75" x14ac:dyDescent="0.25"/>
  <cols>
    <col min="1" max="1" width="10.7109375" style="33" customWidth="1"/>
    <col min="2" max="2" width="50.7109375" style="1" customWidth="1"/>
    <col min="3" max="3" width="25.7109375" style="34" customWidth="1"/>
    <col min="4" max="4" width="9.140625" style="1"/>
    <col min="5" max="5" width="13.85546875" style="9" bestFit="1" customWidth="1"/>
    <col min="6" max="6" width="9.140625" style="3" customWidth="1"/>
    <col min="7" max="16384" width="9.140625" style="1"/>
  </cols>
  <sheetData>
    <row r="1" spans="1:5" x14ac:dyDescent="0.25">
      <c r="A1" s="1991" t="s">
        <v>61</v>
      </c>
      <c r="B1" s="1992"/>
      <c r="C1" s="1993"/>
    </row>
    <row r="2" spans="1:5" s="3" customFormat="1" ht="15" x14ac:dyDescent="0.25">
      <c r="A2" s="1994"/>
      <c r="B2" s="1950"/>
      <c r="C2" s="1995"/>
      <c r="E2" s="9"/>
    </row>
    <row r="3" spans="1:5" s="11" customFormat="1" ht="15" x14ac:dyDescent="0.25">
      <c r="A3" s="10" t="s">
        <v>45</v>
      </c>
      <c r="B3" s="1996" t="s">
        <v>57</v>
      </c>
      <c r="C3" s="1997"/>
      <c r="E3" s="12"/>
    </row>
    <row r="4" spans="1:5" s="11" customFormat="1" ht="12" x14ac:dyDescent="0.2">
      <c r="A4" s="13" t="s">
        <v>102</v>
      </c>
      <c r="B4" s="14" t="s">
        <v>101</v>
      </c>
      <c r="C4" s="15">
        <f>'GRADBENA DELA'!F117</f>
        <v>0</v>
      </c>
      <c r="E4" s="12"/>
    </row>
    <row r="5" spans="1:5" s="11" customFormat="1" ht="12" x14ac:dyDescent="0.2">
      <c r="A5" s="13" t="s">
        <v>64</v>
      </c>
      <c r="B5" s="14" t="s">
        <v>65</v>
      </c>
      <c r="C5" s="15">
        <f>'GRADBENA DELA'!F161</f>
        <v>0</v>
      </c>
      <c r="E5" s="12"/>
    </row>
    <row r="6" spans="1:5" s="11" customFormat="1" ht="12" x14ac:dyDescent="0.2">
      <c r="A6" s="13" t="s">
        <v>66</v>
      </c>
      <c r="B6" s="14" t="s">
        <v>116</v>
      </c>
      <c r="C6" s="15" t="s">
        <v>524</v>
      </c>
      <c r="E6" s="12"/>
    </row>
    <row r="7" spans="1:5" s="11" customFormat="1" ht="12" x14ac:dyDescent="0.2">
      <c r="A7" s="13" t="s">
        <v>68</v>
      </c>
      <c r="B7" s="14" t="s">
        <v>67</v>
      </c>
      <c r="C7" s="15">
        <f>'GRADBENA DELA'!F214</f>
        <v>0</v>
      </c>
      <c r="E7" s="12"/>
    </row>
    <row r="8" spans="1:5" s="11" customFormat="1" ht="12" x14ac:dyDescent="0.2">
      <c r="A8" s="13" t="s">
        <v>70</v>
      </c>
      <c r="B8" s="14" t="s">
        <v>69</v>
      </c>
      <c r="C8" s="15">
        <f>'GRADBENA DELA'!F294</f>
        <v>0</v>
      </c>
      <c r="E8" s="12"/>
    </row>
    <row r="9" spans="1:5" s="11" customFormat="1" ht="12" x14ac:dyDescent="0.2">
      <c r="A9" s="13" t="s">
        <v>72</v>
      </c>
      <c r="B9" s="14" t="s">
        <v>71</v>
      </c>
      <c r="C9" s="15">
        <f>'GRADBENA DELA'!F433</f>
        <v>0</v>
      </c>
      <c r="E9" s="12"/>
    </row>
    <row r="10" spans="1:5" s="11" customFormat="1" ht="12" x14ac:dyDescent="0.2">
      <c r="A10" s="13" t="s">
        <v>74</v>
      </c>
      <c r="B10" s="14" t="s">
        <v>73</v>
      </c>
      <c r="C10" s="15">
        <f>'GRADBENA DELA'!F710</f>
        <v>0</v>
      </c>
      <c r="E10" s="12"/>
    </row>
    <row r="11" spans="1:5" s="11" customFormat="1" ht="12" x14ac:dyDescent="0.2">
      <c r="A11" s="13" t="s">
        <v>75</v>
      </c>
      <c r="B11" s="14" t="s">
        <v>554</v>
      </c>
      <c r="C11" s="15">
        <f>'GRADBENA DELA'!F855</f>
        <v>0</v>
      </c>
      <c r="E11" s="12"/>
    </row>
    <row r="12" spans="1:5" s="11" customFormat="1" ht="12" x14ac:dyDescent="0.2">
      <c r="A12" s="13" t="s">
        <v>77</v>
      </c>
      <c r="B12" s="14" t="s">
        <v>555</v>
      </c>
      <c r="C12" s="15">
        <f>'GRADBENA DELA'!F1003</f>
        <v>0</v>
      </c>
      <c r="E12" s="12"/>
    </row>
    <row r="13" spans="1:5" s="11" customFormat="1" ht="12" x14ac:dyDescent="0.2">
      <c r="A13" s="13" t="s">
        <v>79</v>
      </c>
      <c r="B13" s="14" t="s">
        <v>571</v>
      </c>
      <c r="C13" s="15" t="s">
        <v>1368</v>
      </c>
      <c r="E13" s="12"/>
    </row>
    <row r="14" spans="1:5" s="11" customFormat="1" ht="14.25" customHeight="1" x14ac:dyDescent="0.2">
      <c r="A14" s="16"/>
      <c r="B14" s="17" t="s">
        <v>76</v>
      </c>
      <c r="C14" s="18">
        <f>SUM(C4:C13)</f>
        <v>0</v>
      </c>
      <c r="E14" s="12"/>
    </row>
    <row r="15" spans="1:5" s="11" customFormat="1" ht="8.1" customHeight="1" x14ac:dyDescent="0.25">
      <c r="A15" s="1984"/>
      <c r="B15" s="1985"/>
      <c r="C15" s="1986"/>
      <c r="E15" s="12"/>
    </row>
    <row r="16" spans="1:5" s="11" customFormat="1" ht="15" x14ac:dyDescent="0.25">
      <c r="A16" s="10" t="s">
        <v>46</v>
      </c>
      <c r="B16" s="1989" t="s">
        <v>58</v>
      </c>
      <c r="C16" s="1990"/>
      <c r="E16" s="12"/>
    </row>
    <row r="17" spans="1:5" s="11" customFormat="1" ht="12" x14ac:dyDescent="0.2">
      <c r="A17" s="19" t="s">
        <v>80</v>
      </c>
      <c r="B17" s="14" t="s">
        <v>78</v>
      </c>
      <c r="C17" s="15">
        <f>'OBRTNIŠKA DELA'!F160</f>
        <v>0</v>
      </c>
      <c r="E17" s="12"/>
    </row>
    <row r="18" spans="1:5" s="11" customFormat="1" ht="12" x14ac:dyDescent="0.2">
      <c r="A18" s="19" t="s">
        <v>82</v>
      </c>
      <c r="B18" s="14" t="s">
        <v>556</v>
      </c>
      <c r="C18" s="15">
        <f>'OBRTNIŠKA DELA'!F241</f>
        <v>0</v>
      </c>
      <c r="E18" s="12"/>
    </row>
    <row r="19" spans="1:5" s="11" customFormat="1" ht="12" x14ac:dyDescent="0.2">
      <c r="A19" s="19" t="s">
        <v>84</v>
      </c>
      <c r="B19" s="20" t="s">
        <v>1196</v>
      </c>
      <c r="C19" s="15">
        <f>'OBRTNIŠKA DELA'!F307</f>
        <v>0</v>
      </c>
      <c r="E19" s="12"/>
    </row>
    <row r="20" spans="1:5" s="11" customFormat="1" ht="12" x14ac:dyDescent="0.2">
      <c r="A20" s="19" t="s">
        <v>86</v>
      </c>
      <c r="B20" s="20" t="s">
        <v>81</v>
      </c>
      <c r="C20" s="15">
        <f>'OBRTNIŠKA DELA'!F438</f>
        <v>0</v>
      </c>
      <c r="E20" s="12"/>
    </row>
    <row r="21" spans="1:5" s="11" customFormat="1" ht="12" x14ac:dyDescent="0.2">
      <c r="A21" s="19" t="s">
        <v>88</v>
      </c>
      <c r="B21" s="20" t="s">
        <v>83</v>
      </c>
      <c r="C21" s="15">
        <f>'OBRTNIŠKA DELA'!F537</f>
        <v>0</v>
      </c>
      <c r="E21" s="12"/>
    </row>
    <row r="22" spans="1:5" s="11" customFormat="1" ht="12" x14ac:dyDescent="0.2">
      <c r="A22" s="19" t="s">
        <v>90</v>
      </c>
      <c r="B22" s="20" t="s">
        <v>85</v>
      </c>
      <c r="C22" s="15">
        <f>'OBRTNIŠKA DELA'!F676</f>
        <v>0</v>
      </c>
      <c r="E22" s="12"/>
    </row>
    <row r="23" spans="1:5" s="11" customFormat="1" ht="12" x14ac:dyDescent="0.2">
      <c r="A23" s="19" t="s">
        <v>91</v>
      </c>
      <c r="B23" s="20" t="s">
        <v>87</v>
      </c>
      <c r="C23" s="15">
        <f>'OBRTNIŠKA DELA'!F781</f>
        <v>0</v>
      </c>
      <c r="E23" s="12"/>
    </row>
    <row r="24" spans="1:5" s="11" customFormat="1" ht="12" x14ac:dyDescent="0.2">
      <c r="A24" s="19" t="s">
        <v>93</v>
      </c>
      <c r="B24" s="20" t="s">
        <v>89</v>
      </c>
      <c r="C24" s="15">
        <f>'OBRTNIŠKA DELA'!F862</f>
        <v>0</v>
      </c>
      <c r="E24" s="12"/>
    </row>
    <row r="25" spans="1:5" s="21" customFormat="1" ht="12" x14ac:dyDescent="0.2">
      <c r="A25" s="19" t="s">
        <v>95</v>
      </c>
      <c r="B25" s="20" t="s">
        <v>1892</v>
      </c>
      <c r="C25" s="15">
        <f>'OBRTNIŠKA DELA'!F954</f>
        <v>0</v>
      </c>
      <c r="E25" s="22"/>
    </row>
    <row r="26" spans="1:5" s="21" customFormat="1" ht="12" x14ac:dyDescent="0.2">
      <c r="A26" s="19" t="s">
        <v>117</v>
      </c>
      <c r="B26" s="20" t="s">
        <v>92</v>
      </c>
      <c r="C26" s="15">
        <f>'OBRTNIŠKA DELA'!F1040</f>
        <v>0</v>
      </c>
      <c r="E26" s="22"/>
    </row>
    <row r="27" spans="1:5" s="21" customFormat="1" ht="12" x14ac:dyDescent="0.2">
      <c r="A27" s="19" t="s">
        <v>557</v>
      </c>
      <c r="B27" s="20" t="s">
        <v>94</v>
      </c>
      <c r="C27" s="15">
        <f>'OBRTNIŠKA DELA'!F1097</f>
        <v>0</v>
      </c>
      <c r="E27" s="22"/>
    </row>
    <row r="28" spans="1:5" s="21" customFormat="1" ht="12" x14ac:dyDescent="0.2">
      <c r="A28" s="19" t="s">
        <v>558</v>
      </c>
      <c r="B28" s="20" t="s">
        <v>1665</v>
      </c>
      <c r="C28" s="15">
        <f>'OBRTNIŠKA DELA'!F1171</f>
        <v>0</v>
      </c>
      <c r="E28" s="22"/>
    </row>
    <row r="29" spans="1:5" s="21" customFormat="1" ht="12" x14ac:dyDescent="0.2">
      <c r="A29" s="19" t="s">
        <v>560</v>
      </c>
      <c r="B29" s="20" t="s">
        <v>695</v>
      </c>
      <c r="C29" s="15">
        <f>'OBRTNIŠKA DELA'!F1312</f>
        <v>0</v>
      </c>
      <c r="E29" s="22"/>
    </row>
    <row r="30" spans="1:5" s="21" customFormat="1" ht="15" x14ac:dyDescent="0.25">
      <c r="A30" s="23"/>
      <c r="B30" s="24" t="s">
        <v>97</v>
      </c>
      <c r="C30" s="25">
        <f>SUM(C17:C28)</f>
        <v>0</v>
      </c>
      <c r="E30" s="22"/>
    </row>
    <row r="31" spans="1:5" s="11" customFormat="1" ht="8.1" customHeight="1" x14ac:dyDescent="0.25">
      <c r="A31" s="1984"/>
      <c r="B31" s="1985"/>
      <c r="C31" s="1986"/>
      <c r="E31" s="12"/>
    </row>
    <row r="32" spans="1:5" s="11" customFormat="1" ht="15" x14ac:dyDescent="0.25">
      <c r="A32" s="10" t="s">
        <v>23</v>
      </c>
      <c r="B32" s="1996" t="s">
        <v>36</v>
      </c>
      <c r="C32" s="1986"/>
      <c r="E32" s="12"/>
    </row>
    <row r="33" spans="1:5" s="11" customFormat="1" ht="12" x14ac:dyDescent="0.2">
      <c r="A33" s="13" t="s">
        <v>562</v>
      </c>
      <c r="B33" s="14" t="s">
        <v>3622</v>
      </c>
      <c r="C33" s="15">
        <f>'ZUNANJA UREDITEV'!F230</f>
        <v>0</v>
      </c>
      <c r="E33" s="12"/>
    </row>
    <row r="34" spans="1:5" s="11" customFormat="1" ht="12" x14ac:dyDescent="0.2">
      <c r="A34" s="13" t="s">
        <v>566</v>
      </c>
      <c r="B34" s="14" t="s">
        <v>2047</v>
      </c>
      <c r="C34" s="15">
        <f>'ZUNANJA UREDITEV'!F455</f>
        <v>0</v>
      </c>
      <c r="E34" s="12"/>
    </row>
    <row r="35" spans="1:5" s="11" customFormat="1" ht="12" x14ac:dyDescent="0.2">
      <c r="A35" s="13" t="s">
        <v>567</v>
      </c>
      <c r="B35" s="14" t="s">
        <v>2048</v>
      </c>
      <c r="C35" s="15">
        <f>'ZUNANJA UREDITEV'!F707</f>
        <v>0</v>
      </c>
      <c r="E35" s="12"/>
    </row>
    <row r="36" spans="1:5" s="11" customFormat="1" ht="12" x14ac:dyDescent="0.2">
      <c r="A36" s="13" t="s">
        <v>568</v>
      </c>
      <c r="B36" s="14" t="s">
        <v>2049</v>
      </c>
      <c r="C36" s="15">
        <f>'ZUNANJA UREDITEV'!F987</f>
        <v>0</v>
      </c>
      <c r="E36" s="12"/>
    </row>
    <row r="37" spans="1:5" s="11" customFormat="1" ht="12" x14ac:dyDescent="0.2">
      <c r="A37" s="13" t="s">
        <v>569</v>
      </c>
      <c r="B37" s="14" t="s">
        <v>2185</v>
      </c>
      <c r="C37" s="15">
        <f>'ZUNANJA UREDITEV'!F1221</f>
        <v>0</v>
      </c>
      <c r="E37" s="12"/>
    </row>
    <row r="38" spans="1:5" s="11" customFormat="1" ht="12" x14ac:dyDescent="0.2">
      <c r="A38" s="13" t="s">
        <v>2187</v>
      </c>
      <c r="B38" s="14" t="s">
        <v>4440</v>
      </c>
      <c r="C38" s="15">
        <f>'ZUNANJA UREDITEV'!F1386</f>
        <v>0</v>
      </c>
      <c r="E38" s="12"/>
    </row>
    <row r="39" spans="1:5" s="11" customFormat="1" ht="12" x14ac:dyDescent="0.2">
      <c r="A39" s="13" t="s">
        <v>2188</v>
      </c>
      <c r="B39" s="14" t="s">
        <v>4441</v>
      </c>
      <c r="C39" s="15">
        <f>'ZUNANJA UREDITEV'!F1510</f>
        <v>0</v>
      </c>
      <c r="E39" s="12"/>
    </row>
    <row r="40" spans="1:5" s="11" customFormat="1" ht="14.25" customHeight="1" x14ac:dyDescent="0.2">
      <c r="A40" s="16"/>
      <c r="B40" s="17" t="s">
        <v>1076</v>
      </c>
      <c r="C40" s="18">
        <f>SUM(C33:C37)</f>
        <v>0</v>
      </c>
      <c r="E40" s="12"/>
    </row>
    <row r="41" spans="1:5" s="11" customFormat="1" ht="8.1" customHeight="1" x14ac:dyDescent="0.25">
      <c r="A41" s="1984"/>
      <c r="B41" s="1985"/>
      <c r="C41" s="1986"/>
      <c r="E41" s="12"/>
    </row>
    <row r="42" spans="1:5" s="11" customFormat="1" ht="15" x14ac:dyDescent="0.25">
      <c r="A42" s="10" t="s">
        <v>37</v>
      </c>
      <c r="B42" s="1996" t="s">
        <v>1666</v>
      </c>
      <c r="C42" s="1986"/>
      <c r="E42" s="12"/>
    </row>
    <row r="43" spans="1:5" s="11" customFormat="1" ht="12" x14ac:dyDescent="0.2">
      <c r="A43" s="13" t="s">
        <v>3498</v>
      </c>
      <c r="B43" s="14" t="s">
        <v>1753</v>
      </c>
      <c r="C43" s="15">
        <f>'BAZENSKA TEHNIKA'!F89</f>
        <v>0</v>
      </c>
      <c r="E43" s="12"/>
    </row>
    <row r="44" spans="1:5" s="11" customFormat="1" ht="12" x14ac:dyDescent="0.2">
      <c r="A44" s="13" t="s">
        <v>3623</v>
      </c>
      <c r="B44" s="14" t="s">
        <v>1761</v>
      </c>
      <c r="C44" s="15">
        <f>'BAZENSKA TEHNIKA'!F206</f>
        <v>0</v>
      </c>
      <c r="E44" s="12"/>
    </row>
    <row r="45" spans="1:5" s="11" customFormat="1" ht="12" x14ac:dyDescent="0.2">
      <c r="A45" s="13" t="s">
        <v>3624</v>
      </c>
      <c r="B45" s="14" t="s">
        <v>2186</v>
      </c>
      <c r="C45" s="15">
        <f>'BAZENSKA TEHNIKA'!F1025</f>
        <v>0</v>
      </c>
      <c r="E45" s="12"/>
    </row>
    <row r="46" spans="1:5" s="11" customFormat="1" ht="14.25" customHeight="1" x14ac:dyDescent="0.2">
      <c r="A46" s="16"/>
      <c r="B46" s="17" t="s">
        <v>882</v>
      </c>
      <c r="C46" s="18">
        <f>SUM(C43:C44)</f>
        <v>0</v>
      </c>
      <c r="E46" s="12"/>
    </row>
    <row r="47" spans="1:5" s="11" customFormat="1" ht="8.1" customHeight="1" x14ac:dyDescent="0.25">
      <c r="A47" s="1984"/>
      <c r="B47" s="1985"/>
      <c r="C47" s="1986"/>
      <c r="E47" s="12"/>
    </row>
    <row r="48" spans="1:5" s="11" customFormat="1" ht="15" x14ac:dyDescent="0.25">
      <c r="A48" s="10" t="s">
        <v>39</v>
      </c>
      <c r="B48" s="1996" t="s">
        <v>559</v>
      </c>
      <c r="C48" s="1986"/>
      <c r="E48" s="12"/>
    </row>
    <row r="49" spans="1:6" s="11" customFormat="1" ht="12" x14ac:dyDescent="0.2">
      <c r="A49" s="13" t="s">
        <v>3625</v>
      </c>
      <c r="B49" s="14" t="s">
        <v>561</v>
      </c>
      <c r="C49" s="15">
        <f>ELEKTRIKA!F27</f>
        <v>0</v>
      </c>
      <c r="E49" s="12"/>
    </row>
    <row r="50" spans="1:6" s="11" customFormat="1" ht="12" x14ac:dyDescent="0.2">
      <c r="A50" s="13" t="s">
        <v>3626</v>
      </c>
      <c r="B50" s="14" t="s">
        <v>563</v>
      </c>
      <c r="C50" s="15">
        <f>ELEKTRIKA!F40</f>
        <v>0</v>
      </c>
      <c r="E50" s="12"/>
    </row>
    <row r="51" spans="1:6" s="11" customFormat="1" ht="14.25" customHeight="1" x14ac:dyDescent="0.2">
      <c r="A51" s="16"/>
      <c r="B51" s="17" t="s">
        <v>564</v>
      </c>
      <c r="C51" s="18">
        <f>SUM(C49:C50)</f>
        <v>0</v>
      </c>
      <c r="E51" s="12"/>
    </row>
    <row r="52" spans="1:6" s="11" customFormat="1" ht="15" x14ac:dyDescent="0.25">
      <c r="A52" s="1984"/>
      <c r="B52" s="1985"/>
      <c r="C52" s="1986"/>
      <c r="E52" s="12"/>
    </row>
    <row r="53" spans="1:6" s="11" customFormat="1" ht="15" x14ac:dyDescent="0.25">
      <c r="A53" s="10" t="s">
        <v>1755</v>
      </c>
      <c r="B53" s="1996" t="s">
        <v>565</v>
      </c>
      <c r="C53" s="1986"/>
      <c r="E53" s="12"/>
    </row>
    <row r="54" spans="1:6" s="11" customFormat="1" ht="12" x14ac:dyDescent="0.2">
      <c r="A54" s="13" t="s">
        <v>3663</v>
      </c>
      <c r="B54" s="14" t="s">
        <v>3499</v>
      </c>
      <c r="C54" s="15">
        <f>STR.INSTALACIJE!G167</f>
        <v>0</v>
      </c>
      <c r="E54" s="12"/>
    </row>
    <row r="55" spans="1:6" s="11" customFormat="1" ht="12" x14ac:dyDescent="0.2">
      <c r="A55" s="13" t="s">
        <v>4400</v>
      </c>
      <c r="B55" s="14" t="s">
        <v>3500</v>
      </c>
      <c r="C55" s="15">
        <f>STR.INSTALACIJE!G232</f>
        <v>0</v>
      </c>
      <c r="E55" s="12"/>
    </row>
    <row r="56" spans="1:6" s="11" customFormat="1" ht="12" x14ac:dyDescent="0.2">
      <c r="A56" s="13" t="s">
        <v>4439</v>
      </c>
      <c r="B56" s="14" t="s">
        <v>3497</v>
      </c>
      <c r="C56" s="15">
        <f>STR.INSTALACIJE!G995</f>
        <v>0</v>
      </c>
      <c r="E56" s="12"/>
    </row>
    <row r="57" spans="1:6" s="11" customFormat="1" ht="12" x14ac:dyDescent="0.2">
      <c r="A57" s="13" t="s">
        <v>4445</v>
      </c>
      <c r="B57" s="14" t="s">
        <v>3496</v>
      </c>
      <c r="C57" s="15">
        <f>STR.INSTALACIJE!G1717</f>
        <v>0</v>
      </c>
      <c r="E57" s="12"/>
    </row>
    <row r="58" spans="1:6" s="11" customFormat="1" ht="14.25" customHeight="1" thickBot="1" x14ac:dyDescent="0.25">
      <c r="A58" s="26"/>
      <c r="B58" s="27" t="s">
        <v>570</v>
      </c>
      <c r="C58" s="28">
        <f>SUM(C55:C57)</f>
        <v>0</v>
      </c>
      <c r="E58" s="12"/>
    </row>
    <row r="59" spans="1:6" s="29" customFormat="1" ht="12" thickBot="1" x14ac:dyDescent="0.25">
      <c r="A59" s="1998"/>
      <c r="B59" s="1999"/>
      <c r="C59" s="1999"/>
      <c r="E59" s="30"/>
    </row>
    <row r="60" spans="1:6" s="31" customFormat="1" ht="15.75" customHeight="1" thickBot="1" x14ac:dyDescent="0.3">
      <c r="A60" s="1987" t="s">
        <v>3494</v>
      </c>
      <c r="B60" s="1988"/>
      <c r="C60" s="850">
        <f>+C58+C51+C46+C40+C30+C14</f>
        <v>0</v>
      </c>
      <c r="E60" s="32"/>
      <c r="F60" s="29"/>
    </row>
    <row r="61" spans="1:6" s="31" customFormat="1" thickBot="1" x14ac:dyDescent="0.3">
      <c r="A61" s="1987" t="s">
        <v>1077</v>
      </c>
      <c r="B61" s="1988"/>
      <c r="C61" s="850">
        <f>C60*0.22</f>
        <v>0</v>
      </c>
      <c r="E61" s="32"/>
      <c r="F61" s="29"/>
    </row>
    <row r="62" spans="1:6" s="31" customFormat="1" thickBot="1" x14ac:dyDescent="0.3">
      <c r="A62" s="1987" t="s">
        <v>3495</v>
      </c>
      <c r="B62" s="1988"/>
      <c r="C62" s="850">
        <f>+C60+C61</f>
        <v>0</v>
      </c>
      <c r="E62" s="32"/>
      <c r="F62" s="29"/>
    </row>
  </sheetData>
  <mergeCells count="17">
    <mergeCell ref="A1:C1"/>
    <mergeCell ref="A2:C2"/>
    <mergeCell ref="B3:C3"/>
    <mergeCell ref="A15:C15"/>
    <mergeCell ref="A59:C59"/>
    <mergeCell ref="A31:C31"/>
    <mergeCell ref="B32:C32"/>
    <mergeCell ref="A52:C52"/>
    <mergeCell ref="B53:C53"/>
    <mergeCell ref="A41:C41"/>
    <mergeCell ref="B48:C48"/>
    <mergeCell ref="B42:C42"/>
    <mergeCell ref="A47:C47"/>
    <mergeCell ref="A61:B61"/>
    <mergeCell ref="A62:B62"/>
    <mergeCell ref="B16:C16"/>
    <mergeCell ref="A60:B60"/>
  </mergeCells>
  <pageMargins left="0.70866141732283472" right="0.15748031496062992" top="0.47244094488188981" bottom="0.47244094488188981" header="0.19685039370078741" footer="0.19685039370078741"/>
  <pageSetup paperSize="9" orientation="portrait" r:id="rId1"/>
  <headerFooter>
    <oddHeader>&amp;F</oddHeader>
    <oddFooter>&amp;L&amp;A&amp;C Poslovna skrivnost&amp;RStran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V1013"/>
  <sheetViews>
    <sheetView tabSelected="1" view="pageBreakPreview" topLeftCell="A423" zoomScaleNormal="100" zoomScaleSheetLayoutView="100" workbookViewId="0">
      <selection activeCell="I431" sqref="I431"/>
    </sheetView>
  </sheetViews>
  <sheetFormatPr defaultRowHeight="12" x14ac:dyDescent="0.2"/>
  <cols>
    <col min="1" max="1" width="4.7109375" style="1454" customWidth="1"/>
    <col min="2" max="2" width="59.85546875" style="409" customWidth="1"/>
    <col min="3" max="3" width="4.140625" style="409" customWidth="1"/>
    <col min="4" max="4" width="8.7109375" style="475" customWidth="1"/>
    <col min="5" max="5" width="8.7109375" style="1914" customWidth="1"/>
    <col min="6" max="6" width="11.42578125" style="475" customWidth="1"/>
    <col min="7" max="16384" width="9.140625" style="409"/>
  </cols>
  <sheetData>
    <row r="1" spans="1:6" s="1461" customFormat="1" ht="26.25" x14ac:dyDescent="0.4">
      <c r="A1" s="1755"/>
      <c r="B1" s="1756" t="s">
        <v>63</v>
      </c>
      <c r="C1" s="1757"/>
      <c r="D1" s="1757"/>
      <c r="E1" s="1758"/>
      <c r="F1" s="1759"/>
    </row>
    <row r="2" spans="1:6" s="1237" customFormat="1" ht="78.75" customHeight="1" x14ac:dyDescent="0.2">
      <c r="A2" s="1464"/>
      <c r="B2" s="1464" t="s">
        <v>4809</v>
      </c>
      <c r="C2" s="1464"/>
      <c r="D2" s="1464"/>
      <c r="E2" s="1760"/>
      <c r="F2" s="1464"/>
    </row>
    <row r="3" spans="1:6" s="1237" customFormat="1" ht="22.5" customHeight="1" x14ac:dyDescent="0.2">
      <c r="A3" s="1761"/>
      <c r="B3" s="1761" t="s">
        <v>22</v>
      </c>
      <c r="C3" s="1762"/>
      <c r="D3" s="1762"/>
      <c r="E3" s="1763"/>
      <c r="F3" s="1762"/>
    </row>
    <row r="4" spans="1:6" s="1237" customFormat="1" ht="124.5" customHeight="1" x14ac:dyDescent="0.2">
      <c r="A4" s="1761"/>
      <c r="B4" s="1761" t="s">
        <v>502</v>
      </c>
      <c r="C4" s="1762"/>
      <c r="D4" s="1762"/>
      <c r="E4" s="1763"/>
      <c r="F4" s="1762"/>
    </row>
    <row r="5" spans="1:6" s="1237" customFormat="1" ht="78.75" x14ac:dyDescent="0.2">
      <c r="A5" s="202"/>
      <c r="B5" s="202" t="s">
        <v>1831</v>
      </c>
      <c r="C5" s="1764"/>
      <c r="D5" s="1764"/>
      <c r="E5" s="1765"/>
      <c r="F5" s="1764"/>
    </row>
    <row r="6" spans="1:6" s="1237" customFormat="1" ht="45" x14ac:dyDescent="0.2">
      <c r="A6" s="202"/>
      <c r="B6" s="202" t="s">
        <v>1832</v>
      </c>
      <c r="C6" s="1203"/>
      <c r="D6" s="1203"/>
      <c r="E6" s="1766"/>
      <c r="F6" s="1203"/>
    </row>
    <row r="7" spans="1:6" s="1237" customFormat="1" ht="33.75" x14ac:dyDescent="0.2">
      <c r="A7" s="202"/>
      <c r="B7" s="202" t="s">
        <v>1833</v>
      </c>
      <c r="C7" s="1203"/>
      <c r="D7" s="1203"/>
      <c r="E7" s="1766"/>
      <c r="F7" s="1203"/>
    </row>
    <row r="8" spans="1:6" s="1237" customFormat="1" ht="90" x14ac:dyDescent="0.2">
      <c r="A8" s="202"/>
      <c r="B8" s="202" t="s">
        <v>1834</v>
      </c>
      <c r="C8" s="1203"/>
      <c r="D8" s="1203"/>
      <c r="E8" s="1766"/>
      <c r="F8" s="1203"/>
    </row>
    <row r="9" spans="1:6" s="1237" customFormat="1" ht="56.25" x14ac:dyDescent="0.2">
      <c r="A9" s="202"/>
      <c r="B9" s="202" t="s">
        <v>103</v>
      </c>
      <c r="C9" s="1203"/>
      <c r="D9" s="1203"/>
      <c r="E9" s="1766"/>
      <c r="F9" s="1203"/>
    </row>
    <row r="10" spans="1:6" s="1237" customFormat="1" ht="57" customHeight="1" x14ac:dyDescent="0.2">
      <c r="A10" s="1761"/>
      <c r="B10" s="1761" t="s">
        <v>98</v>
      </c>
      <c r="C10" s="1761"/>
      <c r="D10" s="1761"/>
      <c r="E10" s="1767"/>
      <c r="F10" s="1761"/>
    </row>
    <row r="11" spans="1:6" s="1237" customFormat="1" ht="102.75" customHeight="1" x14ac:dyDescent="0.2">
      <c r="A11" s="1761"/>
      <c r="B11" s="1761" t="s">
        <v>503</v>
      </c>
      <c r="C11" s="1761"/>
      <c r="D11" s="1761"/>
      <c r="E11" s="1767"/>
      <c r="F11" s="1761"/>
    </row>
    <row r="12" spans="1:6" s="1237" customFormat="1" ht="67.5" x14ac:dyDescent="0.2">
      <c r="A12" s="1761"/>
      <c r="B12" s="1761" t="s">
        <v>504</v>
      </c>
      <c r="C12" s="1761"/>
      <c r="D12" s="1761"/>
      <c r="E12" s="1767"/>
      <c r="F12" s="1761"/>
    </row>
    <row r="13" spans="1:6" s="1237" customFormat="1" ht="67.5" x14ac:dyDescent="0.2">
      <c r="A13" s="1761"/>
      <c r="B13" s="1761" t="s">
        <v>4808</v>
      </c>
      <c r="C13" s="1761"/>
      <c r="D13" s="1761"/>
      <c r="E13" s="1767"/>
      <c r="F13" s="1761"/>
    </row>
    <row r="14" spans="1:6" s="1237" customFormat="1" ht="45" x14ac:dyDescent="0.2">
      <c r="A14" s="1768"/>
      <c r="B14" s="1768" t="s">
        <v>111</v>
      </c>
      <c r="C14" s="1762"/>
      <c r="D14" s="1762"/>
      <c r="E14" s="1763"/>
      <c r="F14" s="1762"/>
    </row>
    <row r="15" spans="1:6" s="1237" customFormat="1" ht="11.25" x14ac:dyDescent="0.2">
      <c r="A15" s="1238"/>
      <c r="B15" s="1238" t="s">
        <v>112</v>
      </c>
      <c r="C15" s="1202"/>
      <c r="D15" s="1202"/>
      <c r="E15" s="1769"/>
      <c r="F15" s="1202"/>
    </row>
    <row r="16" spans="1:6" s="1237" customFormat="1" ht="22.5" x14ac:dyDescent="0.2">
      <c r="A16" s="202"/>
      <c r="B16" s="202" t="s">
        <v>105</v>
      </c>
      <c r="C16" s="1203"/>
      <c r="D16" s="1203"/>
      <c r="E16" s="1766"/>
      <c r="F16" s="1203"/>
    </row>
    <row r="17" spans="1:6" s="1237" customFormat="1" ht="45" x14ac:dyDescent="0.2">
      <c r="A17" s="1770"/>
      <c r="B17" s="202" t="s">
        <v>106</v>
      </c>
      <c r="C17" s="1771"/>
      <c r="D17" s="1771"/>
      <c r="E17" s="1772"/>
      <c r="F17" s="1771"/>
    </row>
    <row r="18" spans="1:6" s="1237" customFormat="1" ht="56.25" x14ac:dyDescent="0.2">
      <c r="A18" s="202"/>
      <c r="B18" s="202" t="s">
        <v>107</v>
      </c>
      <c r="C18" s="1203"/>
      <c r="D18" s="1203"/>
      <c r="E18" s="1766"/>
      <c r="F18" s="1203"/>
    </row>
    <row r="19" spans="1:6" s="1237" customFormat="1" ht="22.5" x14ac:dyDescent="0.2">
      <c r="A19" s="202"/>
      <c r="B19" s="202" t="s">
        <v>108</v>
      </c>
      <c r="C19" s="1203"/>
      <c r="D19" s="1203"/>
      <c r="E19" s="1766"/>
      <c r="F19" s="1203"/>
    </row>
    <row r="20" spans="1:6" s="1237" customFormat="1" ht="33.75" customHeight="1" x14ac:dyDescent="0.2">
      <c r="A20" s="202"/>
      <c r="B20" s="202" t="s">
        <v>109</v>
      </c>
      <c r="C20" s="1203"/>
      <c r="D20" s="1203"/>
      <c r="E20" s="1766"/>
      <c r="F20" s="1203"/>
    </row>
    <row r="21" spans="1:6" s="1237" customFormat="1" ht="33.75" x14ac:dyDescent="0.2">
      <c r="A21" s="202"/>
      <c r="B21" s="202" t="s">
        <v>110</v>
      </c>
      <c r="C21" s="1203"/>
      <c r="D21" s="1203"/>
      <c r="E21" s="1766"/>
      <c r="F21" s="1203"/>
    </row>
    <row r="22" spans="1:6" s="1237" customFormat="1" ht="35.25" customHeight="1" x14ac:dyDescent="0.2">
      <c r="A22" s="1761"/>
      <c r="B22" s="1761" t="s">
        <v>1007</v>
      </c>
      <c r="C22" s="1761"/>
      <c r="D22" s="1761"/>
      <c r="E22" s="1767"/>
      <c r="F22" s="1761"/>
    </row>
    <row r="23" spans="1:6" s="1773" customFormat="1" ht="34.5" customHeight="1" x14ac:dyDescent="0.2">
      <c r="A23" s="1761"/>
      <c r="B23" s="1761" t="s">
        <v>1835</v>
      </c>
      <c r="C23" s="1761"/>
      <c r="D23" s="1761"/>
      <c r="E23" s="1767"/>
      <c r="F23" s="1761"/>
    </row>
    <row r="24" spans="1:6" s="1773" customFormat="1" ht="22.5" x14ac:dyDescent="0.2">
      <c r="A24" s="1761"/>
      <c r="B24" s="1761" t="s">
        <v>1836</v>
      </c>
      <c r="C24" s="1761"/>
      <c r="D24" s="1761"/>
      <c r="E24" s="1767"/>
      <c r="F24" s="1761"/>
    </row>
    <row r="25" spans="1:6" s="1773" customFormat="1" ht="22.5" x14ac:dyDescent="0.2">
      <c r="A25" s="1761"/>
      <c r="B25" s="1761" t="s">
        <v>1837</v>
      </c>
      <c r="C25" s="1761"/>
      <c r="D25" s="1761"/>
      <c r="E25" s="1767"/>
      <c r="F25" s="1761"/>
    </row>
    <row r="26" spans="1:6" s="1773" customFormat="1" ht="46.5" customHeight="1" x14ac:dyDescent="0.2">
      <c r="A26" s="1761"/>
      <c r="B26" s="1761" t="s">
        <v>1838</v>
      </c>
      <c r="C26" s="1761"/>
      <c r="D26" s="1761"/>
      <c r="E26" s="1767"/>
      <c r="F26" s="1761"/>
    </row>
    <row r="27" spans="1:6" s="1773" customFormat="1" ht="22.5" x14ac:dyDescent="0.2">
      <c r="A27" s="1761"/>
      <c r="B27" s="1761" t="s">
        <v>1839</v>
      </c>
      <c r="C27" s="1761"/>
      <c r="D27" s="1761"/>
      <c r="E27" s="1767"/>
      <c r="F27" s="1761"/>
    </row>
    <row r="28" spans="1:6" s="1773" customFormat="1" ht="45" x14ac:dyDescent="0.2">
      <c r="A28" s="1761"/>
      <c r="B28" s="1761" t="s">
        <v>1840</v>
      </c>
      <c r="C28" s="1761"/>
      <c r="D28" s="1761"/>
      <c r="E28" s="1767"/>
      <c r="F28" s="1761"/>
    </row>
    <row r="29" spans="1:6" s="1773" customFormat="1" ht="22.5" x14ac:dyDescent="0.2">
      <c r="A29" s="1761"/>
      <c r="B29" s="1761" t="s">
        <v>1008</v>
      </c>
      <c r="C29" s="1761"/>
      <c r="D29" s="1761"/>
      <c r="E29" s="1767"/>
      <c r="F29" s="1761"/>
    </row>
    <row r="30" spans="1:6" s="1773" customFormat="1" ht="24.75" customHeight="1" x14ac:dyDescent="0.2">
      <c r="A30" s="1761"/>
      <c r="B30" s="1761" t="s">
        <v>1009</v>
      </c>
      <c r="C30" s="1761"/>
      <c r="D30" s="1761"/>
      <c r="E30" s="1767"/>
      <c r="F30" s="1761"/>
    </row>
    <row r="31" spans="1:6" s="1773" customFormat="1" ht="22.5" x14ac:dyDescent="0.2">
      <c r="A31" s="1761"/>
      <c r="B31" s="1761" t="s">
        <v>1010</v>
      </c>
      <c r="C31" s="1761"/>
      <c r="D31" s="1761"/>
      <c r="E31" s="1767"/>
      <c r="F31" s="1761"/>
    </row>
    <row r="32" spans="1:6" s="1773" customFormat="1" ht="22.5" x14ac:dyDescent="0.2">
      <c r="A32" s="1761"/>
      <c r="B32" s="1761" t="s">
        <v>1011</v>
      </c>
      <c r="C32" s="1761"/>
      <c r="D32" s="1761"/>
      <c r="E32" s="1767"/>
      <c r="F32" s="1761"/>
    </row>
    <row r="33" spans="1:6" s="1773" customFormat="1" ht="22.5" x14ac:dyDescent="0.2">
      <c r="A33" s="1761"/>
      <c r="B33" s="1761" t="s">
        <v>1012</v>
      </c>
      <c r="C33" s="1761"/>
      <c r="D33" s="1761"/>
      <c r="E33" s="1767"/>
      <c r="F33" s="1761"/>
    </row>
    <row r="34" spans="1:6" s="1773" customFormat="1" ht="33.75" x14ac:dyDescent="0.2">
      <c r="A34" s="1761"/>
      <c r="B34" s="1761" t="s">
        <v>1013</v>
      </c>
      <c r="C34" s="1761"/>
      <c r="D34" s="1761"/>
      <c r="E34" s="1767"/>
      <c r="F34" s="1761"/>
    </row>
    <row r="35" spans="1:6" s="1773" customFormat="1" ht="33.75" x14ac:dyDescent="0.2">
      <c r="A35" s="1761"/>
      <c r="B35" s="1761" t="s">
        <v>1014</v>
      </c>
      <c r="C35" s="1761"/>
      <c r="D35" s="1761"/>
      <c r="E35" s="1767"/>
      <c r="F35" s="1761"/>
    </row>
    <row r="36" spans="1:6" s="1773" customFormat="1" ht="24.75" customHeight="1" x14ac:dyDescent="0.2">
      <c r="A36" s="1761"/>
      <c r="B36" s="1761" t="s">
        <v>1015</v>
      </c>
      <c r="C36" s="1761"/>
      <c r="D36" s="1761"/>
      <c r="E36" s="1767"/>
      <c r="F36" s="1761"/>
    </row>
    <row r="37" spans="1:6" s="1773" customFormat="1" ht="22.5" x14ac:dyDescent="0.2">
      <c r="A37" s="1761"/>
      <c r="B37" s="1761" t="s">
        <v>1017</v>
      </c>
      <c r="C37" s="1761"/>
      <c r="D37" s="1761"/>
      <c r="E37" s="1767"/>
      <c r="F37" s="1761"/>
    </row>
    <row r="38" spans="1:6" s="1237" customFormat="1" ht="56.25" x14ac:dyDescent="0.2">
      <c r="A38" s="1774"/>
      <c r="B38" s="1774" t="s">
        <v>104</v>
      </c>
      <c r="C38" s="1774"/>
      <c r="D38" s="1774"/>
      <c r="E38" s="1775"/>
      <c r="F38" s="1774"/>
    </row>
    <row r="39" spans="1:6" s="1237" customFormat="1" ht="11.25" x14ac:dyDescent="0.2">
      <c r="A39" s="1776"/>
      <c r="B39" s="1777"/>
      <c r="C39" s="1777"/>
      <c r="D39" s="1777"/>
      <c r="E39" s="1778"/>
      <c r="F39" s="1779"/>
    </row>
    <row r="40" spans="1:6" s="1461" customFormat="1" ht="23.25" x14ac:dyDescent="0.35">
      <c r="A40" s="1230"/>
      <c r="B40" s="1231" t="s">
        <v>5137</v>
      </c>
      <c r="C40" s="1232"/>
      <c r="D40" s="1232"/>
      <c r="E40" s="1915"/>
      <c r="F40" s="1234"/>
    </row>
    <row r="41" spans="1:6" s="512" customFormat="1" x14ac:dyDescent="0.2">
      <c r="A41" s="1241"/>
      <c r="B41" s="530"/>
      <c r="C41" s="530"/>
      <c r="D41" s="530"/>
      <c r="E41" s="1780"/>
      <c r="F41" s="531"/>
    </row>
    <row r="42" spans="1:6" s="1283" customFormat="1" ht="18.75" x14ac:dyDescent="0.3">
      <c r="A42" s="1781"/>
      <c r="B42" s="1782" t="s">
        <v>99</v>
      </c>
      <c r="C42" s="1243"/>
      <c r="D42" s="1243"/>
      <c r="E42" s="1783"/>
      <c r="F42" s="1245"/>
    </row>
    <row r="43" spans="1:6" x14ac:dyDescent="0.2">
      <c r="A43" s="1246" t="s">
        <v>10</v>
      </c>
      <c r="B43" s="1247" t="s">
        <v>11</v>
      </c>
      <c r="C43" s="1248" t="s">
        <v>49</v>
      </c>
      <c r="D43" s="859" t="s">
        <v>50</v>
      </c>
      <c r="E43" s="860" t="s">
        <v>5090</v>
      </c>
      <c r="F43" s="859" t="s">
        <v>51</v>
      </c>
    </row>
    <row r="44" spans="1:6" x14ac:dyDescent="0.2">
      <c r="A44" s="1784"/>
      <c r="B44" s="1785" t="s">
        <v>1763</v>
      </c>
      <c r="C44" s="1786"/>
      <c r="D44" s="1787"/>
      <c r="E44" s="1788"/>
      <c r="F44" s="1789"/>
    </row>
    <row r="45" spans="1:6" ht="36" x14ac:dyDescent="0.2">
      <c r="A45" s="1352" t="s">
        <v>12</v>
      </c>
      <c r="B45" s="1790" t="s">
        <v>113</v>
      </c>
      <c r="C45" s="1791" t="s">
        <v>5</v>
      </c>
      <c r="D45" s="54">
        <v>1</v>
      </c>
      <c r="E45" s="707"/>
      <c r="F45" s="54">
        <f>D45*E45</f>
        <v>0</v>
      </c>
    </row>
    <row r="46" spans="1:6" ht="60" x14ac:dyDescent="0.2">
      <c r="A46" s="1266" t="s">
        <v>48</v>
      </c>
      <c r="B46" s="1255" t="s">
        <v>114</v>
      </c>
      <c r="C46" s="1251" t="s">
        <v>5</v>
      </c>
      <c r="D46" s="57">
        <v>1</v>
      </c>
      <c r="E46" s="708"/>
      <c r="F46" s="57">
        <f>D46*E46</f>
        <v>0</v>
      </c>
    </row>
    <row r="47" spans="1:6" ht="60" x14ac:dyDescent="0.2">
      <c r="A47" s="1266" t="s">
        <v>1</v>
      </c>
      <c r="B47" s="1255" t="s">
        <v>115</v>
      </c>
      <c r="C47" s="1251" t="s">
        <v>5</v>
      </c>
      <c r="D47" s="57">
        <v>1</v>
      </c>
      <c r="E47" s="708"/>
      <c r="F47" s="57">
        <f>D47*E47</f>
        <v>0</v>
      </c>
    </row>
    <row r="48" spans="1:6" x14ac:dyDescent="0.2">
      <c r="A48" s="1792"/>
      <c r="B48" s="1286" t="s">
        <v>1764</v>
      </c>
      <c r="C48" s="902"/>
      <c r="D48" s="902"/>
      <c r="E48" s="919"/>
      <c r="F48" s="1793"/>
    </row>
    <row r="49" spans="1:6" ht="60" x14ac:dyDescent="0.2">
      <c r="A49" s="1794" t="s">
        <v>2</v>
      </c>
      <c r="B49" s="1795" t="s">
        <v>1765</v>
      </c>
      <c r="C49" s="1796" t="s">
        <v>926</v>
      </c>
      <c r="D49" s="64">
        <v>200</v>
      </c>
      <c r="E49" s="708"/>
      <c r="F49" s="57">
        <f>D49*E49</f>
        <v>0</v>
      </c>
    </row>
    <row r="50" spans="1:6" ht="60" x14ac:dyDescent="0.2">
      <c r="A50" s="1794" t="s">
        <v>3</v>
      </c>
      <c r="B50" s="1795" t="s">
        <v>1766</v>
      </c>
      <c r="C50" s="1796" t="s">
        <v>926</v>
      </c>
      <c r="D50" s="64">
        <v>230</v>
      </c>
      <c r="E50" s="708"/>
      <c r="F50" s="57">
        <f>D50*E50</f>
        <v>0</v>
      </c>
    </row>
    <row r="51" spans="1:6" ht="24" x14ac:dyDescent="0.2">
      <c r="A51" s="1794" t="s">
        <v>4</v>
      </c>
      <c r="B51" s="1795" t="s">
        <v>1767</v>
      </c>
      <c r="C51" s="1796" t="s">
        <v>5</v>
      </c>
      <c r="D51" s="64">
        <v>1</v>
      </c>
      <c r="E51" s="708"/>
      <c r="F51" s="57">
        <f>D51*E51</f>
        <v>0</v>
      </c>
    </row>
    <row r="52" spans="1:6" x14ac:dyDescent="0.2">
      <c r="A52" s="1794" t="s">
        <v>531</v>
      </c>
      <c r="B52" s="1797" t="s">
        <v>1768</v>
      </c>
      <c r="C52" s="1798" t="s">
        <v>5</v>
      </c>
      <c r="D52" s="65">
        <v>1</v>
      </c>
      <c r="E52" s="708"/>
      <c r="F52" s="57" t="s">
        <v>1771</v>
      </c>
    </row>
    <row r="53" spans="1:6" ht="25.5" customHeight="1" x14ac:dyDescent="0.2">
      <c r="A53" s="1794" t="s">
        <v>534</v>
      </c>
      <c r="B53" s="1797" t="s">
        <v>1769</v>
      </c>
      <c r="C53" s="1798" t="s">
        <v>5</v>
      </c>
      <c r="D53" s="65">
        <v>2</v>
      </c>
      <c r="E53" s="708"/>
      <c r="F53" s="57">
        <f>D53*E53</f>
        <v>0</v>
      </c>
    </row>
    <row r="54" spans="1:6" ht="36" x14ac:dyDescent="0.2">
      <c r="A54" s="1794" t="s">
        <v>535</v>
      </c>
      <c r="B54" s="1797" t="s">
        <v>1770</v>
      </c>
      <c r="C54" s="1798" t="s">
        <v>5</v>
      </c>
      <c r="D54" s="65">
        <v>5</v>
      </c>
      <c r="E54" s="708"/>
      <c r="F54" s="57">
        <f>D54*E54</f>
        <v>0</v>
      </c>
    </row>
    <row r="55" spans="1:6" x14ac:dyDescent="0.2">
      <c r="A55" s="1285"/>
      <c r="B55" s="1194" t="s">
        <v>1772</v>
      </c>
      <c r="C55" s="1799"/>
      <c r="D55" s="1799"/>
      <c r="E55" s="1800"/>
      <c r="F55" s="1287"/>
    </row>
    <row r="56" spans="1:6" x14ac:dyDescent="0.2">
      <c r="A56" s="1266" t="s">
        <v>536</v>
      </c>
      <c r="B56" s="1535" t="s">
        <v>1773</v>
      </c>
      <c r="C56" s="1251"/>
      <c r="D56" s="57"/>
      <c r="E56" s="849"/>
      <c r="F56" s="57"/>
    </row>
    <row r="57" spans="1:6" x14ac:dyDescent="0.2">
      <c r="A57" s="1266" t="s">
        <v>972</v>
      </c>
      <c r="B57" s="1801" t="s">
        <v>1774</v>
      </c>
      <c r="C57" s="1798" t="s">
        <v>5</v>
      </c>
      <c r="D57" s="65">
        <v>2</v>
      </c>
      <c r="E57" s="708"/>
      <c r="F57" s="57">
        <f>D57*E57</f>
        <v>0</v>
      </c>
    </row>
    <row r="58" spans="1:6" ht="24" x14ac:dyDescent="0.2">
      <c r="A58" s="1266" t="s">
        <v>973</v>
      </c>
      <c r="B58" s="1801" t="s">
        <v>1775</v>
      </c>
      <c r="C58" s="1798" t="s">
        <v>5</v>
      </c>
      <c r="D58" s="65">
        <v>1</v>
      </c>
      <c r="E58" s="708"/>
      <c r="F58" s="57">
        <f>D58*E58</f>
        <v>0</v>
      </c>
    </row>
    <row r="59" spans="1:6" ht="17.25" customHeight="1" x14ac:dyDescent="0.2">
      <c r="A59" s="1266" t="s">
        <v>974</v>
      </c>
      <c r="B59" s="1535" t="s">
        <v>1776</v>
      </c>
      <c r="C59" s="1798" t="s">
        <v>5</v>
      </c>
      <c r="D59" s="65">
        <v>1</v>
      </c>
      <c r="E59" s="708"/>
      <c r="F59" s="57">
        <f>D59*E59</f>
        <v>0</v>
      </c>
    </row>
    <row r="60" spans="1:6" x14ac:dyDescent="0.2">
      <c r="A60" s="1266" t="s">
        <v>975</v>
      </c>
      <c r="B60" s="1535" t="s">
        <v>1777</v>
      </c>
      <c r="C60" s="1798" t="s">
        <v>5</v>
      </c>
      <c r="D60" s="65">
        <v>2</v>
      </c>
      <c r="E60" s="708"/>
      <c r="F60" s="57">
        <f>D60*E60</f>
        <v>0</v>
      </c>
    </row>
    <row r="61" spans="1:6" ht="36" x14ac:dyDescent="0.2">
      <c r="A61" s="1266" t="s">
        <v>1841</v>
      </c>
      <c r="B61" s="1255" t="s">
        <v>1778</v>
      </c>
      <c r="C61" s="1251"/>
      <c r="D61" s="57"/>
      <c r="E61" s="709"/>
      <c r="F61" s="57"/>
    </row>
    <row r="62" spans="1:6" ht="24" x14ac:dyDescent="0.2">
      <c r="A62" s="1266" t="s">
        <v>537</v>
      </c>
      <c r="B62" s="1535" t="s">
        <v>1779</v>
      </c>
      <c r="C62" s="1798" t="s">
        <v>5</v>
      </c>
      <c r="D62" s="65">
        <v>1</v>
      </c>
      <c r="E62" s="708"/>
      <c r="F62" s="57">
        <f t="shared" ref="F62:F66" si="0">D62*E62</f>
        <v>0</v>
      </c>
    </row>
    <row r="63" spans="1:6" ht="24" x14ac:dyDescent="0.2">
      <c r="A63" s="1266" t="s">
        <v>538</v>
      </c>
      <c r="B63" s="1535" t="s">
        <v>1780</v>
      </c>
      <c r="C63" s="1798" t="s">
        <v>5</v>
      </c>
      <c r="D63" s="65">
        <v>1</v>
      </c>
      <c r="E63" s="708"/>
      <c r="F63" s="57">
        <f t="shared" si="0"/>
        <v>0</v>
      </c>
    </row>
    <row r="64" spans="1:6" x14ac:dyDescent="0.2">
      <c r="A64" s="1266" t="s">
        <v>539</v>
      </c>
      <c r="B64" s="1535" t="s">
        <v>1781</v>
      </c>
      <c r="C64" s="1798" t="s">
        <v>5</v>
      </c>
      <c r="D64" s="65">
        <v>2</v>
      </c>
      <c r="E64" s="708"/>
      <c r="F64" s="57">
        <f t="shared" si="0"/>
        <v>0</v>
      </c>
    </row>
    <row r="65" spans="1:6" x14ac:dyDescent="0.2">
      <c r="A65" s="1266" t="s">
        <v>540</v>
      </c>
      <c r="B65" s="1535" t="s">
        <v>1782</v>
      </c>
      <c r="C65" s="1798" t="s">
        <v>5</v>
      </c>
      <c r="D65" s="65">
        <v>3</v>
      </c>
      <c r="E65" s="708"/>
      <c r="F65" s="57">
        <f t="shared" si="0"/>
        <v>0</v>
      </c>
    </row>
    <row r="66" spans="1:6" ht="24" x14ac:dyDescent="0.2">
      <c r="A66" s="1266" t="s">
        <v>541</v>
      </c>
      <c r="B66" s="1535" t="s">
        <v>1783</v>
      </c>
      <c r="C66" s="1798" t="s">
        <v>5</v>
      </c>
      <c r="D66" s="65">
        <v>2</v>
      </c>
      <c r="E66" s="708"/>
      <c r="F66" s="57">
        <f t="shared" si="0"/>
        <v>0</v>
      </c>
    </row>
    <row r="67" spans="1:6" x14ac:dyDescent="0.2">
      <c r="A67" s="1792"/>
      <c r="B67" s="1194" t="s">
        <v>1784</v>
      </c>
      <c r="C67" s="1799"/>
      <c r="D67" s="1799"/>
      <c r="E67" s="1800"/>
      <c r="F67" s="1793"/>
    </row>
    <row r="68" spans="1:6" ht="36" x14ac:dyDescent="0.2">
      <c r="A68" s="1266" t="s">
        <v>544</v>
      </c>
      <c r="B68" s="1535" t="s">
        <v>1785</v>
      </c>
      <c r="C68" s="1798" t="s">
        <v>4731</v>
      </c>
      <c r="D68" s="65">
        <v>300</v>
      </c>
      <c r="E68" s="708"/>
      <c r="F68" s="57">
        <f>D68*E68</f>
        <v>0</v>
      </c>
    </row>
    <row r="69" spans="1:6" ht="24" x14ac:dyDescent="0.2">
      <c r="A69" s="1266" t="s">
        <v>545</v>
      </c>
      <c r="B69" s="1535" t="s">
        <v>1786</v>
      </c>
      <c r="C69" s="1798" t="s">
        <v>4731</v>
      </c>
      <c r="D69" s="65">
        <v>200</v>
      </c>
      <c r="E69" s="708"/>
      <c r="F69" s="57">
        <f>D69*E69</f>
        <v>0</v>
      </c>
    </row>
    <row r="70" spans="1:6" x14ac:dyDescent="0.2">
      <c r="A70" s="1792"/>
      <c r="B70" s="1194" t="s">
        <v>1787</v>
      </c>
      <c r="C70" s="1799"/>
      <c r="D70" s="1799"/>
      <c r="E70" s="1800"/>
      <c r="F70" s="1793"/>
    </row>
    <row r="71" spans="1:6" ht="60" x14ac:dyDescent="0.2">
      <c r="A71" s="1266" t="s">
        <v>546</v>
      </c>
      <c r="B71" s="1801" t="s">
        <v>1788</v>
      </c>
      <c r="C71" s="1798" t="s">
        <v>4731</v>
      </c>
      <c r="D71" s="65">
        <v>250</v>
      </c>
      <c r="E71" s="708"/>
      <c r="F71" s="57">
        <f>D71*E71</f>
        <v>0</v>
      </c>
    </row>
    <row r="72" spans="1:6" x14ac:dyDescent="0.2">
      <c r="A72" s="1792"/>
      <c r="B72" s="1286" t="s">
        <v>1789</v>
      </c>
      <c r="C72" s="1799"/>
      <c r="D72" s="1799"/>
      <c r="E72" s="1800"/>
      <c r="F72" s="1793"/>
    </row>
    <row r="73" spans="1:6" x14ac:dyDescent="0.2">
      <c r="A73" s="1266" t="s">
        <v>547</v>
      </c>
      <c r="B73" s="1541" t="s">
        <v>1790</v>
      </c>
      <c r="C73" s="1251"/>
      <c r="D73" s="57"/>
      <c r="E73" s="709"/>
      <c r="F73" s="57"/>
    </row>
    <row r="74" spans="1:6" ht="72" x14ac:dyDescent="0.2">
      <c r="A74" s="1266" t="s">
        <v>1591</v>
      </c>
      <c r="B74" s="1535" t="s">
        <v>1791</v>
      </c>
      <c r="C74" s="1802" t="s">
        <v>4732</v>
      </c>
      <c r="D74" s="67">
        <v>100</v>
      </c>
      <c r="E74" s="708"/>
      <c r="F74" s="57">
        <f>D74*E74</f>
        <v>0</v>
      </c>
    </row>
    <row r="75" spans="1:6" x14ac:dyDescent="0.2">
      <c r="A75" s="1266" t="s">
        <v>548</v>
      </c>
      <c r="B75" s="1541" t="s">
        <v>1792</v>
      </c>
      <c r="C75" s="1803"/>
      <c r="D75" s="1804"/>
      <c r="E75" s="1805"/>
      <c r="F75" s="57"/>
    </row>
    <row r="76" spans="1:6" ht="96" x14ac:dyDescent="0.2">
      <c r="A76" s="1266" t="s">
        <v>754</v>
      </c>
      <c r="B76" s="1535" t="s">
        <v>1793</v>
      </c>
      <c r="C76" s="1802" t="s">
        <v>4732</v>
      </c>
      <c r="D76" s="67">
        <v>100</v>
      </c>
      <c r="E76" s="708"/>
      <c r="F76" s="57">
        <f>D76*E76</f>
        <v>0</v>
      </c>
    </row>
    <row r="77" spans="1:6" x14ac:dyDescent="0.2">
      <c r="A77" s="1266" t="s">
        <v>549</v>
      </c>
      <c r="B77" s="1541" t="s">
        <v>1794</v>
      </c>
      <c r="C77" s="1801"/>
      <c r="D77" s="67"/>
      <c r="E77" s="710"/>
      <c r="F77" s="57"/>
    </row>
    <row r="78" spans="1:6" ht="36" x14ac:dyDescent="0.2">
      <c r="A78" s="1266" t="s">
        <v>757</v>
      </c>
      <c r="B78" s="1535" t="s">
        <v>1795</v>
      </c>
      <c r="C78" s="1802" t="s">
        <v>5</v>
      </c>
      <c r="D78" s="67">
        <v>12</v>
      </c>
      <c r="E78" s="708"/>
      <c r="F78" s="57">
        <f>D78*E78</f>
        <v>0</v>
      </c>
    </row>
    <row r="79" spans="1:6" x14ac:dyDescent="0.2">
      <c r="A79" s="1266" t="s">
        <v>550</v>
      </c>
      <c r="B79" s="1541" t="s">
        <v>1796</v>
      </c>
      <c r="C79" s="1801"/>
      <c r="D79" s="67"/>
      <c r="E79" s="710"/>
      <c r="F79" s="57"/>
    </row>
    <row r="80" spans="1:6" ht="24" x14ac:dyDescent="0.2">
      <c r="A80" s="1266" t="s">
        <v>1842</v>
      </c>
      <c r="B80" s="1535" t="s">
        <v>1797</v>
      </c>
      <c r="C80" s="1802" t="s">
        <v>5</v>
      </c>
      <c r="D80" s="67">
        <v>10</v>
      </c>
      <c r="E80" s="708"/>
      <c r="F80" s="57">
        <f>D80*E80</f>
        <v>0</v>
      </c>
    </row>
    <row r="81" spans="1:6" ht="48" x14ac:dyDescent="0.2">
      <c r="A81" s="1266" t="s">
        <v>551</v>
      </c>
      <c r="B81" s="1535" t="s">
        <v>1798</v>
      </c>
      <c r="C81" s="1802" t="s">
        <v>4732</v>
      </c>
      <c r="D81" s="67">
        <v>350</v>
      </c>
      <c r="E81" s="708"/>
      <c r="F81" s="57">
        <f>D81*E81</f>
        <v>0</v>
      </c>
    </row>
    <row r="82" spans="1:6" ht="48" x14ac:dyDescent="0.2">
      <c r="A82" s="1266" t="s">
        <v>552</v>
      </c>
      <c r="B82" s="1535" t="s">
        <v>1799</v>
      </c>
      <c r="C82" s="1802" t="s">
        <v>4732</v>
      </c>
      <c r="D82" s="67">
        <v>350</v>
      </c>
      <c r="E82" s="708"/>
      <c r="F82" s="57">
        <f>D82*E82</f>
        <v>0</v>
      </c>
    </row>
    <row r="83" spans="1:6" x14ac:dyDescent="0.2">
      <c r="A83" s="1792"/>
      <c r="B83" s="1194" t="s">
        <v>1800</v>
      </c>
      <c r="C83" s="1799"/>
      <c r="D83" s="1799"/>
      <c r="E83" s="1800"/>
      <c r="F83" s="1793"/>
    </row>
    <row r="84" spans="1:6" x14ac:dyDescent="0.2">
      <c r="A84" s="1266" t="s">
        <v>553</v>
      </c>
      <c r="B84" s="1806" t="s">
        <v>1801</v>
      </c>
      <c r="C84" s="1260"/>
      <c r="D84" s="71"/>
      <c r="E84" s="711"/>
      <c r="F84" s="57"/>
    </row>
    <row r="85" spans="1:6" ht="60" x14ac:dyDescent="0.2">
      <c r="A85" s="1266" t="s">
        <v>612</v>
      </c>
      <c r="B85" s="1255" t="s">
        <v>4733</v>
      </c>
      <c r="C85" s="1260" t="s">
        <v>5</v>
      </c>
      <c r="D85" s="71">
        <v>3</v>
      </c>
      <c r="E85" s="708"/>
      <c r="F85" s="57">
        <f>D85*E85</f>
        <v>0</v>
      </c>
    </row>
    <row r="86" spans="1:6" x14ac:dyDescent="0.2">
      <c r="A86" s="1266" t="s">
        <v>42</v>
      </c>
      <c r="B86" s="1806" t="s">
        <v>1802</v>
      </c>
      <c r="C86" s="1260"/>
      <c r="D86" s="71"/>
      <c r="E86" s="711"/>
      <c r="F86" s="57"/>
    </row>
    <row r="87" spans="1:6" ht="36" x14ac:dyDescent="0.2">
      <c r="A87" s="1266" t="s">
        <v>613</v>
      </c>
      <c r="B87" s="1255" t="s">
        <v>1803</v>
      </c>
      <c r="C87" s="1802" t="s">
        <v>4732</v>
      </c>
      <c r="D87" s="71">
        <v>100</v>
      </c>
      <c r="E87" s="708"/>
      <c r="F87" s="57">
        <f>D87*E87</f>
        <v>0</v>
      </c>
    </row>
    <row r="88" spans="1:6" x14ac:dyDescent="0.2">
      <c r="A88" s="1266" t="s">
        <v>43</v>
      </c>
      <c r="B88" s="1806" t="s">
        <v>1804</v>
      </c>
      <c r="C88" s="1260"/>
      <c r="D88" s="71"/>
      <c r="E88" s="711"/>
      <c r="F88" s="57"/>
    </row>
    <row r="89" spans="1:6" ht="37.5" customHeight="1" x14ac:dyDescent="0.2">
      <c r="A89" s="1266" t="s">
        <v>615</v>
      </c>
      <c r="B89" s="1255" t="s">
        <v>1805</v>
      </c>
      <c r="C89" s="1260" t="s">
        <v>5</v>
      </c>
      <c r="D89" s="71">
        <v>10</v>
      </c>
      <c r="E89" s="708"/>
      <c r="F89" s="57">
        <f>D89*E89</f>
        <v>0</v>
      </c>
    </row>
    <row r="90" spans="1:6" ht="48" x14ac:dyDescent="0.2">
      <c r="A90" s="1266" t="s">
        <v>616</v>
      </c>
      <c r="B90" s="1255" t="s">
        <v>1806</v>
      </c>
      <c r="C90" s="1260" t="s">
        <v>5</v>
      </c>
      <c r="D90" s="71">
        <v>20</v>
      </c>
      <c r="E90" s="708"/>
      <c r="F90" s="57">
        <f>D90*E90</f>
        <v>0</v>
      </c>
    </row>
    <row r="91" spans="1:6" x14ac:dyDescent="0.2">
      <c r="A91" s="1285"/>
      <c r="B91" s="1286" t="s">
        <v>1807</v>
      </c>
      <c r="C91" s="1799"/>
      <c r="D91" s="1799"/>
      <c r="E91" s="1800"/>
      <c r="F91" s="1287"/>
    </row>
    <row r="92" spans="1:6" x14ac:dyDescent="0.2">
      <c r="A92" s="1266" t="s">
        <v>617</v>
      </c>
      <c r="B92" s="1541" t="s">
        <v>1808</v>
      </c>
      <c r="C92" s="1807"/>
      <c r="D92" s="75"/>
      <c r="E92" s="712"/>
      <c r="F92" s="57"/>
    </row>
    <row r="93" spans="1:6" ht="74.25" customHeight="1" x14ac:dyDescent="0.2">
      <c r="A93" s="1266"/>
      <c r="B93" s="1808" t="s">
        <v>1809</v>
      </c>
      <c r="C93" s="1809" t="s">
        <v>4731</v>
      </c>
      <c r="D93" s="73">
        <v>400</v>
      </c>
      <c r="E93" s="708"/>
      <c r="F93" s="57">
        <f>D93*E93</f>
        <v>0</v>
      </c>
    </row>
    <row r="94" spans="1:6" x14ac:dyDescent="0.2">
      <c r="A94" s="1266" t="s">
        <v>759</v>
      </c>
      <c r="B94" s="1682" t="s">
        <v>1810</v>
      </c>
      <c r="C94" s="76"/>
      <c r="D94" s="74"/>
      <c r="E94" s="576"/>
      <c r="F94" s="57"/>
    </row>
    <row r="95" spans="1:6" ht="87.75" customHeight="1" x14ac:dyDescent="0.2">
      <c r="A95" s="1266" t="s">
        <v>760</v>
      </c>
      <c r="B95" s="1250" t="s">
        <v>1811</v>
      </c>
      <c r="C95" s="262" t="s">
        <v>5</v>
      </c>
      <c r="D95" s="74">
        <v>5</v>
      </c>
      <c r="E95" s="708"/>
      <c r="F95" s="57">
        <f>D95*E95</f>
        <v>0</v>
      </c>
    </row>
    <row r="96" spans="1:6" x14ac:dyDescent="0.2">
      <c r="A96" s="1266" t="s">
        <v>761</v>
      </c>
      <c r="B96" s="1541" t="s">
        <v>1812</v>
      </c>
      <c r="C96" s="1807"/>
      <c r="D96" s="75"/>
      <c r="E96" s="712"/>
      <c r="F96" s="57"/>
    </row>
    <row r="97" spans="1:6" ht="28.5" customHeight="1" x14ac:dyDescent="0.2">
      <c r="A97" s="1266" t="s">
        <v>1841</v>
      </c>
      <c r="B97" s="1535" t="s">
        <v>1843</v>
      </c>
      <c r="C97" s="1807"/>
      <c r="D97" s="75"/>
      <c r="E97" s="712"/>
      <c r="F97" s="57"/>
    </row>
    <row r="98" spans="1:6" ht="60" x14ac:dyDescent="0.2">
      <c r="A98" s="1266" t="s">
        <v>762</v>
      </c>
      <c r="B98" s="1535" t="s">
        <v>1813</v>
      </c>
      <c r="C98" s="1802" t="s">
        <v>5</v>
      </c>
      <c r="D98" s="75">
        <v>10</v>
      </c>
      <c r="E98" s="708"/>
      <c r="F98" s="57">
        <f>D98*E98</f>
        <v>0</v>
      </c>
    </row>
    <row r="99" spans="1:6" ht="36" x14ac:dyDescent="0.2">
      <c r="A99" s="1266" t="s">
        <v>763</v>
      </c>
      <c r="B99" s="1535" t="s">
        <v>1814</v>
      </c>
      <c r="C99" s="1802" t="s">
        <v>5</v>
      </c>
      <c r="D99" s="75">
        <v>10</v>
      </c>
      <c r="E99" s="708"/>
      <c r="F99" s="57">
        <f>D99*E99</f>
        <v>0</v>
      </c>
    </row>
    <row r="100" spans="1:6" x14ac:dyDescent="0.2">
      <c r="A100" s="1285"/>
      <c r="B100" s="1286" t="s">
        <v>1815</v>
      </c>
      <c r="C100" s="1799"/>
      <c r="D100" s="1799"/>
      <c r="E100" s="1800"/>
      <c r="F100" s="1287"/>
    </row>
    <row r="101" spans="1:6" ht="36" x14ac:dyDescent="0.2">
      <c r="A101" s="1266" t="s">
        <v>764</v>
      </c>
      <c r="B101" s="1535" t="s">
        <v>1816</v>
      </c>
      <c r="C101" s="1802" t="s">
        <v>5</v>
      </c>
      <c r="D101" s="75">
        <v>10</v>
      </c>
      <c r="E101" s="708"/>
      <c r="F101" s="57">
        <f>D101*E101</f>
        <v>0</v>
      </c>
    </row>
    <row r="102" spans="1:6" x14ac:dyDescent="0.2">
      <c r="A102" s="1266" t="s">
        <v>768</v>
      </c>
      <c r="B102" s="1535" t="s">
        <v>1817</v>
      </c>
      <c r="C102" s="1802" t="s">
        <v>5</v>
      </c>
      <c r="D102" s="75">
        <v>7</v>
      </c>
      <c r="E102" s="708"/>
      <c r="F102" s="57">
        <f>D102*E102</f>
        <v>0</v>
      </c>
    </row>
    <row r="103" spans="1:6" x14ac:dyDescent="0.2">
      <c r="A103" s="1285"/>
      <c r="B103" s="1286" t="s">
        <v>1818</v>
      </c>
      <c r="C103" s="1799"/>
      <c r="D103" s="1799"/>
      <c r="E103" s="1800"/>
      <c r="F103" s="1287"/>
    </row>
    <row r="104" spans="1:6" x14ac:dyDescent="0.2">
      <c r="A104" s="1266" t="s">
        <v>773</v>
      </c>
      <c r="B104" s="1682" t="s">
        <v>1819</v>
      </c>
      <c r="C104" s="77"/>
      <c r="D104" s="77"/>
      <c r="E104" s="1810"/>
      <c r="F104" s="57"/>
    </row>
    <row r="105" spans="1:6" ht="84" x14ac:dyDescent="0.2">
      <c r="A105" s="1266" t="s">
        <v>1844</v>
      </c>
      <c r="B105" s="1250" t="s">
        <v>1820</v>
      </c>
      <c r="C105" s="1811" t="s">
        <v>5</v>
      </c>
      <c r="D105" s="76">
        <v>1</v>
      </c>
      <c r="E105" s="708"/>
      <c r="F105" s="57">
        <f t="shared" ref="F105:F110" si="1">D105*E105</f>
        <v>0</v>
      </c>
    </row>
    <row r="106" spans="1:6" x14ac:dyDescent="0.2">
      <c r="A106" s="1266" t="s">
        <v>1845</v>
      </c>
      <c r="B106" s="1250" t="s">
        <v>1821</v>
      </c>
      <c r="C106" s="1811" t="s">
        <v>5</v>
      </c>
      <c r="D106" s="76">
        <v>1</v>
      </c>
      <c r="E106" s="708"/>
      <c r="F106" s="57">
        <f t="shared" si="1"/>
        <v>0</v>
      </c>
    </row>
    <row r="107" spans="1:6" x14ac:dyDescent="0.2">
      <c r="A107" s="1266" t="s">
        <v>1846</v>
      </c>
      <c r="B107" s="1250" t="s">
        <v>1822</v>
      </c>
      <c r="C107" s="1811" t="s">
        <v>5</v>
      </c>
      <c r="D107" s="76">
        <v>1</v>
      </c>
      <c r="E107" s="708"/>
      <c r="F107" s="57">
        <f t="shared" si="1"/>
        <v>0</v>
      </c>
    </row>
    <row r="108" spans="1:6" x14ac:dyDescent="0.2">
      <c r="A108" s="1266" t="s">
        <v>1847</v>
      </c>
      <c r="B108" s="1250" t="s">
        <v>1823</v>
      </c>
      <c r="C108" s="1811" t="s">
        <v>5</v>
      </c>
      <c r="D108" s="76">
        <v>1</v>
      </c>
      <c r="E108" s="708"/>
      <c r="F108" s="57">
        <f t="shared" si="1"/>
        <v>0</v>
      </c>
    </row>
    <row r="109" spans="1:6" x14ac:dyDescent="0.2">
      <c r="A109" s="1266" t="s">
        <v>1848</v>
      </c>
      <c r="B109" s="1250" t="s">
        <v>1824</v>
      </c>
      <c r="C109" s="1811" t="s">
        <v>5</v>
      </c>
      <c r="D109" s="76">
        <v>1</v>
      </c>
      <c r="E109" s="708"/>
      <c r="F109" s="57">
        <f t="shared" si="1"/>
        <v>0</v>
      </c>
    </row>
    <row r="110" spans="1:6" ht="36" x14ac:dyDescent="0.2">
      <c r="A110" s="1266" t="s">
        <v>1849</v>
      </c>
      <c r="B110" s="1250" t="s">
        <v>1825</v>
      </c>
      <c r="C110" s="1811" t="s">
        <v>5</v>
      </c>
      <c r="D110" s="76">
        <v>1</v>
      </c>
      <c r="E110" s="708"/>
      <c r="F110" s="57">
        <f t="shared" si="1"/>
        <v>0</v>
      </c>
    </row>
    <row r="111" spans="1:6" x14ac:dyDescent="0.2">
      <c r="A111" s="1266" t="s">
        <v>774</v>
      </c>
      <c r="B111" s="1682" t="s">
        <v>1826</v>
      </c>
      <c r="C111" s="77"/>
      <c r="D111" s="77"/>
      <c r="E111" s="849"/>
      <c r="F111" s="57"/>
    </row>
    <row r="112" spans="1:6" ht="36" x14ac:dyDescent="0.2">
      <c r="A112" s="1266" t="s">
        <v>1850</v>
      </c>
      <c r="B112" s="1250" t="s">
        <v>1827</v>
      </c>
      <c r="C112" s="1811" t="s">
        <v>5</v>
      </c>
      <c r="D112" s="76">
        <v>1</v>
      </c>
      <c r="E112" s="708"/>
      <c r="F112" s="57">
        <f>D112*E112</f>
        <v>0</v>
      </c>
    </row>
    <row r="113" spans="1:6" ht="24" x14ac:dyDescent="0.2">
      <c r="A113" s="1266" t="s">
        <v>1851</v>
      </c>
      <c r="B113" s="1250" t="s">
        <v>1828</v>
      </c>
      <c r="C113" s="1811" t="s">
        <v>5</v>
      </c>
      <c r="D113" s="78">
        <v>1</v>
      </c>
      <c r="E113" s="708"/>
      <c r="F113" s="57">
        <f>D113*E113</f>
        <v>0</v>
      </c>
    </row>
    <row r="114" spans="1:6" x14ac:dyDescent="0.2">
      <c r="A114" s="1266" t="s">
        <v>1852</v>
      </c>
      <c r="B114" s="1250" t="s">
        <v>1829</v>
      </c>
      <c r="C114" s="1811" t="s">
        <v>5</v>
      </c>
      <c r="D114" s="76">
        <v>1</v>
      </c>
      <c r="E114" s="708"/>
      <c r="F114" s="57">
        <f>D114*E114</f>
        <v>0</v>
      </c>
    </row>
    <row r="115" spans="1:6" ht="36" x14ac:dyDescent="0.2">
      <c r="A115" s="1266" t="s">
        <v>1841</v>
      </c>
      <c r="B115" s="1255" t="s">
        <v>1830</v>
      </c>
      <c r="C115" s="1251"/>
      <c r="D115" s="57"/>
      <c r="E115" s="709"/>
      <c r="F115" s="57"/>
    </row>
    <row r="116" spans="1:6" x14ac:dyDescent="0.2">
      <c r="A116" s="1343"/>
      <c r="B116" s="1812"/>
      <c r="C116" s="1351"/>
      <c r="D116" s="589"/>
      <c r="E116" s="851"/>
      <c r="F116" s="1813"/>
    </row>
    <row r="117" spans="1:6" x14ac:dyDescent="0.2">
      <c r="A117" s="82"/>
      <c r="B117" s="83" t="s">
        <v>100</v>
      </c>
      <c r="C117" s="83"/>
      <c r="D117" s="83"/>
      <c r="E117" s="714"/>
      <c r="F117" s="1814">
        <f>SUM(F45:F115)</f>
        <v>0</v>
      </c>
    </row>
    <row r="118" spans="1:6" x14ac:dyDescent="0.2">
      <c r="A118" s="678"/>
      <c r="B118" s="678"/>
      <c r="C118" s="678"/>
      <c r="D118" s="678"/>
      <c r="E118" s="715"/>
      <c r="F118" s="1815"/>
    </row>
    <row r="119" spans="1:6" x14ac:dyDescent="0.2">
      <c r="A119" s="679"/>
      <c r="B119" s="679"/>
      <c r="C119" s="679"/>
      <c r="D119" s="679"/>
      <c r="E119" s="716"/>
      <c r="F119" s="1816"/>
    </row>
    <row r="120" spans="1:6" s="1283" customFormat="1" ht="18.75" x14ac:dyDescent="0.3">
      <c r="A120" s="1282"/>
      <c r="B120" s="1782" t="s">
        <v>8</v>
      </c>
      <c r="C120" s="1243"/>
      <c r="D120" s="1243"/>
      <c r="E120" s="1783"/>
      <c r="F120" s="1245"/>
    </row>
    <row r="121" spans="1:6" ht="22.5" x14ac:dyDescent="0.2">
      <c r="A121" s="1203"/>
      <c r="B121" s="1817" t="s">
        <v>4810</v>
      </c>
      <c r="C121" s="1817"/>
      <c r="D121" s="1817"/>
      <c r="E121" s="1818"/>
      <c r="F121" s="1817"/>
    </row>
    <row r="122" spans="1:6" ht="45" customHeight="1" x14ac:dyDescent="0.2">
      <c r="A122" s="1203"/>
      <c r="B122" s="1768" t="s">
        <v>501</v>
      </c>
      <c r="C122" s="1768"/>
      <c r="D122" s="1768"/>
      <c r="E122" s="1819"/>
      <c r="F122" s="1768"/>
    </row>
    <row r="123" spans="1:6" ht="90" x14ac:dyDescent="0.2">
      <c r="A123" s="1203"/>
      <c r="B123" s="1820" t="s">
        <v>4811</v>
      </c>
      <c r="C123" s="1820"/>
      <c r="D123" s="1820"/>
      <c r="E123" s="1821"/>
      <c r="F123" s="1820"/>
    </row>
    <row r="124" spans="1:6" ht="33.75" x14ac:dyDescent="0.2">
      <c r="A124" s="1203"/>
      <c r="B124" s="1761" t="s">
        <v>4734</v>
      </c>
      <c r="C124" s="1761"/>
      <c r="D124" s="1761"/>
      <c r="E124" s="1767"/>
      <c r="F124" s="1761"/>
    </row>
    <row r="125" spans="1:6" ht="47.25" customHeight="1" x14ac:dyDescent="0.2">
      <c r="A125" s="1203"/>
      <c r="B125" s="1761" t="s">
        <v>4735</v>
      </c>
      <c r="C125" s="1761"/>
      <c r="D125" s="1761"/>
      <c r="E125" s="1767"/>
      <c r="F125" s="1761"/>
    </row>
    <row r="126" spans="1:6" ht="22.5" x14ac:dyDescent="0.2">
      <c r="A126" s="1203"/>
      <c r="B126" s="202" t="s">
        <v>137</v>
      </c>
      <c r="C126" s="1820"/>
      <c r="D126" s="1820"/>
      <c r="E126" s="1821"/>
      <c r="F126" s="1820"/>
    </row>
    <row r="127" spans="1:6" ht="69" customHeight="1" x14ac:dyDescent="0.2">
      <c r="A127" s="1203"/>
      <c r="B127" s="1761" t="s">
        <v>4736</v>
      </c>
      <c r="C127" s="1761"/>
      <c r="D127" s="1761"/>
      <c r="E127" s="1767"/>
      <c r="F127" s="1761"/>
    </row>
    <row r="128" spans="1:6" ht="45" customHeight="1" x14ac:dyDescent="0.2">
      <c r="A128" s="1203"/>
      <c r="B128" s="202" t="s">
        <v>4737</v>
      </c>
      <c r="C128" s="1822"/>
      <c r="D128" s="1822"/>
      <c r="E128" s="1823"/>
      <c r="F128" s="1822"/>
    </row>
    <row r="129" spans="1:6" ht="114" customHeight="1" x14ac:dyDescent="0.2">
      <c r="A129" s="1203"/>
      <c r="B129" s="1824" t="s">
        <v>4738</v>
      </c>
      <c r="C129" s="1825"/>
      <c r="D129" s="1825"/>
      <c r="E129" s="1826"/>
      <c r="F129" s="1825"/>
    </row>
    <row r="130" spans="1:6" x14ac:dyDescent="0.2">
      <c r="A130" s="1784"/>
      <c r="B130" s="1785" t="s">
        <v>127</v>
      </c>
      <c r="C130" s="1786"/>
      <c r="D130" s="1787"/>
      <c r="E130" s="1788"/>
      <c r="F130" s="1789"/>
    </row>
    <row r="131" spans="1:6" ht="96" customHeight="1" x14ac:dyDescent="0.2">
      <c r="A131" s="1266" t="s">
        <v>12</v>
      </c>
      <c r="B131" s="1255" t="s">
        <v>505</v>
      </c>
      <c r="C131" s="1251" t="s">
        <v>40</v>
      </c>
      <c r="D131" s="57">
        <v>1</v>
      </c>
      <c r="E131" s="708"/>
      <c r="F131" s="57">
        <f>D131*E131</f>
        <v>0</v>
      </c>
    </row>
    <row r="132" spans="1:6" x14ac:dyDescent="0.2">
      <c r="A132" s="1784"/>
      <c r="B132" s="1785" t="s">
        <v>129</v>
      </c>
      <c r="C132" s="1786"/>
      <c r="D132" s="1787"/>
      <c r="E132" s="1788"/>
      <c r="F132" s="1789"/>
    </row>
    <row r="133" spans="1:6" ht="72" x14ac:dyDescent="0.2">
      <c r="A133" s="1266" t="s">
        <v>48</v>
      </c>
      <c r="B133" s="1255" t="s">
        <v>5099</v>
      </c>
      <c r="C133" s="1251"/>
      <c r="D133" s="57"/>
      <c r="E133" s="709"/>
      <c r="F133" s="57"/>
    </row>
    <row r="134" spans="1:6" x14ac:dyDescent="0.2">
      <c r="A134" s="1266" t="s">
        <v>141</v>
      </c>
      <c r="B134" s="1255" t="s">
        <v>120</v>
      </c>
      <c r="C134" s="1260" t="s">
        <v>5</v>
      </c>
      <c r="D134" s="57">
        <v>2</v>
      </c>
      <c r="E134" s="708"/>
      <c r="F134" s="57">
        <f t="shared" ref="F134:F140" si="2">D134*E134</f>
        <v>0</v>
      </c>
    </row>
    <row r="135" spans="1:6" x14ac:dyDescent="0.2">
      <c r="A135" s="1266" t="s">
        <v>142</v>
      </c>
      <c r="B135" s="1255" t="s">
        <v>121</v>
      </c>
      <c r="C135" s="1260" t="s">
        <v>5</v>
      </c>
      <c r="D135" s="57">
        <v>3</v>
      </c>
      <c r="E135" s="708"/>
      <c r="F135" s="57">
        <f t="shared" si="2"/>
        <v>0</v>
      </c>
    </row>
    <row r="136" spans="1:6" x14ac:dyDescent="0.2">
      <c r="A136" s="1266" t="s">
        <v>515</v>
      </c>
      <c r="B136" s="1255" t="s">
        <v>122</v>
      </c>
      <c r="C136" s="1260" t="s">
        <v>5</v>
      </c>
      <c r="D136" s="57">
        <v>6</v>
      </c>
      <c r="E136" s="708"/>
      <c r="F136" s="57">
        <f t="shared" si="2"/>
        <v>0</v>
      </c>
    </row>
    <row r="137" spans="1:6" x14ac:dyDescent="0.2">
      <c r="A137" s="1266" t="s">
        <v>516</v>
      </c>
      <c r="B137" s="1255" t="s">
        <v>123</v>
      </c>
      <c r="C137" s="1260" t="s">
        <v>5</v>
      </c>
      <c r="D137" s="57">
        <v>4</v>
      </c>
      <c r="E137" s="708"/>
      <c r="F137" s="57">
        <f t="shared" si="2"/>
        <v>0</v>
      </c>
    </row>
    <row r="138" spans="1:6" x14ac:dyDescent="0.2">
      <c r="A138" s="1266" t="s">
        <v>517</v>
      </c>
      <c r="B138" s="1255" t="s">
        <v>124</v>
      </c>
      <c r="C138" s="1260" t="s">
        <v>5</v>
      </c>
      <c r="D138" s="57">
        <v>2</v>
      </c>
      <c r="E138" s="708"/>
      <c r="F138" s="57">
        <f t="shared" si="2"/>
        <v>0</v>
      </c>
    </row>
    <row r="139" spans="1:6" x14ac:dyDescent="0.2">
      <c r="A139" s="1266" t="s">
        <v>518</v>
      </c>
      <c r="B139" s="1255" t="s">
        <v>125</v>
      </c>
      <c r="C139" s="1260" t="s">
        <v>5</v>
      </c>
      <c r="D139" s="57">
        <v>2</v>
      </c>
      <c r="E139" s="708"/>
      <c r="F139" s="57">
        <f t="shared" si="2"/>
        <v>0</v>
      </c>
    </row>
    <row r="140" spans="1:6" x14ac:dyDescent="0.2">
      <c r="A140" s="1266" t="s">
        <v>519</v>
      </c>
      <c r="B140" s="1255" t="s">
        <v>126</v>
      </c>
      <c r="C140" s="1260" t="s">
        <v>5</v>
      </c>
      <c r="D140" s="57">
        <v>1</v>
      </c>
      <c r="E140" s="708"/>
      <c r="F140" s="57">
        <f t="shared" si="2"/>
        <v>0</v>
      </c>
    </row>
    <row r="141" spans="1:6" ht="60" x14ac:dyDescent="0.2">
      <c r="A141" s="1266" t="s">
        <v>1</v>
      </c>
      <c r="B141" s="1255" t="s">
        <v>5100</v>
      </c>
      <c r="C141" s="1251" t="s">
        <v>4739</v>
      </c>
      <c r="D141" s="57">
        <v>200</v>
      </c>
      <c r="E141" s="708"/>
      <c r="F141" s="57">
        <f>D141*E141</f>
        <v>0</v>
      </c>
    </row>
    <row r="142" spans="1:6" x14ac:dyDescent="0.2">
      <c r="A142" s="1792"/>
      <c r="B142" s="1286" t="s">
        <v>128</v>
      </c>
      <c r="C142" s="902"/>
      <c r="D142" s="902"/>
      <c r="E142" s="919"/>
      <c r="F142" s="1793"/>
    </row>
    <row r="143" spans="1:6" ht="39" customHeight="1" x14ac:dyDescent="0.2">
      <c r="A143" s="1266" t="s">
        <v>2</v>
      </c>
      <c r="B143" s="1255" t="s">
        <v>506</v>
      </c>
      <c r="C143" s="1251" t="s">
        <v>4740</v>
      </c>
      <c r="D143" s="57">
        <v>20</v>
      </c>
      <c r="E143" s="708"/>
      <c r="F143" s="57">
        <f>D143*E143</f>
        <v>0</v>
      </c>
    </row>
    <row r="144" spans="1:6" x14ac:dyDescent="0.2">
      <c r="A144" s="1784"/>
      <c r="B144" s="1785" t="s">
        <v>507</v>
      </c>
      <c r="C144" s="1786"/>
      <c r="D144" s="1787"/>
      <c r="E144" s="1788"/>
      <c r="F144" s="1789"/>
    </row>
    <row r="145" spans="1:6" ht="84" x14ac:dyDescent="0.2">
      <c r="A145" s="1266" t="s">
        <v>3</v>
      </c>
      <c r="B145" s="1255" t="s">
        <v>509</v>
      </c>
      <c r="C145" s="1260"/>
      <c r="D145" s="57"/>
      <c r="E145" s="709"/>
      <c r="F145" s="57"/>
    </row>
    <row r="146" spans="1:6" ht="36" x14ac:dyDescent="0.2">
      <c r="A146" s="1266" t="s">
        <v>138</v>
      </c>
      <c r="B146" s="1255" t="s">
        <v>508</v>
      </c>
      <c r="C146" s="1260" t="s">
        <v>4741</v>
      </c>
      <c r="D146" s="57">
        <v>12.5</v>
      </c>
      <c r="E146" s="708"/>
      <c r="F146" s="57">
        <f t="shared" ref="F146:F151" si="3">D146*E146</f>
        <v>0</v>
      </c>
    </row>
    <row r="147" spans="1:6" ht="24" x14ac:dyDescent="0.2">
      <c r="A147" s="1266" t="s">
        <v>139</v>
      </c>
      <c r="B147" s="1255" t="s">
        <v>5429</v>
      </c>
      <c r="C147" s="1260" t="s">
        <v>4741</v>
      </c>
      <c r="D147" s="57">
        <v>40</v>
      </c>
      <c r="E147" s="708"/>
      <c r="F147" s="57">
        <f t="shared" si="3"/>
        <v>0</v>
      </c>
    </row>
    <row r="148" spans="1:6" ht="36" x14ac:dyDescent="0.2">
      <c r="A148" s="1266" t="s">
        <v>140</v>
      </c>
      <c r="B148" s="1255" t="s">
        <v>130</v>
      </c>
      <c r="C148" s="1260" t="s">
        <v>4741</v>
      </c>
      <c r="D148" s="57">
        <v>12.5</v>
      </c>
      <c r="E148" s="708"/>
      <c r="F148" s="57">
        <f t="shared" si="3"/>
        <v>0</v>
      </c>
    </row>
    <row r="149" spans="1:6" ht="24" x14ac:dyDescent="0.2">
      <c r="A149" s="1266" t="s">
        <v>143</v>
      </c>
      <c r="B149" s="1255" t="s">
        <v>131</v>
      </c>
      <c r="C149" s="1260" t="s">
        <v>4741</v>
      </c>
      <c r="D149" s="57">
        <v>12</v>
      </c>
      <c r="E149" s="708"/>
      <c r="F149" s="57">
        <f t="shared" si="3"/>
        <v>0</v>
      </c>
    </row>
    <row r="150" spans="1:6" ht="24" x14ac:dyDescent="0.2">
      <c r="A150" s="1266" t="s">
        <v>144</v>
      </c>
      <c r="B150" s="1255" t="s">
        <v>510</v>
      </c>
      <c r="C150" s="1260" t="s">
        <v>4739</v>
      </c>
      <c r="D150" s="57">
        <v>710</v>
      </c>
      <c r="E150" s="708"/>
      <c r="F150" s="57">
        <f t="shared" si="3"/>
        <v>0</v>
      </c>
    </row>
    <row r="151" spans="1:6" ht="24" x14ac:dyDescent="0.2">
      <c r="A151" s="1266" t="s">
        <v>145</v>
      </c>
      <c r="B151" s="1255" t="s">
        <v>511</v>
      </c>
      <c r="C151" s="1260" t="s">
        <v>4741</v>
      </c>
      <c r="D151" s="57">
        <v>12</v>
      </c>
      <c r="E151" s="708"/>
      <c r="F151" s="57">
        <f t="shared" si="3"/>
        <v>0</v>
      </c>
    </row>
    <row r="152" spans="1:6" x14ac:dyDescent="0.2">
      <c r="A152" s="1784"/>
      <c r="B152" s="1785" t="s">
        <v>512</v>
      </c>
      <c r="C152" s="1786"/>
      <c r="D152" s="1787"/>
      <c r="E152" s="1788"/>
      <c r="F152" s="1789"/>
    </row>
    <row r="153" spans="1:6" ht="24" x14ac:dyDescent="0.2">
      <c r="A153" s="1266" t="s">
        <v>4</v>
      </c>
      <c r="B153" s="1255" t="s">
        <v>132</v>
      </c>
      <c r="C153" s="1260"/>
      <c r="D153" s="57"/>
      <c r="E153" s="709"/>
      <c r="F153" s="57"/>
    </row>
    <row r="154" spans="1:6" ht="37.5" customHeight="1" x14ac:dyDescent="0.2">
      <c r="A154" s="1266" t="s">
        <v>520</v>
      </c>
      <c r="B154" s="1255" t="s">
        <v>133</v>
      </c>
      <c r="C154" s="1260" t="s">
        <v>118</v>
      </c>
      <c r="D154" s="57">
        <v>161.5</v>
      </c>
      <c r="E154" s="708"/>
      <c r="F154" s="57">
        <f>D154*E154</f>
        <v>0</v>
      </c>
    </row>
    <row r="155" spans="1:6" x14ac:dyDescent="0.2">
      <c r="A155" s="1266" t="s">
        <v>521</v>
      </c>
      <c r="B155" s="1255" t="s">
        <v>513</v>
      </c>
      <c r="C155" s="1260" t="s">
        <v>118</v>
      </c>
      <c r="D155" s="57">
        <v>157</v>
      </c>
      <c r="E155" s="708"/>
      <c r="F155" s="57">
        <f>D155*E155</f>
        <v>0</v>
      </c>
    </row>
    <row r="156" spans="1:6" x14ac:dyDescent="0.2">
      <c r="A156" s="1266" t="s">
        <v>522</v>
      </c>
      <c r="B156" s="1255" t="s">
        <v>514</v>
      </c>
      <c r="C156" s="1260" t="s">
        <v>118</v>
      </c>
      <c r="D156" s="57">
        <v>30</v>
      </c>
      <c r="E156" s="708"/>
      <c r="F156" s="57">
        <f>D156*E156</f>
        <v>0</v>
      </c>
    </row>
    <row r="157" spans="1:6" x14ac:dyDescent="0.2">
      <c r="A157" s="1266" t="s">
        <v>523</v>
      </c>
      <c r="B157" s="1255" t="s">
        <v>842</v>
      </c>
      <c r="C157" s="1260" t="s">
        <v>118</v>
      </c>
      <c r="D157" s="57">
        <v>10</v>
      </c>
      <c r="E157" s="708"/>
      <c r="F157" s="57">
        <f>D157*E157</f>
        <v>0</v>
      </c>
    </row>
    <row r="158" spans="1:6" ht="36" x14ac:dyDescent="0.2">
      <c r="A158" s="1266" t="s">
        <v>840</v>
      </c>
      <c r="B158" s="1255" t="s">
        <v>838</v>
      </c>
      <c r="C158" s="1260" t="s">
        <v>839</v>
      </c>
      <c r="D158" s="57">
        <v>10</v>
      </c>
      <c r="E158" s="708"/>
      <c r="F158" s="57">
        <f>-(D158*E158)</f>
        <v>0</v>
      </c>
    </row>
    <row r="159" spans="1:6" ht="24" x14ac:dyDescent="0.2">
      <c r="A159" s="1423" t="s">
        <v>841</v>
      </c>
      <c r="B159" s="1277" t="s">
        <v>52</v>
      </c>
      <c r="C159" s="1278" t="s">
        <v>118</v>
      </c>
      <c r="D159" s="81">
        <v>24</v>
      </c>
      <c r="E159" s="718"/>
      <c r="F159" s="81">
        <f>D159*E159</f>
        <v>0</v>
      </c>
    </row>
    <row r="160" spans="1:6" x14ac:dyDescent="0.2">
      <c r="A160" s="1827"/>
      <c r="B160" s="1828"/>
      <c r="C160" s="1828"/>
      <c r="D160" s="1828"/>
      <c r="E160" s="1829"/>
      <c r="F160" s="1830"/>
    </row>
    <row r="161" spans="1:6" x14ac:dyDescent="0.2">
      <c r="A161" s="82"/>
      <c r="B161" s="83" t="s">
        <v>0</v>
      </c>
      <c r="C161" s="83"/>
      <c r="D161" s="83"/>
      <c r="E161" s="714"/>
      <c r="F161" s="1814">
        <f>SUM(F131:F160)</f>
        <v>0</v>
      </c>
    </row>
    <row r="162" spans="1:6" x14ac:dyDescent="0.2">
      <c r="A162" s="1335"/>
      <c r="B162" s="512"/>
      <c r="C162" s="512"/>
      <c r="D162" s="533"/>
      <c r="E162" s="1187"/>
      <c r="F162" s="587"/>
    </row>
    <row r="163" spans="1:6" x14ac:dyDescent="0.2">
      <c r="A163" s="1335"/>
      <c r="B163" s="512"/>
      <c r="C163" s="512"/>
      <c r="D163" s="533"/>
      <c r="E163" s="1187"/>
      <c r="F163" s="587"/>
    </row>
    <row r="164" spans="1:6" ht="18.75" x14ac:dyDescent="0.3">
      <c r="A164" s="1781"/>
      <c r="B164" s="1782" t="s">
        <v>151</v>
      </c>
      <c r="C164" s="1243"/>
      <c r="D164" s="1243"/>
      <c r="E164" s="1783"/>
      <c r="F164" s="1245"/>
    </row>
    <row r="165" spans="1:6" ht="136.5" customHeight="1" x14ac:dyDescent="0.2">
      <c r="A165" s="1831"/>
      <c r="B165" s="1831" t="s">
        <v>5309</v>
      </c>
      <c r="C165" s="1832"/>
      <c r="D165" s="1832"/>
      <c r="E165" s="1833"/>
      <c r="F165" s="1832"/>
    </row>
    <row r="166" spans="1:6" ht="174.75" customHeight="1" x14ac:dyDescent="0.2">
      <c r="A166" s="1831"/>
      <c r="B166" s="1834" t="s">
        <v>5310</v>
      </c>
      <c r="C166" s="1832"/>
      <c r="D166" s="1832"/>
      <c r="E166" s="1833"/>
      <c r="F166" s="1832"/>
    </row>
    <row r="167" spans="1:6" ht="125.25" customHeight="1" x14ac:dyDescent="0.2">
      <c r="A167" s="1831"/>
      <c r="B167" s="1834" t="s">
        <v>5312</v>
      </c>
      <c r="C167" s="1832"/>
      <c r="D167" s="1835"/>
      <c r="E167" s="1833"/>
      <c r="F167" s="1832"/>
    </row>
    <row r="168" spans="1:6" ht="56.25" x14ac:dyDescent="0.2">
      <c r="A168" s="1831"/>
      <c r="B168" s="1834" t="s">
        <v>5311</v>
      </c>
      <c r="C168" s="1832"/>
      <c r="D168" s="1832"/>
      <c r="E168" s="1833"/>
      <c r="F168" s="1832"/>
    </row>
    <row r="169" spans="1:6" ht="22.5" x14ac:dyDescent="0.2">
      <c r="A169" s="1761"/>
      <c r="B169" s="1761" t="s">
        <v>146</v>
      </c>
      <c r="C169" s="1203"/>
      <c r="D169" s="1203"/>
      <c r="E169" s="1766"/>
      <c r="F169" s="1203"/>
    </row>
    <row r="170" spans="1:6" ht="22.5" x14ac:dyDescent="0.2">
      <c r="A170" s="1768"/>
      <c r="B170" s="1768" t="s">
        <v>147</v>
      </c>
      <c r="C170" s="1203"/>
      <c r="D170" s="1203"/>
      <c r="E170" s="1766"/>
      <c r="F170" s="1203"/>
    </row>
    <row r="171" spans="1:6" ht="33.75" x14ac:dyDescent="0.2">
      <c r="A171" s="1768"/>
      <c r="B171" s="1768" t="s">
        <v>525</v>
      </c>
      <c r="C171" s="1203"/>
      <c r="D171" s="1203"/>
      <c r="E171" s="1766"/>
      <c r="F171" s="1203"/>
    </row>
    <row r="172" spans="1:6" ht="56.25" x14ac:dyDescent="0.2">
      <c r="A172" s="1768"/>
      <c r="B172" s="1768" t="s">
        <v>526</v>
      </c>
      <c r="C172" s="1203"/>
      <c r="D172" s="1203"/>
      <c r="E172" s="1766"/>
      <c r="F172" s="1203"/>
    </row>
    <row r="173" spans="1:6" ht="45" x14ac:dyDescent="0.2">
      <c r="A173" s="1768"/>
      <c r="B173" s="1768" t="s">
        <v>527</v>
      </c>
      <c r="C173" s="1203"/>
      <c r="D173" s="1203"/>
      <c r="E173" s="1766"/>
      <c r="F173" s="1203"/>
    </row>
    <row r="174" spans="1:6" ht="101.25" x14ac:dyDescent="0.2">
      <c r="A174" s="1768"/>
      <c r="B174" s="1768" t="s">
        <v>574</v>
      </c>
      <c r="C174" s="1203"/>
      <c r="D174" s="1203"/>
      <c r="E174" s="1766"/>
      <c r="F174" s="1203"/>
    </row>
    <row r="175" spans="1:6" ht="67.5" x14ac:dyDescent="0.2">
      <c r="A175" s="1836"/>
      <c r="B175" s="1768" t="s">
        <v>5313</v>
      </c>
      <c r="C175" s="1203"/>
      <c r="D175" s="1203"/>
      <c r="E175" s="1766"/>
      <c r="F175" s="1203"/>
    </row>
    <row r="176" spans="1:6" ht="147.75" customHeight="1" x14ac:dyDescent="0.2">
      <c r="A176" s="1836"/>
      <c r="B176" s="1768" t="s">
        <v>5314</v>
      </c>
      <c r="C176" s="1203"/>
      <c r="D176" s="1203"/>
      <c r="E176" s="1766"/>
      <c r="F176" s="1203"/>
    </row>
    <row r="177" spans="1:6" ht="112.5" x14ac:dyDescent="0.2">
      <c r="A177" s="1836"/>
      <c r="B177" s="1768" t="s">
        <v>5315</v>
      </c>
      <c r="C177" s="1203"/>
      <c r="D177" s="1203"/>
      <c r="E177" s="1766"/>
      <c r="F177" s="1203"/>
    </row>
    <row r="178" spans="1:6" x14ac:dyDescent="0.2">
      <c r="A178" s="1784"/>
      <c r="B178" s="1785" t="s">
        <v>528</v>
      </c>
      <c r="C178" s="1786"/>
      <c r="D178" s="1787"/>
      <c r="E178" s="1788"/>
      <c r="F178" s="1789"/>
    </row>
    <row r="179" spans="1:6" ht="24" x14ac:dyDescent="0.2">
      <c r="A179" s="1266"/>
      <c r="B179" s="1535" t="s">
        <v>5359</v>
      </c>
      <c r="C179" s="1837"/>
      <c r="D179" s="132"/>
      <c r="E179" s="849"/>
      <c r="F179" s="132"/>
    </row>
    <row r="180" spans="1:6" ht="36" x14ac:dyDescent="0.2">
      <c r="A180" s="1266" t="s">
        <v>12</v>
      </c>
      <c r="B180" s="1255" t="s">
        <v>5316</v>
      </c>
      <c r="C180" s="1251" t="s">
        <v>40</v>
      </c>
      <c r="D180" s="57">
        <v>1</v>
      </c>
      <c r="E180" s="708"/>
      <c r="F180" s="57">
        <f>D180*E180</f>
        <v>0</v>
      </c>
    </row>
    <row r="181" spans="1:6" ht="24" x14ac:dyDescent="0.2">
      <c r="A181" s="1266" t="s">
        <v>48</v>
      </c>
      <c r="B181" s="1255" t="s">
        <v>5317</v>
      </c>
      <c r="C181" s="1251" t="s">
        <v>40</v>
      </c>
      <c r="D181" s="57">
        <v>1</v>
      </c>
      <c r="E181" s="708"/>
      <c r="F181" s="57">
        <f t="shared" ref="F181:F182" si="4">D181*E181</f>
        <v>0</v>
      </c>
    </row>
    <row r="182" spans="1:6" ht="24" x14ac:dyDescent="0.2">
      <c r="A182" s="1266" t="s">
        <v>1</v>
      </c>
      <c r="B182" s="1255" t="s">
        <v>5350</v>
      </c>
      <c r="C182" s="1251" t="s">
        <v>40</v>
      </c>
      <c r="D182" s="57">
        <v>1</v>
      </c>
      <c r="E182" s="708"/>
      <c r="F182" s="57">
        <f t="shared" si="4"/>
        <v>0</v>
      </c>
    </row>
    <row r="183" spans="1:6" x14ac:dyDescent="0.2">
      <c r="A183" s="1784"/>
      <c r="B183" s="1785" t="s">
        <v>5324</v>
      </c>
      <c r="C183" s="1786"/>
      <c r="D183" s="1787"/>
      <c r="E183" s="1788"/>
      <c r="F183" s="1789"/>
    </row>
    <row r="184" spans="1:6" ht="72.75" customHeight="1" x14ac:dyDescent="0.2">
      <c r="A184" s="1266" t="s">
        <v>2</v>
      </c>
      <c r="B184" s="1255" t="s">
        <v>5320</v>
      </c>
      <c r="C184" s="1251" t="s">
        <v>4739</v>
      </c>
      <c r="D184" s="57">
        <v>408</v>
      </c>
      <c r="E184" s="708"/>
      <c r="F184" s="57">
        <f t="shared" ref="F184:F187" si="5">D184*E184</f>
        <v>0</v>
      </c>
    </row>
    <row r="185" spans="1:6" ht="24" x14ac:dyDescent="0.2">
      <c r="A185" s="1266" t="s">
        <v>3</v>
      </c>
      <c r="B185" s="1255" t="s">
        <v>5318</v>
      </c>
      <c r="C185" s="1251" t="s">
        <v>4739</v>
      </c>
      <c r="D185" s="57">
        <v>408</v>
      </c>
      <c r="E185" s="708"/>
      <c r="F185" s="57">
        <f t="shared" si="5"/>
        <v>0</v>
      </c>
    </row>
    <row r="186" spans="1:6" ht="72" x14ac:dyDescent="0.2">
      <c r="A186" s="1266" t="s">
        <v>4</v>
      </c>
      <c r="B186" s="1255" t="s">
        <v>5321</v>
      </c>
      <c r="C186" s="1251" t="s">
        <v>4739</v>
      </c>
      <c r="D186" s="57">
        <v>1788</v>
      </c>
      <c r="E186" s="708"/>
      <c r="F186" s="57">
        <f t="shared" si="5"/>
        <v>0</v>
      </c>
    </row>
    <row r="187" spans="1:6" ht="24" x14ac:dyDescent="0.2">
      <c r="A187" s="1266" t="s">
        <v>531</v>
      </c>
      <c r="B187" s="1255" t="s">
        <v>5319</v>
      </c>
      <c r="C187" s="1251" t="s">
        <v>4739</v>
      </c>
      <c r="D187" s="57">
        <v>1788</v>
      </c>
      <c r="E187" s="708"/>
      <c r="F187" s="57">
        <f t="shared" si="5"/>
        <v>0</v>
      </c>
    </row>
    <row r="188" spans="1:6" ht="72" x14ac:dyDescent="0.2">
      <c r="A188" s="1266" t="s">
        <v>534</v>
      </c>
      <c r="B188" s="1255" t="s">
        <v>5322</v>
      </c>
      <c r="C188" s="1251" t="s">
        <v>4739</v>
      </c>
      <c r="D188" s="57">
        <v>1104</v>
      </c>
      <c r="E188" s="708"/>
      <c r="F188" s="57">
        <f t="shared" ref="F188" si="6">D188*E188</f>
        <v>0</v>
      </c>
    </row>
    <row r="189" spans="1:6" ht="24" x14ac:dyDescent="0.2">
      <c r="A189" s="1266" t="s">
        <v>535</v>
      </c>
      <c r="B189" s="1255" t="s">
        <v>5323</v>
      </c>
      <c r="C189" s="1251" t="s">
        <v>4739</v>
      </c>
      <c r="D189" s="57">
        <v>1104</v>
      </c>
      <c r="E189" s="708"/>
      <c r="F189" s="57">
        <f t="shared" ref="F189" si="7">D189*E189</f>
        <v>0</v>
      </c>
    </row>
    <row r="190" spans="1:6" ht="84.75" customHeight="1" x14ac:dyDescent="0.2">
      <c r="A190" s="1266" t="s">
        <v>536</v>
      </c>
      <c r="B190" s="1255" t="s">
        <v>5325</v>
      </c>
      <c r="C190" s="1251" t="s">
        <v>4739</v>
      </c>
      <c r="D190" s="57">
        <v>126</v>
      </c>
      <c r="E190" s="708"/>
      <c r="F190" s="57">
        <f t="shared" ref="F190" si="8">D190*E190</f>
        <v>0</v>
      </c>
    </row>
    <row r="191" spans="1:6" ht="72.75" customHeight="1" x14ac:dyDescent="0.2">
      <c r="A191" s="1266" t="s">
        <v>537</v>
      </c>
      <c r="B191" s="1255" t="s">
        <v>5326</v>
      </c>
      <c r="C191" s="1251" t="s">
        <v>148</v>
      </c>
      <c r="D191" s="132">
        <v>7200</v>
      </c>
      <c r="E191" s="708"/>
      <c r="F191" s="57">
        <f t="shared" ref="F191" si="9">D191*E191</f>
        <v>0</v>
      </c>
    </row>
    <row r="192" spans="1:6" x14ac:dyDescent="0.2">
      <c r="A192" s="1784"/>
      <c r="B192" s="1785" t="s">
        <v>5327</v>
      </c>
      <c r="C192" s="1786"/>
      <c r="D192" s="1787"/>
      <c r="E192" s="1788"/>
      <c r="F192" s="1789"/>
    </row>
    <row r="193" spans="1:6" ht="36" x14ac:dyDescent="0.2">
      <c r="A193" s="1266" t="s">
        <v>538</v>
      </c>
      <c r="B193" s="1255" t="s">
        <v>5328</v>
      </c>
      <c r="C193" s="1251" t="s">
        <v>40</v>
      </c>
      <c r="D193" s="57">
        <v>1</v>
      </c>
      <c r="E193" s="708"/>
      <c r="F193" s="57">
        <f t="shared" ref="F193:F200" si="10">D193*E193</f>
        <v>0</v>
      </c>
    </row>
    <row r="194" spans="1:6" ht="36" x14ac:dyDescent="0.2">
      <c r="A194" s="1266" t="s">
        <v>539</v>
      </c>
      <c r="B194" s="1250" t="s">
        <v>5329</v>
      </c>
      <c r="C194" s="1251" t="s">
        <v>40</v>
      </c>
      <c r="D194" s="57">
        <v>1</v>
      </c>
      <c r="E194" s="708"/>
      <c r="F194" s="57">
        <f t="shared" si="10"/>
        <v>0</v>
      </c>
    </row>
    <row r="195" spans="1:6" ht="36" x14ac:dyDescent="0.2">
      <c r="A195" s="1266" t="s">
        <v>540</v>
      </c>
      <c r="B195" s="1250" t="s">
        <v>5330</v>
      </c>
      <c r="C195" s="1251" t="s">
        <v>40</v>
      </c>
      <c r="D195" s="57">
        <v>1</v>
      </c>
      <c r="E195" s="708"/>
      <c r="F195" s="57">
        <f t="shared" si="10"/>
        <v>0</v>
      </c>
    </row>
    <row r="196" spans="1:6" ht="36" x14ac:dyDescent="0.2">
      <c r="A196" s="1266" t="s">
        <v>541</v>
      </c>
      <c r="B196" s="1250" t="s">
        <v>5331</v>
      </c>
      <c r="C196" s="1251" t="s">
        <v>5</v>
      </c>
      <c r="D196" s="57">
        <v>12</v>
      </c>
      <c r="E196" s="708"/>
      <c r="F196" s="57">
        <f t="shared" si="10"/>
        <v>0</v>
      </c>
    </row>
    <row r="197" spans="1:6" ht="36" x14ac:dyDescent="0.2">
      <c r="A197" s="1266" t="s">
        <v>544</v>
      </c>
      <c r="B197" s="1250" t="s">
        <v>5332</v>
      </c>
      <c r="C197" s="1251" t="s">
        <v>5</v>
      </c>
      <c r="D197" s="57">
        <v>10</v>
      </c>
      <c r="E197" s="708"/>
      <c r="F197" s="57">
        <f t="shared" si="10"/>
        <v>0</v>
      </c>
    </row>
    <row r="198" spans="1:6" ht="75.75" customHeight="1" x14ac:dyDescent="0.2">
      <c r="A198" s="1266" t="s">
        <v>545</v>
      </c>
      <c r="B198" s="1250" t="s">
        <v>5333</v>
      </c>
      <c r="C198" s="1251" t="s">
        <v>40</v>
      </c>
      <c r="D198" s="57">
        <v>1</v>
      </c>
      <c r="E198" s="708"/>
      <c r="F198" s="57">
        <f t="shared" si="10"/>
        <v>0</v>
      </c>
    </row>
    <row r="199" spans="1:6" ht="25.5" customHeight="1" x14ac:dyDescent="0.2">
      <c r="A199" s="1266" t="s">
        <v>546</v>
      </c>
      <c r="B199" s="1250" t="s">
        <v>5334</v>
      </c>
      <c r="C199" s="1251" t="s">
        <v>40</v>
      </c>
      <c r="D199" s="57">
        <v>1</v>
      </c>
      <c r="E199" s="708"/>
      <c r="F199" s="57">
        <f t="shared" si="10"/>
        <v>0</v>
      </c>
    </row>
    <row r="200" spans="1:6" ht="36" x14ac:dyDescent="0.2">
      <c r="A200" s="1266" t="s">
        <v>547</v>
      </c>
      <c r="B200" s="1838" t="s">
        <v>5373</v>
      </c>
      <c r="C200" s="1251" t="s">
        <v>40</v>
      </c>
      <c r="D200" s="57">
        <v>1</v>
      </c>
      <c r="E200" s="708"/>
      <c r="F200" s="57">
        <f t="shared" si="10"/>
        <v>0</v>
      </c>
    </row>
    <row r="201" spans="1:6" x14ac:dyDescent="0.2">
      <c r="A201" s="1784"/>
      <c r="B201" s="1785" t="s">
        <v>576</v>
      </c>
      <c r="C201" s="1786"/>
      <c r="D201" s="1787"/>
      <c r="E201" s="1788"/>
      <c r="F201" s="1789"/>
    </row>
    <row r="202" spans="1:6" ht="48" x14ac:dyDescent="0.2">
      <c r="A202" s="1266" t="s">
        <v>548</v>
      </c>
      <c r="B202" s="1255" t="s">
        <v>4742</v>
      </c>
      <c r="C202" s="1251" t="s">
        <v>5</v>
      </c>
      <c r="D202" s="57">
        <v>3</v>
      </c>
      <c r="E202" s="708"/>
      <c r="F202" s="57">
        <f>D202*E202</f>
        <v>0</v>
      </c>
    </row>
    <row r="203" spans="1:6" ht="48" x14ac:dyDescent="0.2">
      <c r="A203" s="1266" t="s">
        <v>549</v>
      </c>
      <c r="B203" s="1255" t="s">
        <v>4743</v>
      </c>
      <c r="C203" s="1251" t="s">
        <v>5</v>
      </c>
      <c r="D203" s="57">
        <v>1</v>
      </c>
      <c r="E203" s="708"/>
      <c r="F203" s="57">
        <f>D203*E203</f>
        <v>0</v>
      </c>
    </row>
    <row r="204" spans="1:6" ht="48" x14ac:dyDescent="0.2">
      <c r="A204" s="1266" t="s">
        <v>550</v>
      </c>
      <c r="B204" s="1255" t="s">
        <v>4744</v>
      </c>
      <c r="C204" s="1251" t="s">
        <v>5</v>
      </c>
      <c r="D204" s="57">
        <v>116</v>
      </c>
      <c r="E204" s="708"/>
      <c r="F204" s="57">
        <f>D204*E204</f>
        <v>0</v>
      </c>
    </row>
    <row r="205" spans="1:6" ht="48" x14ac:dyDescent="0.2">
      <c r="A205" s="1266" t="s">
        <v>551</v>
      </c>
      <c r="B205" s="1255" t="s">
        <v>595</v>
      </c>
      <c r="C205" s="1251" t="s">
        <v>5</v>
      </c>
      <c r="D205" s="57">
        <v>30</v>
      </c>
      <c r="E205" s="708"/>
      <c r="F205" s="57">
        <f>D205*E205</f>
        <v>0</v>
      </c>
    </row>
    <row r="206" spans="1:6" ht="48" x14ac:dyDescent="0.2">
      <c r="A206" s="1266" t="s">
        <v>552</v>
      </c>
      <c r="B206" s="1255" t="s">
        <v>596</v>
      </c>
      <c r="C206" s="1251" t="s">
        <v>5</v>
      </c>
      <c r="D206" s="57">
        <v>11</v>
      </c>
      <c r="E206" s="708"/>
      <c r="F206" s="57">
        <f>D206*E206</f>
        <v>0</v>
      </c>
    </row>
    <row r="207" spans="1:6" x14ac:dyDescent="0.2">
      <c r="A207" s="1839"/>
      <c r="B207" s="1840" t="s">
        <v>201</v>
      </c>
      <c r="C207" s="1841"/>
      <c r="D207" s="1842"/>
      <c r="E207" s="1843"/>
      <c r="F207" s="1844"/>
    </row>
    <row r="208" spans="1:6" ht="50.25" customHeight="1" x14ac:dyDescent="0.2">
      <c r="A208" s="1266" t="s">
        <v>553</v>
      </c>
      <c r="B208" s="1250" t="s">
        <v>5376</v>
      </c>
      <c r="C208" s="1251"/>
      <c r="D208" s="57"/>
      <c r="E208" s="709"/>
      <c r="F208" s="57"/>
    </row>
    <row r="209" spans="1:6" x14ac:dyDescent="0.2">
      <c r="A209" s="1266" t="s">
        <v>612</v>
      </c>
      <c r="B209" s="1250" t="s">
        <v>203</v>
      </c>
      <c r="C209" s="1251" t="s">
        <v>148</v>
      </c>
      <c r="D209" s="132">
        <v>30605</v>
      </c>
      <c r="E209" s="708"/>
      <c r="F209" s="57">
        <f>D209*E209</f>
        <v>0</v>
      </c>
    </row>
    <row r="210" spans="1:6" ht="49.5" customHeight="1" x14ac:dyDescent="0.2">
      <c r="A210" s="1266" t="s">
        <v>42</v>
      </c>
      <c r="B210" s="1250" t="s">
        <v>5377</v>
      </c>
      <c r="C210" s="1251"/>
      <c r="D210" s="57"/>
      <c r="E210" s="709"/>
      <c r="F210" s="57"/>
    </row>
    <row r="211" spans="1:6" x14ac:dyDescent="0.2">
      <c r="A211" s="1266" t="s">
        <v>613</v>
      </c>
      <c r="B211" s="1250" t="s">
        <v>202</v>
      </c>
      <c r="C211" s="1251" t="s">
        <v>148</v>
      </c>
      <c r="D211" s="132">
        <v>103873</v>
      </c>
      <c r="E211" s="708"/>
      <c r="F211" s="57">
        <f>D211*E211</f>
        <v>0</v>
      </c>
    </row>
    <row r="212" spans="1:6" x14ac:dyDescent="0.2">
      <c r="A212" s="1266" t="s">
        <v>614</v>
      </c>
      <c r="B212" s="1250" t="s">
        <v>203</v>
      </c>
      <c r="C212" s="1251" t="s">
        <v>148</v>
      </c>
      <c r="D212" s="132">
        <v>22393</v>
      </c>
      <c r="E212" s="708"/>
      <c r="F212" s="57">
        <f>D212*E212</f>
        <v>0</v>
      </c>
    </row>
    <row r="213" spans="1:6" x14ac:dyDescent="0.2">
      <c r="A213" s="1827"/>
      <c r="B213" s="530"/>
      <c r="C213" s="530"/>
      <c r="D213" s="530"/>
      <c r="E213" s="1845"/>
      <c r="F213" s="531"/>
    </row>
    <row r="214" spans="1:6" x14ac:dyDescent="0.2">
      <c r="A214" s="82"/>
      <c r="B214" s="83" t="s">
        <v>149</v>
      </c>
      <c r="C214" s="1846"/>
      <c r="D214" s="1846"/>
      <c r="E214" s="1847"/>
      <c r="F214" s="104">
        <f>SUM(F184:F213)</f>
        <v>0</v>
      </c>
    </row>
    <row r="215" spans="1:6" x14ac:dyDescent="0.2">
      <c r="A215" s="1335"/>
      <c r="B215" s="512"/>
      <c r="C215" s="512"/>
      <c r="D215" s="533"/>
      <c r="E215" s="1187"/>
      <c r="F215" s="587"/>
    </row>
    <row r="216" spans="1:6" x14ac:dyDescent="0.2">
      <c r="A216" s="1335"/>
      <c r="B216" s="512"/>
      <c r="C216" s="512"/>
      <c r="D216" s="533"/>
      <c r="E216" s="1187"/>
      <c r="F216" s="587"/>
    </row>
    <row r="217" spans="1:6" ht="18.75" x14ac:dyDescent="0.3">
      <c r="A217" s="1781"/>
      <c r="B217" s="1782" t="s">
        <v>163</v>
      </c>
      <c r="C217" s="1243"/>
      <c r="D217" s="1243"/>
      <c r="E217" s="1783"/>
      <c r="F217" s="1245"/>
    </row>
    <row r="218" spans="1:6" ht="101.25" x14ac:dyDescent="0.2">
      <c r="A218" s="1820"/>
      <c r="B218" s="1820" t="s">
        <v>5342</v>
      </c>
      <c r="C218" s="210"/>
      <c r="D218" s="210"/>
      <c r="E218" s="1848"/>
      <c r="F218" s="210"/>
    </row>
    <row r="219" spans="1:6" ht="90.75" customHeight="1" x14ac:dyDescent="0.2">
      <c r="A219" s="1820"/>
      <c r="B219" s="202" t="s">
        <v>5341</v>
      </c>
      <c r="C219" s="210"/>
      <c r="D219" s="210"/>
      <c r="E219" s="1848"/>
      <c r="F219" s="210"/>
    </row>
    <row r="220" spans="1:6" ht="90.75" customHeight="1" x14ac:dyDescent="0.2">
      <c r="A220" s="1761"/>
      <c r="B220" s="1761" t="s">
        <v>5346</v>
      </c>
      <c r="C220" s="1203"/>
      <c r="D220" s="1203"/>
      <c r="E220" s="1766"/>
      <c r="F220" s="1203"/>
    </row>
    <row r="221" spans="1:6" ht="33.75" x14ac:dyDescent="0.2">
      <c r="A221" s="1768"/>
      <c r="B221" s="1768" t="s">
        <v>5347</v>
      </c>
      <c r="C221" s="1203"/>
      <c r="D221" s="1203"/>
      <c r="E221" s="1766"/>
      <c r="F221" s="1203"/>
    </row>
    <row r="222" spans="1:6" ht="56.25" x14ac:dyDescent="0.2">
      <c r="A222" s="1768"/>
      <c r="B222" s="1768" t="s">
        <v>5348</v>
      </c>
      <c r="C222" s="1203"/>
      <c r="D222" s="1203"/>
      <c r="E222" s="1766"/>
      <c r="F222" s="1203"/>
    </row>
    <row r="223" spans="1:6" ht="33.75" x14ac:dyDescent="0.2">
      <c r="A223" s="1768"/>
      <c r="B223" s="1768" t="s">
        <v>170</v>
      </c>
      <c r="C223" s="1203"/>
      <c r="D223" s="1203"/>
      <c r="E223" s="1766"/>
      <c r="F223" s="1203"/>
    </row>
    <row r="224" spans="1:6" ht="56.25" x14ac:dyDescent="0.2">
      <c r="A224" s="1768"/>
      <c r="B224" s="1768" t="s">
        <v>5345</v>
      </c>
      <c r="C224" s="1203"/>
      <c r="D224" s="1203"/>
      <c r="E224" s="1766"/>
      <c r="F224" s="1203"/>
    </row>
    <row r="225" spans="1:6" x14ac:dyDescent="0.2">
      <c r="A225" s="1849"/>
      <c r="B225" s="1849" t="s">
        <v>5344</v>
      </c>
      <c r="C225" s="1579"/>
      <c r="D225" s="1579"/>
      <c r="E225" s="1850"/>
      <c r="F225" s="1579"/>
    </row>
    <row r="226" spans="1:6" ht="67.5" x14ac:dyDescent="0.2">
      <c r="A226" s="1849"/>
      <c r="B226" s="1849" t="s">
        <v>5343</v>
      </c>
      <c r="C226" s="1579"/>
      <c r="D226" s="1579"/>
      <c r="E226" s="1850"/>
      <c r="F226" s="1579"/>
    </row>
    <row r="227" spans="1:6" s="512" customFormat="1" x14ac:dyDescent="0.2">
      <c r="A227" s="1851"/>
      <c r="B227" s="1852" t="s">
        <v>164</v>
      </c>
      <c r="C227" s="1852"/>
      <c r="D227" s="1852"/>
      <c r="E227" s="1853"/>
      <c r="F227" s="1854"/>
    </row>
    <row r="228" spans="1:6" s="512" customFormat="1" ht="22.5" x14ac:dyDescent="0.2">
      <c r="A228" s="1855"/>
      <c r="B228" s="1856" t="s">
        <v>165</v>
      </c>
      <c r="C228" s="193"/>
      <c r="D228" s="194"/>
      <c r="E228" s="719"/>
      <c r="F228" s="193"/>
    </row>
    <row r="229" spans="1:6" s="512" customFormat="1" ht="22.5" x14ac:dyDescent="0.2">
      <c r="A229" s="1857"/>
      <c r="B229" s="1858" t="s">
        <v>166</v>
      </c>
      <c r="C229" s="195"/>
      <c r="D229" s="196"/>
      <c r="E229" s="720"/>
      <c r="F229" s="195"/>
    </row>
    <row r="230" spans="1:6" s="512" customFormat="1" x14ac:dyDescent="0.2">
      <c r="A230" s="1859" t="s">
        <v>134</v>
      </c>
      <c r="B230" s="1858" t="s">
        <v>4630</v>
      </c>
      <c r="C230" s="195"/>
      <c r="D230" s="196"/>
      <c r="E230" s="720"/>
      <c r="F230" s="195"/>
    </row>
    <row r="231" spans="1:6" s="512" customFormat="1" ht="22.5" x14ac:dyDescent="0.2">
      <c r="A231" s="1859" t="s">
        <v>134</v>
      </c>
      <c r="B231" s="1858" t="s">
        <v>4642</v>
      </c>
      <c r="C231" s="195"/>
      <c r="D231" s="196"/>
      <c r="E231" s="720"/>
      <c r="F231" s="195"/>
    </row>
    <row r="232" spans="1:6" s="512" customFormat="1" x14ac:dyDescent="0.2">
      <c r="A232" s="1859" t="s">
        <v>134</v>
      </c>
      <c r="B232" s="1858" t="s">
        <v>4643</v>
      </c>
      <c r="C232" s="195"/>
      <c r="D232" s="196"/>
      <c r="E232" s="720"/>
      <c r="F232" s="195"/>
    </row>
    <row r="233" spans="1:6" s="512" customFormat="1" x14ac:dyDescent="0.2">
      <c r="A233" s="1859" t="s">
        <v>134</v>
      </c>
      <c r="B233" s="1858" t="s">
        <v>4644</v>
      </c>
      <c r="C233" s="195"/>
      <c r="D233" s="196"/>
      <c r="E233" s="720"/>
      <c r="F233" s="195"/>
    </row>
    <row r="234" spans="1:6" s="512" customFormat="1" ht="22.5" x14ac:dyDescent="0.2">
      <c r="A234" s="1857"/>
      <c r="B234" s="1858" t="s">
        <v>167</v>
      </c>
      <c r="C234" s="195"/>
      <c r="D234" s="196"/>
      <c r="E234" s="720"/>
      <c r="F234" s="195"/>
    </row>
    <row r="235" spans="1:6" s="512" customFormat="1" ht="25.5" customHeight="1" x14ac:dyDescent="0.2">
      <c r="A235" s="1857"/>
      <c r="B235" s="1858" t="s">
        <v>4529</v>
      </c>
      <c r="C235" s="195"/>
      <c r="D235" s="196"/>
      <c r="E235" s="720"/>
      <c r="F235" s="195"/>
    </row>
    <row r="236" spans="1:6" s="512" customFormat="1" ht="22.5" x14ac:dyDescent="0.2">
      <c r="A236" s="1857"/>
      <c r="B236" s="1858" t="s">
        <v>4530</v>
      </c>
      <c r="C236" s="195"/>
      <c r="D236" s="196"/>
      <c r="E236" s="720"/>
      <c r="F236" s="195"/>
    </row>
    <row r="237" spans="1:6" s="512" customFormat="1" ht="22.5" x14ac:dyDescent="0.2">
      <c r="A237" s="1857"/>
      <c r="B237" s="1858" t="s">
        <v>4531</v>
      </c>
      <c r="C237" s="195"/>
      <c r="D237" s="196"/>
      <c r="E237" s="720"/>
      <c r="F237" s="195"/>
    </row>
    <row r="238" spans="1:6" s="512" customFormat="1" ht="22.5" x14ac:dyDescent="0.2">
      <c r="A238" s="1857"/>
      <c r="B238" s="1858" t="s">
        <v>168</v>
      </c>
      <c r="C238" s="195"/>
      <c r="D238" s="196"/>
      <c r="E238" s="720"/>
      <c r="F238" s="195"/>
    </row>
    <row r="239" spans="1:6" s="512" customFormat="1" x14ac:dyDescent="0.2">
      <c r="A239" s="1859" t="s">
        <v>134</v>
      </c>
      <c r="B239" s="1858" t="s">
        <v>4532</v>
      </c>
      <c r="C239" s="195"/>
      <c r="D239" s="196"/>
      <c r="E239" s="720"/>
      <c r="F239" s="195"/>
    </row>
    <row r="240" spans="1:6" s="512" customFormat="1" x14ac:dyDescent="0.2">
      <c r="A240" s="1859" t="s">
        <v>134</v>
      </c>
      <c r="B240" s="1858" t="s">
        <v>4533</v>
      </c>
      <c r="C240" s="195"/>
      <c r="D240" s="196"/>
      <c r="E240" s="720"/>
      <c r="F240" s="195"/>
    </row>
    <row r="241" spans="1:11" s="512" customFormat="1" x14ac:dyDescent="0.2">
      <c r="A241" s="1859" t="s">
        <v>134</v>
      </c>
      <c r="B241" s="1858" t="s">
        <v>4534</v>
      </c>
      <c r="C241" s="195"/>
      <c r="D241" s="196"/>
      <c r="E241" s="720"/>
      <c r="F241" s="195"/>
    </row>
    <row r="242" spans="1:11" s="512" customFormat="1" x14ac:dyDescent="0.2">
      <c r="A242" s="1859" t="s">
        <v>134</v>
      </c>
      <c r="B242" s="1858" t="s">
        <v>4535</v>
      </c>
      <c r="C242" s="195"/>
      <c r="D242" s="196"/>
      <c r="E242" s="720"/>
      <c r="F242" s="195"/>
    </row>
    <row r="243" spans="1:11" s="512" customFormat="1" x14ac:dyDescent="0.2">
      <c r="A243" s="1857"/>
      <c r="B243" s="1858" t="s">
        <v>169</v>
      </c>
      <c r="C243" s="195"/>
      <c r="D243" s="196"/>
      <c r="E243" s="720"/>
      <c r="F243" s="195"/>
    </row>
    <row r="244" spans="1:11" s="512" customFormat="1" x14ac:dyDescent="0.2">
      <c r="A244" s="1857"/>
      <c r="B244" s="1858" t="s">
        <v>4641</v>
      </c>
      <c r="C244" s="195"/>
      <c r="D244" s="196"/>
      <c r="E244" s="720"/>
      <c r="F244" s="195"/>
    </row>
    <row r="245" spans="1:11" s="512" customFormat="1" x14ac:dyDescent="0.2">
      <c r="A245" s="1859" t="s">
        <v>134</v>
      </c>
      <c r="B245" s="1858" t="s">
        <v>4536</v>
      </c>
      <c r="C245" s="195"/>
      <c r="D245" s="196"/>
      <c r="E245" s="720"/>
      <c r="F245" s="195"/>
    </row>
    <row r="246" spans="1:11" s="512" customFormat="1" x14ac:dyDescent="0.2">
      <c r="A246" s="1859" t="s">
        <v>134</v>
      </c>
      <c r="B246" s="1858" t="s">
        <v>4537</v>
      </c>
      <c r="C246" s="195"/>
      <c r="D246" s="196"/>
      <c r="E246" s="720"/>
      <c r="F246" s="195"/>
    </row>
    <row r="247" spans="1:11" s="512" customFormat="1" x14ac:dyDescent="0.2">
      <c r="A247" s="1859" t="s">
        <v>134</v>
      </c>
      <c r="B247" s="1858" t="s">
        <v>4538</v>
      </c>
      <c r="C247" s="195"/>
      <c r="D247" s="196"/>
      <c r="E247" s="720"/>
      <c r="F247" s="195"/>
    </row>
    <row r="248" spans="1:11" s="512" customFormat="1" x14ac:dyDescent="0.2">
      <c r="A248" s="1859" t="s">
        <v>134</v>
      </c>
      <c r="B248" s="1858" t="s">
        <v>4539</v>
      </c>
      <c r="C248" s="195"/>
      <c r="D248" s="196"/>
      <c r="E248" s="720"/>
      <c r="F248" s="195"/>
    </row>
    <row r="249" spans="1:11" s="512" customFormat="1" x14ac:dyDescent="0.2">
      <c r="A249" s="1859" t="s">
        <v>134</v>
      </c>
      <c r="B249" s="1858" t="s">
        <v>4540</v>
      </c>
      <c r="C249" s="195"/>
      <c r="D249" s="196"/>
      <c r="E249" s="720"/>
      <c r="F249" s="195"/>
    </row>
    <row r="250" spans="1:11" x14ac:dyDescent="0.2">
      <c r="A250" s="1285"/>
      <c r="B250" s="1286" t="s">
        <v>173</v>
      </c>
      <c r="C250" s="1860"/>
      <c r="D250" s="1861"/>
      <c r="E250" s="1862"/>
      <c r="F250" s="1287"/>
    </row>
    <row r="251" spans="1:11" ht="62.25" customHeight="1" x14ac:dyDescent="0.2">
      <c r="A251" s="1266" t="s">
        <v>12</v>
      </c>
      <c r="B251" s="1255" t="s">
        <v>176</v>
      </c>
      <c r="C251" s="1251" t="s">
        <v>4740</v>
      </c>
      <c r="D251" s="57">
        <v>367</v>
      </c>
      <c r="E251" s="708"/>
      <c r="F251" s="57">
        <f>D251*E251</f>
        <v>0</v>
      </c>
    </row>
    <row r="252" spans="1:11" ht="48" x14ac:dyDescent="0.2">
      <c r="A252" s="1266" t="s">
        <v>48</v>
      </c>
      <c r="B252" s="1255" t="s">
        <v>171</v>
      </c>
      <c r="C252" s="1251" t="s">
        <v>5</v>
      </c>
      <c r="D252" s="57">
        <v>9</v>
      </c>
      <c r="E252" s="708"/>
      <c r="F252" s="57">
        <f>D252*E252</f>
        <v>0</v>
      </c>
    </row>
    <row r="253" spans="1:11" ht="48" x14ac:dyDescent="0.2">
      <c r="A253" s="1266" t="s">
        <v>1</v>
      </c>
      <c r="B253" s="1255" t="s">
        <v>172</v>
      </c>
      <c r="C253" s="1251" t="s">
        <v>5</v>
      </c>
      <c r="D253" s="57">
        <v>40</v>
      </c>
      <c r="E253" s="708"/>
      <c r="F253" s="57">
        <f>D253*E253</f>
        <v>0</v>
      </c>
    </row>
    <row r="254" spans="1:11" ht="60" x14ac:dyDescent="0.2">
      <c r="A254" s="1266" t="s">
        <v>2</v>
      </c>
      <c r="B254" s="1250" t="s">
        <v>177</v>
      </c>
      <c r="C254" s="1260"/>
      <c r="D254" s="57"/>
      <c r="E254" s="709"/>
      <c r="F254" s="116" t="s">
        <v>530</v>
      </c>
    </row>
    <row r="255" spans="1:11" ht="120" x14ac:dyDescent="0.2">
      <c r="A255" s="1266" t="s">
        <v>3</v>
      </c>
      <c r="B255" s="1250" t="s">
        <v>5352</v>
      </c>
      <c r="C255" s="1260"/>
      <c r="D255" s="57"/>
      <c r="E255" s="709"/>
      <c r="F255" s="57"/>
      <c r="H255" s="1523"/>
      <c r="I255" s="1523"/>
      <c r="J255" s="1523"/>
      <c r="K255" s="1523"/>
    </row>
    <row r="256" spans="1:11" ht="48" x14ac:dyDescent="0.2">
      <c r="A256" s="1266" t="s">
        <v>138</v>
      </c>
      <c r="B256" s="1255" t="s">
        <v>5338</v>
      </c>
      <c r="C256" s="1260" t="s">
        <v>4741</v>
      </c>
      <c r="D256" s="57">
        <v>11280</v>
      </c>
      <c r="E256" s="708"/>
      <c r="F256" s="57">
        <f>D256*E256</f>
        <v>0</v>
      </c>
    </row>
    <row r="257" spans="1:11" ht="24" x14ac:dyDescent="0.2">
      <c r="A257" s="1266" t="s">
        <v>139</v>
      </c>
      <c r="B257" s="1255" t="s">
        <v>5339</v>
      </c>
      <c r="C257" s="1260" t="s">
        <v>4741</v>
      </c>
      <c r="D257" s="57">
        <v>9793</v>
      </c>
      <c r="E257" s="708"/>
      <c r="F257" s="57">
        <f>D257*E257</f>
        <v>0</v>
      </c>
    </row>
    <row r="258" spans="1:11" ht="24" x14ac:dyDescent="0.2">
      <c r="A258" s="1266" t="s">
        <v>140</v>
      </c>
      <c r="B258" s="1255" t="s">
        <v>5336</v>
      </c>
      <c r="C258" s="1260" t="s">
        <v>4741</v>
      </c>
      <c r="D258" s="57">
        <v>1985</v>
      </c>
      <c r="E258" s="708"/>
      <c r="F258" s="57">
        <f>D258*E258</f>
        <v>0</v>
      </c>
    </row>
    <row r="259" spans="1:11" ht="120" x14ac:dyDescent="0.2">
      <c r="A259" s="1266" t="s">
        <v>4</v>
      </c>
      <c r="B259" s="1250" t="s">
        <v>5353</v>
      </c>
      <c r="C259" s="1260"/>
      <c r="D259" s="57"/>
      <c r="E259" s="709"/>
      <c r="F259" s="57"/>
    </row>
    <row r="260" spans="1:11" ht="48" x14ac:dyDescent="0.2">
      <c r="A260" s="1266" t="s">
        <v>520</v>
      </c>
      <c r="B260" s="1255" t="s">
        <v>5337</v>
      </c>
      <c r="C260" s="1260" t="s">
        <v>4741</v>
      </c>
      <c r="D260" s="57">
        <v>3718</v>
      </c>
      <c r="E260" s="708"/>
      <c r="F260" s="57">
        <f>D260*E260</f>
        <v>0</v>
      </c>
    </row>
    <row r="261" spans="1:11" ht="24" x14ac:dyDescent="0.2">
      <c r="A261" s="1266" t="s">
        <v>521</v>
      </c>
      <c r="B261" s="1255" t="s">
        <v>5351</v>
      </c>
      <c r="C261" s="1260" t="s">
        <v>4741</v>
      </c>
      <c r="D261" s="57">
        <v>1</v>
      </c>
      <c r="E261" s="708"/>
      <c r="F261" s="57">
        <f>D261*E261</f>
        <v>0</v>
      </c>
    </row>
    <row r="262" spans="1:11" ht="24" x14ac:dyDescent="0.2">
      <c r="A262" s="1266" t="s">
        <v>522</v>
      </c>
      <c r="B262" s="1255" t="s">
        <v>5336</v>
      </c>
      <c r="C262" s="1260"/>
      <c r="D262" s="57">
        <v>1</v>
      </c>
      <c r="E262" s="708"/>
      <c r="F262" s="57">
        <f>D262*E262</f>
        <v>0</v>
      </c>
    </row>
    <row r="263" spans="1:11" ht="72.75" customHeight="1" x14ac:dyDescent="0.2">
      <c r="A263" s="1266" t="s">
        <v>531</v>
      </c>
      <c r="B263" s="1255" t="s">
        <v>178</v>
      </c>
      <c r="C263" s="1260"/>
      <c r="D263" s="57"/>
      <c r="E263" s="709"/>
      <c r="F263" s="57"/>
    </row>
    <row r="264" spans="1:11" ht="14.25" x14ac:dyDescent="0.2">
      <c r="A264" s="1266" t="s">
        <v>532</v>
      </c>
      <c r="B264" s="1255" t="s">
        <v>152</v>
      </c>
      <c r="C264" s="1260" t="s">
        <v>4741</v>
      </c>
      <c r="D264" s="57">
        <v>69</v>
      </c>
      <c r="E264" s="708"/>
      <c r="F264" s="57">
        <f>D264*E264</f>
        <v>0</v>
      </c>
    </row>
    <row r="265" spans="1:11" ht="14.25" x14ac:dyDescent="0.2">
      <c r="A265" s="1266" t="s">
        <v>533</v>
      </c>
      <c r="B265" s="1255" t="s">
        <v>153</v>
      </c>
      <c r="C265" s="1260" t="s">
        <v>4741</v>
      </c>
      <c r="D265" s="57">
        <v>69</v>
      </c>
      <c r="E265" s="708"/>
      <c r="F265" s="57">
        <f>D265*E265</f>
        <v>0</v>
      </c>
    </row>
    <row r="266" spans="1:11" ht="39" customHeight="1" x14ac:dyDescent="0.2">
      <c r="A266" s="1266" t="s">
        <v>534</v>
      </c>
      <c r="B266" s="1255" t="s">
        <v>154</v>
      </c>
      <c r="C266" s="1260" t="s">
        <v>4741</v>
      </c>
      <c r="D266" s="57">
        <v>75</v>
      </c>
      <c r="E266" s="708"/>
      <c r="F266" s="57">
        <f>D266*E266</f>
        <v>0</v>
      </c>
      <c r="H266" s="1863"/>
      <c r="I266" s="1523"/>
      <c r="J266" s="1523"/>
      <c r="K266" s="1523"/>
    </row>
    <row r="267" spans="1:11" ht="36" x14ac:dyDescent="0.2">
      <c r="A267" s="1266" t="s">
        <v>535</v>
      </c>
      <c r="B267" s="1255" t="s">
        <v>155</v>
      </c>
      <c r="C267" s="1260" t="s">
        <v>4741</v>
      </c>
      <c r="D267" s="57">
        <v>1</v>
      </c>
      <c r="E267" s="708"/>
      <c r="F267" s="57">
        <f>D267*E267</f>
        <v>0</v>
      </c>
    </row>
    <row r="268" spans="1:11" ht="24" x14ac:dyDescent="0.2">
      <c r="A268" s="1266" t="s">
        <v>536</v>
      </c>
      <c r="B268" s="1255" t="s">
        <v>529</v>
      </c>
      <c r="C268" s="1260" t="s">
        <v>4741</v>
      </c>
      <c r="D268" s="57">
        <v>10995</v>
      </c>
      <c r="E268" s="708"/>
      <c r="F268" s="57">
        <f>D268*E268</f>
        <v>0</v>
      </c>
    </row>
    <row r="269" spans="1:11" x14ac:dyDescent="0.2">
      <c r="A269" s="1285"/>
      <c r="B269" s="1286" t="s">
        <v>174</v>
      </c>
      <c r="C269" s="1860"/>
      <c r="D269" s="1861"/>
      <c r="E269" s="1862"/>
      <c r="F269" s="1287"/>
    </row>
    <row r="270" spans="1:11" ht="36" x14ac:dyDescent="0.2">
      <c r="A270" s="1266" t="s">
        <v>537</v>
      </c>
      <c r="B270" s="1255" t="s">
        <v>4745</v>
      </c>
      <c r="C270" s="1251" t="s">
        <v>4739</v>
      </c>
      <c r="D270" s="57">
        <v>5231</v>
      </c>
      <c r="E270" s="708"/>
      <c r="F270" s="57">
        <f>D270*E270</f>
        <v>0</v>
      </c>
    </row>
    <row r="271" spans="1:11" ht="36" x14ac:dyDescent="0.2">
      <c r="A271" s="1266" t="s">
        <v>538</v>
      </c>
      <c r="B271" s="1255" t="s">
        <v>156</v>
      </c>
      <c r="C271" s="1251" t="s">
        <v>4739</v>
      </c>
      <c r="D271" s="57">
        <v>5231</v>
      </c>
      <c r="E271" s="708"/>
      <c r="F271" s="57">
        <f>D271*E271</f>
        <v>0</v>
      </c>
    </row>
    <row r="272" spans="1:11" ht="132" x14ac:dyDescent="0.2">
      <c r="A272" s="1266" t="s">
        <v>539</v>
      </c>
      <c r="B272" s="1255" t="s">
        <v>5349</v>
      </c>
      <c r="C272" s="1251" t="s">
        <v>4739</v>
      </c>
      <c r="D272" s="57">
        <v>5231</v>
      </c>
      <c r="E272" s="708"/>
      <c r="F272" s="57">
        <f>D272*E272</f>
        <v>0</v>
      </c>
      <c r="H272" s="1863"/>
      <c r="I272" s="1523"/>
      <c r="J272" s="1523"/>
      <c r="K272" s="1523"/>
    </row>
    <row r="273" spans="1:11" ht="120" x14ac:dyDescent="0.2">
      <c r="A273" s="1266" t="s">
        <v>540</v>
      </c>
      <c r="B273" s="1250" t="s">
        <v>5101</v>
      </c>
      <c r="C273" s="1260" t="s">
        <v>4741</v>
      </c>
      <c r="D273" s="57">
        <v>2299.4299999999998</v>
      </c>
      <c r="E273" s="708"/>
      <c r="F273" s="57">
        <f>D273*E273</f>
        <v>0</v>
      </c>
      <c r="H273" s="1863"/>
      <c r="I273" s="1523"/>
      <c r="J273" s="1523"/>
      <c r="K273" s="1523"/>
    </row>
    <row r="274" spans="1:11" ht="120" x14ac:dyDescent="0.2">
      <c r="A274" s="1266" t="s">
        <v>541</v>
      </c>
      <c r="B274" s="1250" t="s">
        <v>5335</v>
      </c>
      <c r="C274" s="1260" t="s">
        <v>4741</v>
      </c>
      <c r="D274" s="57">
        <v>1047</v>
      </c>
      <c r="E274" s="708"/>
      <c r="F274" s="57">
        <f>D274*E274</f>
        <v>0</v>
      </c>
      <c r="H274" s="1863"/>
      <c r="I274" s="1523"/>
      <c r="J274" s="1523"/>
      <c r="K274" s="1523"/>
    </row>
    <row r="275" spans="1:11" ht="110.25" customHeight="1" x14ac:dyDescent="0.2">
      <c r="A275" s="1266" t="s">
        <v>544</v>
      </c>
      <c r="B275" s="1250" t="s">
        <v>5102</v>
      </c>
      <c r="C275" s="1260"/>
      <c r="D275" s="57"/>
      <c r="E275" s="709"/>
      <c r="F275" s="57"/>
      <c r="H275" s="1863"/>
      <c r="I275" s="1523"/>
      <c r="J275" s="1523"/>
      <c r="K275" s="1523"/>
    </row>
    <row r="276" spans="1:11" ht="48" x14ac:dyDescent="0.2">
      <c r="A276" s="1266" t="s">
        <v>577</v>
      </c>
      <c r="B276" s="1250" t="s">
        <v>5095</v>
      </c>
      <c r="C276" s="1260" t="s">
        <v>4741</v>
      </c>
      <c r="D276" s="57">
        <v>524</v>
      </c>
      <c r="E276" s="708"/>
      <c r="F276" s="57">
        <f t="shared" ref="F276:F285" si="11">D276*E276</f>
        <v>0</v>
      </c>
      <c r="H276" s="1863"/>
      <c r="I276" s="1523"/>
      <c r="J276" s="1523"/>
      <c r="K276" s="1523"/>
    </row>
    <row r="277" spans="1:11" ht="36" x14ac:dyDescent="0.2">
      <c r="A277" s="1266" t="s">
        <v>578</v>
      </c>
      <c r="B277" s="1250" t="s">
        <v>836</v>
      </c>
      <c r="C277" s="1260" t="s">
        <v>4741</v>
      </c>
      <c r="D277" s="57">
        <v>580.86</v>
      </c>
      <c r="E277" s="708"/>
      <c r="F277" s="57">
        <f t="shared" si="11"/>
        <v>0</v>
      </c>
      <c r="H277" s="1863"/>
      <c r="I277" s="1523"/>
      <c r="J277" s="1523"/>
      <c r="K277" s="1523"/>
    </row>
    <row r="278" spans="1:11" ht="24.75" customHeight="1" x14ac:dyDescent="0.2">
      <c r="A278" s="1266" t="s">
        <v>977</v>
      </c>
      <c r="B278" s="1250" t="s">
        <v>834</v>
      </c>
      <c r="C278" s="1260" t="s">
        <v>4741</v>
      </c>
      <c r="D278" s="57">
        <v>185.11</v>
      </c>
      <c r="E278" s="708"/>
      <c r="F278" s="57">
        <f t="shared" si="11"/>
        <v>0</v>
      </c>
      <c r="H278" s="1863"/>
      <c r="I278" s="1523"/>
      <c r="J278" s="1523"/>
      <c r="K278" s="1523"/>
    </row>
    <row r="279" spans="1:11" ht="96" x14ac:dyDescent="0.2">
      <c r="A279" s="1266" t="s">
        <v>545</v>
      </c>
      <c r="B279" s="1255" t="s">
        <v>835</v>
      </c>
      <c r="C279" s="1260" t="s">
        <v>4741</v>
      </c>
      <c r="D279" s="57">
        <v>82.98</v>
      </c>
      <c r="E279" s="708"/>
      <c r="F279" s="57">
        <f t="shared" si="11"/>
        <v>0</v>
      </c>
      <c r="H279" s="1863"/>
      <c r="I279" s="1523"/>
      <c r="J279" s="1523"/>
      <c r="K279" s="1523"/>
    </row>
    <row r="280" spans="1:11" ht="72" x14ac:dyDescent="0.2">
      <c r="A280" s="1266" t="s">
        <v>546</v>
      </c>
      <c r="B280" s="1255" t="s">
        <v>837</v>
      </c>
      <c r="C280" s="1251" t="s">
        <v>4739</v>
      </c>
      <c r="D280" s="57">
        <v>1659.6</v>
      </c>
      <c r="E280" s="708"/>
      <c r="F280" s="57">
        <f t="shared" si="11"/>
        <v>0</v>
      </c>
    </row>
    <row r="281" spans="1:11" ht="144" x14ac:dyDescent="0.2">
      <c r="A281" s="1266" t="s">
        <v>547</v>
      </c>
      <c r="B281" s="1255" t="s">
        <v>5354</v>
      </c>
      <c r="C281" s="1260" t="s">
        <v>4741</v>
      </c>
      <c r="D281" s="57">
        <v>2340</v>
      </c>
      <c r="E281" s="708"/>
      <c r="F281" s="57">
        <f t="shared" si="11"/>
        <v>0</v>
      </c>
    </row>
    <row r="282" spans="1:11" x14ac:dyDescent="0.2">
      <c r="A282" s="1266"/>
      <c r="B282" s="1255"/>
      <c r="C282" s="1260"/>
      <c r="D282" s="57"/>
      <c r="E282" s="849"/>
      <c r="F282" s="57"/>
    </row>
    <row r="283" spans="1:11" ht="72" x14ac:dyDescent="0.2">
      <c r="A283" s="1266" t="s">
        <v>548</v>
      </c>
      <c r="B283" s="1255" t="s">
        <v>157</v>
      </c>
      <c r="C283" s="1260" t="s">
        <v>4741</v>
      </c>
      <c r="D283" s="57">
        <v>1</v>
      </c>
      <c r="E283" s="708"/>
      <c r="F283" s="57">
        <f t="shared" si="11"/>
        <v>0</v>
      </c>
    </row>
    <row r="284" spans="1:11" ht="48" x14ac:dyDescent="0.2">
      <c r="A284" s="1266" t="s">
        <v>549</v>
      </c>
      <c r="B284" s="1255" t="s">
        <v>5096</v>
      </c>
      <c r="C284" s="1260" t="s">
        <v>4741</v>
      </c>
      <c r="D284" s="57">
        <v>12.88</v>
      </c>
      <c r="E284" s="708"/>
      <c r="F284" s="57">
        <f t="shared" si="11"/>
        <v>0</v>
      </c>
    </row>
    <row r="285" spans="1:11" ht="14.25" x14ac:dyDescent="0.2">
      <c r="A285" s="1266" t="s">
        <v>550</v>
      </c>
      <c r="B285" s="1255" t="s">
        <v>158</v>
      </c>
      <c r="C285" s="1260" t="s">
        <v>4741</v>
      </c>
      <c r="D285" s="57">
        <v>76</v>
      </c>
      <c r="E285" s="708"/>
      <c r="F285" s="57">
        <f t="shared" si="11"/>
        <v>0</v>
      </c>
    </row>
    <row r="286" spans="1:11" x14ac:dyDescent="0.2">
      <c r="A286" s="1285"/>
      <c r="B286" s="1286" t="s">
        <v>175</v>
      </c>
      <c r="C286" s="902"/>
      <c r="D286" s="902"/>
      <c r="E286" s="919"/>
      <c r="F286" s="1287"/>
    </row>
    <row r="287" spans="1:11" ht="62.25" customHeight="1" x14ac:dyDescent="0.2">
      <c r="A287" s="1266" t="s">
        <v>551</v>
      </c>
      <c r="B287" s="1255" t="s">
        <v>4746</v>
      </c>
      <c r="C287" s="1260" t="s">
        <v>4741</v>
      </c>
      <c r="D287" s="57">
        <v>2340</v>
      </c>
      <c r="E287" s="708"/>
      <c r="F287" s="57">
        <f>D287*E287</f>
        <v>0</v>
      </c>
    </row>
    <row r="288" spans="1:11" ht="60" x14ac:dyDescent="0.2">
      <c r="A288" s="1266" t="s">
        <v>552</v>
      </c>
      <c r="B288" s="1255" t="s">
        <v>500</v>
      </c>
      <c r="C288" s="1260" t="s">
        <v>4741</v>
      </c>
      <c r="D288" s="57">
        <v>24576</v>
      </c>
      <c r="E288" s="708"/>
      <c r="F288" s="57">
        <f>D288*E288</f>
        <v>0</v>
      </c>
    </row>
    <row r="289" spans="1:6" ht="60" x14ac:dyDescent="0.2">
      <c r="A289" s="1266" t="s">
        <v>553</v>
      </c>
      <c r="B289" s="1255" t="s">
        <v>159</v>
      </c>
      <c r="C289" s="1260" t="s">
        <v>40</v>
      </c>
      <c r="D289" s="57">
        <v>1</v>
      </c>
      <c r="E289" s="708"/>
      <c r="F289" s="57">
        <f>D289*E289</f>
        <v>0</v>
      </c>
    </row>
    <row r="290" spans="1:6" ht="60" x14ac:dyDescent="0.2">
      <c r="A290" s="1266" t="s">
        <v>42</v>
      </c>
      <c r="B290" s="1255" t="s">
        <v>160</v>
      </c>
      <c r="C290" s="1260" t="s">
        <v>40</v>
      </c>
      <c r="D290" s="57">
        <v>1</v>
      </c>
      <c r="E290" s="708"/>
      <c r="F290" s="57">
        <f>D290*E290</f>
        <v>0</v>
      </c>
    </row>
    <row r="291" spans="1:6" ht="157.5" customHeight="1" x14ac:dyDescent="0.2">
      <c r="A291" s="1266" t="s">
        <v>43</v>
      </c>
      <c r="B291" s="1255" t="s">
        <v>5340</v>
      </c>
      <c r="C291" s="1260" t="s">
        <v>40</v>
      </c>
      <c r="D291" s="57">
        <v>1</v>
      </c>
      <c r="E291" s="708"/>
      <c r="F291" s="57">
        <f>D291*E291</f>
        <v>0</v>
      </c>
    </row>
    <row r="292" spans="1:6" ht="63.75" customHeight="1" x14ac:dyDescent="0.2">
      <c r="A292" s="1423" t="s">
        <v>617</v>
      </c>
      <c r="B292" s="1277" t="s">
        <v>161</v>
      </c>
      <c r="C292" s="1278" t="s">
        <v>4741</v>
      </c>
      <c r="D292" s="57"/>
      <c r="E292" s="713"/>
      <c r="F292" s="118" t="s">
        <v>530</v>
      </c>
    </row>
    <row r="293" spans="1:6" x14ac:dyDescent="0.2">
      <c r="A293" s="1827"/>
      <c r="B293" s="530"/>
      <c r="C293" s="530"/>
      <c r="E293" s="1780"/>
      <c r="F293" s="531"/>
    </row>
    <row r="294" spans="1:6" x14ac:dyDescent="0.2">
      <c r="A294" s="119"/>
      <c r="B294" s="120" t="s">
        <v>162</v>
      </c>
      <c r="C294" s="1864"/>
      <c r="D294" s="1864"/>
      <c r="E294" s="1865"/>
      <c r="F294" s="121">
        <f>SUM(F251:F293)</f>
        <v>0</v>
      </c>
    </row>
    <row r="295" spans="1:6" x14ac:dyDescent="0.2">
      <c r="A295" s="1335"/>
      <c r="B295" s="512"/>
      <c r="C295" s="512"/>
      <c r="D295" s="533"/>
      <c r="E295" s="1187"/>
      <c r="F295" s="587"/>
    </row>
    <row r="296" spans="1:6" x14ac:dyDescent="0.2">
      <c r="A296" s="1335"/>
      <c r="B296" s="512"/>
      <c r="C296" s="512"/>
      <c r="D296" s="533"/>
      <c r="E296" s="1187"/>
      <c r="F296" s="587"/>
    </row>
    <row r="297" spans="1:6" s="1523" customFormat="1" ht="18.75" x14ac:dyDescent="0.3">
      <c r="A297" s="1866"/>
      <c r="B297" s="1867" t="s">
        <v>4564</v>
      </c>
      <c r="C297" s="1868"/>
      <c r="D297" s="1868"/>
      <c r="E297" s="1869"/>
      <c r="F297" s="1870"/>
    </row>
    <row r="298" spans="1:6" s="1871" customFormat="1" ht="67.5" x14ac:dyDescent="0.2">
      <c r="A298" s="1820"/>
      <c r="B298" s="1820" t="s">
        <v>4812</v>
      </c>
      <c r="C298" s="1203"/>
      <c r="D298" s="1203"/>
      <c r="E298" s="1766"/>
      <c r="F298" s="1203"/>
    </row>
    <row r="299" spans="1:6" s="1871" customFormat="1" ht="56.25" x14ac:dyDescent="0.2">
      <c r="A299" s="1761"/>
      <c r="B299" s="1761" t="s">
        <v>179</v>
      </c>
      <c r="C299" s="1203"/>
      <c r="D299" s="1203"/>
      <c r="E299" s="1766"/>
      <c r="F299" s="1203"/>
    </row>
    <row r="300" spans="1:6" s="1871" customFormat="1" ht="22.5" x14ac:dyDescent="0.2">
      <c r="A300" s="1761"/>
      <c r="B300" s="1761" t="s">
        <v>180</v>
      </c>
      <c r="C300" s="1203"/>
      <c r="D300" s="1203"/>
      <c r="E300" s="1766"/>
      <c r="F300" s="1203"/>
    </row>
    <row r="301" spans="1:6" s="1871" customFormat="1" ht="24" customHeight="1" x14ac:dyDescent="0.2">
      <c r="A301" s="1768"/>
      <c r="B301" s="1768" t="s">
        <v>181</v>
      </c>
      <c r="C301" s="1203"/>
      <c r="D301" s="1203"/>
      <c r="E301" s="1766"/>
      <c r="F301" s="1203"/>
    </row>
    <row r="302" spans="1:6" s="1871" customFormat="1" ht="33.75" x14ac:dyDescent="0.2">
      <c r="A302" s="1768"/>
      <c r="B302" s="1768" t="s">
        <v>182</v>
      </c>
      <c r="C302" s="1203"/>
      <c r="D302" s="1203"/>
      <c r="E302" s="1766"/>
      <c r="F302" s="1203"/>
    </row>
    <row r="303" spans="1:6" s="1871" customFormat="1" ht="22.5" x14ac:dyDescent="0.2">
      <c r="A303" s="1768"/>
      <c r="B303" s="1768" t="s">
        <v>183</v>
      </c>
      <c r="C303" s="1203"/>
      <c r="D303" s="1203"/>
      <c r="E303" s="1766"/>
      <c r="F303" s="1203"/>
    </row>
    <row r="304" spans="1:6" s="1871" customFormat="1" ht="35.25" customHeight="1" x14ac:dyDescent="0.2">
      <c r="A304" s="1768"/>
      <c r="B304" s="1768" t="s">
        <v>184</v>
      </c>
      <c r="C304" s="1203"/>
      <c r="D304" s="1203"/>
      <c r="E304" s="1766"/>
      <c r="F304" s="1203"/>
    </row>
    <row r="305" spans="1:6" s="1871" customFormat="1" ht="35.25" customHeight="1" x14ac:dyDescent="0.2">
      <c r="A305" s="1768"/>
      <c r="B305" s="1768" t="s">
        <v>185</v>
      </c>
      <c r="C305" s="1203"/>
      <c r="D305" s="1203"/>
      <c r="E305" s="1766"/>
      <c r="F305" s="1203"/>
    </row>
    <row r="306" spans="1:6" s="1871" customFormat="1" ht="24" customHeight="1" x14ac:dyDescent="0.2">
      <c r="A306" s="1768"/>
      <c r="B306" s="1768" t="s">
        <v>186</v>
      </c>
      <c r="C306" s="1203"/>
      <c r="D306" s="1203"/>
      <c r="E306" s="1766"/>
      <c r="F306" s="1203"/>
    </row>
    <row r="307" spans="1:6" s="1871" customFormat="1" ht="24" customHeight="1" x14ac:dyDescent="0.2">
      <c r="A307" s="1768"/>
      <c r="B307" s="1768" t="s">
        <v>187</v>
      </c>
      <c r="C307" s="1203"/>
      <c r="D307" s="1203"/>
      <c r="E307" s="1766"/>
      <c r="F307" s="1203"/>
    </row>
    <row r="308" spans="1:6" s="1871" customFormat="1" ht="22.5" x14ac:dyDescent="0.2">
      <c r="A308" s="1771"/>
      <c r="B308" s="1771" t="s">
        <v>4813</v>
      </c>
      <c r="C308" s="1771"/>
      <c r="D308" s="1771"/>
      <c r="E308" s="1772"/>
      <c r="F308" s="1771"/>
    </row>
    <row r="309" spans="1:6" s="1871" customFormat="1" ht="22.5" x14ac:dyDescent="0.2">
      <c r="A309" s="1771"/>
      <c r="B309" s="1771" t="s">
        <v>4814</v>
      </c>
      <c r="C309" s="1771"/>
      <c r="D309" s="1771"/>
      <c r="E309" s="1772"/>
      <c r="F309" s="1771"/>
    </row>
    <row r="310" spans="1:6" s="1871" customFormat="1" ht="22.5" x14ac:dyDescent="0.2">
      <c r="A310" s="1764"/>
      <c r="B310" s="1872" t="s">
        <v>5097</v>
      </c>
      <c r="C310" s="1764"/>
      <c r="D310" s="1764"/>
      <c r="E310" s="1765"/>
      <c r="F310" s="1764"/>
    </row>
    <row r="311" spans="1:6" s="1871" customFormat="1" ht="45" x14ac:dyDescent="0.2">
      <c r="A311" s="1768"/>
      <c r="B311" s="1768" t="s">
        <v>188</v>
      </c>
      <c r="C311" s="1203"/>
      <c r="D311" s="1203"/>
      <c r="E311" s="1766"/>
      <c r="F311" s="1203"/>
    </row>
    <row r="312" spans="1:6" s="1871" customFormat="1" ht="56.25" x14ac:dyDescent="0.2">
      <c r="A312" s="1768"/>
      <c r="B312" s="1768" t="s">
        <v>478</v>
      </c>
      <c r="C312" s="1203"/>
      <c r="D312" s="1203"/>
      <c r="E312" s="1766"/>
      <c r="F312" s="1203"/>
    </row>
    <row r="313" spans="1:6" s="1773" customFormat="1" ht="11.25" x14ac:dyDescent="0.2">
      <c r="A313" s="1851"/>
      <c r="B313" s="1873" t="s">
        <v>189</v>
      </c>
      <c r="C313" s="1852"/>
      <c r="D313" s="1852"/>
      <c r="E313" s="1853"/>
      <c r="F313" s="1854"/>
    </row>
    <row r="314" spans="1:6" s="1773" customFormat="1" ht="22.5" x14ac:dyDescent="0.2">
      <c r="A314" s="1874"/>
      <c r="B314" s="1858" t="s">
        <v>4541</v>
      </c>
      <c r="C314" s="195"/>
      <c r="D314" s="196"/>
      <c r="E314" s="720"/>
      <c r="F314" s="195"/>
    </row>
    <row r="315" spans="1:6" s="1773" customFormat="1" ht="22.5" x14ac:dyDescent="0.2">
      <c r="A315" s="1874"/>
      <c r="B315" s="1858" t="s">
        <v>190</v>
      </c>
      <c r="C315" s="195"/>
      <c r="D315" s="196"/>
      <c r="E315" s="720"/>
      <c r="F315" s="195"/>
    </row>
    <row r="316" spans="1:6" s="1773" customFormat="1" ht="22.5" x14ac:dyDescent="0.2">
      <c r="A316" s="1874"/>
      <c r="B316" s="1858" t="s">
        <v>4542</v>
      </c>
      <c r="C316" s="195"/>
      <c r="D316" s="196"/>
      <c r="E316" s="720"/>
      <c r="F316" s="195"/>
    </row>
    <row r="317" spans="1:6" s="1773" customFormat="1" ht="11.25" x14ac:dyDescent="0.2">
      <c r="A317" s="1859" t="s">
        <v>134</v>
      </c>
      <c r="B317" s="1858" t="s">
        <v>4543</v>
      </c>
      <c r="C317" s="195"/>
      <c r="D317" s="196"/>
      <c r="E317" s="720"/>
      <c r="F317" s="195"/>
    </row>
    <row r="318" spans="1:6" s="1773" customFormat="1" ht="11.25" x14ac:dyDescent="0.2">
      <c r="A318" s="1859" t="s">
        <v>134</v>
      </c>
      <c r="B318" s="1858" t="s">
        <v>4544</v>
      </c>
      <c r="C318" s="195"/>
      <c r="D318" s="196"/>
      <c r="E318" s="720"/>
      <c r="F318" s="195"/>
    </row>
    <row r="319" spans="1:6" s="1773" customFormat="1" ht="22.5" x14ac:dyDescent="0.2">
      <c r="A319" s="1859" t="s">
        <v>134</v>
      </c>
      <c r="B319" s="1858" t="s">
        <v>4545</v>
      </c>
      <c r="C319" s="195"/>
      <c r="D319" s="196"/>
      <c r="E319" s="720"/>
      <c r="F319" s="195"/>
    </row>
    <row r="320" spans="1:6" s="1773" customFormat="1" ht="11.25" x14ac:dyDescent="0.2">
      <c r="A320" s="1859" t="s">
        <v>134</v>
      </c>
      <c r="B320" s="1858" t="s">
        <v>4548</v>
      </c>
      <c r="C320" s="195"/>
      <c r="D320" s="196"/>
      <c r="E320" s="720"/>
      <c r="F320" s="195"/>
    </row>
    <row r="321" spans="1:6" s="1773" customFormat="1" ht="11.25" x14ac:dyDescent="0.2">
      <c r="A321" s="1859" t="s">
        <v>134</v>
      </c>
      <c r="B321" s="1858" t="s">
        <v>4546</v>
      </c>
      <c r="C321" s="195"/>
      <c r="D321" s="196"/>
      <c r="E321" s="720"/>
      <c r="F321" s="195"/>
    </row>
    <row r="322" spans="1:6" s="1773" customFormat="1" ht="11.25" x14ac:dyDescent="0.2">
      <c r="A322" s="1859" t="s">
        <v>134</v>
      </c>
      <c r="B322" s="1858" t="s">
        <v>4549</v>
      </c>
      <c r="C322" s="195"/>
      <c r="D322" s="196"/>
      <c r="E322" s="720"/>
      <c r="F322" s="195"/>
    </row>
    <row r="323" spans="1:6" s="1773" customFormat="1" ht="11.25" x14ac:dyDescent="0.2">
      <c r="A323" s="1859" t="s">
        <v>134</v>
      </c>
      <c r="B323" s="1858" t="s">
        <v>4547</v>
      </c>
      <c r="C323" s="195"/>
      <c r="D323" s="196"/>
      <c r="E323" s="720"/>
      <c r="F323" s="195"/>
    </row>
    <row r="324" spans="1:6" s="1773" customFormat="1" ht="33.75" x14ac:dyDescent="0.2">
      <c r="A324" s="1874"/>
      <c r="B324" s="1858" t="s">
        <v>4550</v>
      </c>
      <c r="C324" s="195"/>
      <c r="D324" s="196"/>
      <c r="E324" s="720"/>
      <c r="F324" s="195"/>
    </row>
    <row r="325" spans="1:6" s="1773" customFormat="1" ht="11.25" x14ac:dyDescent="0.2">
      <c r="A325" s="1874"/>
      <c r="B325" s="1858" t="s">
        <v>191</v>
      </c>
      <c r="C325" s="195"/>
      <c r="D325" s="196"/>
      <c r="E325" s="720"/>
      <c r="F325" s="195"/>
    </row>
    <row r="326" spans="1:6" s="1773" customFormat="1" ht="11.25" x14ac:dyDescent="0.2">
      <c r="A326" s="1874"/>
      <c r="B326" s="1858" t="s">
        <v>192</v>
      </c>
      <c r="C326" s="195"/>
      <c r="D326" s="196"/>
      <c r="E326" s="720"/>
      <c r="F326" s="195"/>
    </row>
    <row r="327" spans="1:6" s="1773" customFormat="1" ht="11.25" x14ac:dyDescent="0.2">
      <c r="A327" s="1874"/>
      <c r="B327" s="1858" t="s">
        <v>193</v>
      </c>
      <c r="C327" s="195"/>
      <c r="D327" s="196"/>
      <c r="E327" s="720"/>
      <c r="F327" s="195"/>
    </row>
    <row r="328" spans="1:6" s="1773" customFormat="1" ht="33.75" x14ac:dyDescent="0.2">
      <c r="A328" s="1874"/>
      <c r="B328" s="1858" t="s">
        <v>4645</v>
      </c>
      <c r="C328" s="195"/>
      <c r="D328" s="196"/>
      <c r="E328" s="720"/>
      <c r="F328" s="195"/>
    </row>
    <row r="329" spans="1:6" s="1773" customFormat="1" ht="33.75" x14ac:dyDescent="0.2">
      <c r="A329" s="1874"/>
      <c r="B329" s="1858" t="s">
        <v>4646</v>
      </c>
      <c r="C329" s="195"/>
      <c r="D329" s="196"/>
      <c r="E329" s="720"/>
      <c r="F329" s="195"/>
    </row>
    <row r="330" spans="1:6" s="1773" customFormat="1" ht="13.5" customHeight="1" x14ac:dyDescent="0.2">
      <c r="A330" s="1874"/>
      <c r="B330" s="1858" t="s">
        <v>194</v>
      </c>
      <c r="C330" s="195"/>
      <c r="D330" s="196"/>
      <c r="E330" s="720"/>
      <c r="F330" s="195"/>
    </row>
    <row r="331" spans="1:6" s="1773" customFormat="1" ht="22.5" x14ac:dyDescent="0.2">
      <c r="A331" s="1874"/>
      <c r="B331" s="1858" t="s">
        <v>195</v>
      </c>
      <c r="C331" s="195"/>
      <c r="D331" s="196"/>
      <c r="E331" s="720"/>
      <c r="F331" s="195"/>
    </row>
    <row r="332" spans="1:6" s="1773" customFormat="1" ht="11.25" x14ac:dyDescent="0.2">
      <c r="A332" s="1874"/>
      <c r="B332" s="1858" t="s">
        <v>196</v>
      </c>
      <c r="C332" s="195"/>
      <c r="D332" s="196"/>
      <c r="E332" s="720"/>
      <c r="F332" s="195"/>
    </row>
    <row r="333" spans="1:6" s="1773" customFormat="1" ht="22.5" x14ac:dyDescent="0.2">
      <c r="A333" s="1859" t="s">
        <v>134</v>
      </c>
      <c r="B333" s="1858" t="s">
        <v>4551</v>
      </c>
      <c r="C333" s="195"/>
      <c r="D333" s="196"/>
      <c r="E333" s="720"/>
      <c r="F333" s="195"/>
    </row>
    <row r="334" spans="1:6" s="1773" customFormat="1" ht="11.25" x14ac:dyDescent="0.2">
      <c r="A334" s="1859" t="s">
        <v>134</v>
      </c>
      <c r="B334" s="1858" t="s">
        <v>4552</v>
      </c>
      <c r="C334" s="195"/>
      <c r="D334" s="196"/>
      <c r="E334" s="720"/>
      <c r="F334" s="195"/>
    </row>
    <row r="335" spans="1:6" s="1773" customFormat="1" ht="11.25" x14ac:dyDescent="0.2">
      <c r="A335" s="1859" t="s">
        <v>134</v>
      </c>
      <c r="B335" s="1858" t="s">
        <v>4553</v>
      </c>
      <c r="C335" s="195"/>
      <c r="D335" s="196"/>
      <c r="E335" s="720"/>
      <c r="F335" s="195"/>
    </row>
    <row r="336" spans="1:6" s="1773" customFormat="1" ht="11.25" x14ac:dyDescent="0.2">
      <c r="A336" s="1859" t="s">
        <v>134</v>
      </c>
      <c r="B336" s="1858" t="s">
        <v>4554</v>
      </c>
      <c r="C336" s="195"/>
      <c r="D336" s="196"/>
      <c r="E336" s="720"/>
      <c r="F336" s="195"/>
    </row>
    <row r="337" spans="1:6" s="1773" customFormat="1" ht="11.25" x14ac:dyDescent="0.2">
      <c r="A337" s="1874"/>
      <c r="B337" s="1858" t="s">
        <v>197</v>
      </c>
      <c r="C337" s="195"/>
      <c r="D337" s="196"/>
      <c r="E337" s="720"/>
      <c r="F337" s="195"/>
    </row>
    <row r="338" spans="1:6" s="1773" customFormat="1" ht="11.25" x14ac:dyDescent="0.2">
      <c r="A338" s="1874"/>
      <c r="B338" s="1858" t="s">
        <v>4555</v>
      </c>
      <c r="C338" s="195"/>
      <c r="D338" s="196"/>
      <c r="E338" s="720"/>
      <c r="F338" s="195"/>
    </row>
    <row r="339" spans="1:6" s="1773" customFormat="1" ht="11.25" x14ac:dyDescent="0.2">
      <c r="A339" s="1874"/>
      <c r="B339" s="1858" t="s">
        <v>198</v>
      </c>
      <c r="C339" s="195"/>
      <c r="D339" s="196"/>
      <c r="E339" s="720"/>
      <c r="F339" s="195"/>
    </row>
    <row r="340" spans="1:6" s="1773" customFormat="1" ht="11.25" x14ac:dyDescent="0.2">
      <c r="A340" s="1874"/>
      <c r="B340" s="1858" t="s">
        <v>199</v>
      </c>
      <c r="C340" s="195"/>
      <c r="D340" s="196"/>
      <c r="E340" s="720"/>
      <c r="F340" s="195"/>
    </row>
    <row r="341" spans="1:6" s="1773" customFormat="1" ht="22.5" x14ac:dyDescent="0.2">
      <c r="A341" s="1874"/>
      <c r="B341" s="1858" t="s">
        <v>4556</v>
      </c>
      <c r="C341" s="195"/>
      <c r="D341" s="196"/>
      <c r="E341" s="720"/>
      <c r="F341" s="195"/>
    </row>
    <row r="342" spans="1:6" s="1773" customFormat="1" ht="11.25" x14ac:dyDescent="0.2">
      <c r="A342" s="1874"/>
      <c r="B342" s="1858" t="s">
        <v>4647</v>
      </c>
      <c r="C342" s="195"/>
      <c r="D342" s="196"/>
      <c r="E342" s="720"/>
      <c r="F342" s="195"/>
    </row>
    <row r="343" spans="1:6" s="1773" customFormat="1" ht="11.25" x14ac:dyDescent="0.2">
      <c r="A343" s="1874"/>
      <c r="B343" s="1858" t="s">
        <v>4557</v>
      </c>
      <c r="C343" s="195"/>
      <c r="D343" s="196"/>
      <c r="E343" s="720"/>
      <c r="F343" s="195"/>
    </row>
    <row r="344" spans="1:6" s="1773" customFormat="1" ht="24.75" customHeight="1" x14ac:dyDescent="0.2">
      <c r="A344" s="1859" t="s">
        <v>134</v>
      </c>
      <c r="B344" s="1858" t="s">
        <v>4558</v>
      </c>
      <c r="C344" s="195"/>
      <c r="D344" s="196"/>
      <c r="E344" s="720"/>
      <c r="F344" s="195"/>
    </row>
    <row r="345" spans="1:6" s="1773" customFormat="1" ht="45" x14ac:dyDescent="0.2">
      <c r="A345" s="1859" t="s">
        <v>134</v>
      </c>
      <c r="B345" s="1858" t="s">
        <v>4559</v>
      </c>
      <c r="C345" s="195"/>
      <c r="D345" s="196"/>
      <c r="E345" s="720"/>
      <c r="F345" s="195"/>
    </row>
    <row r="346" spans="1:6" s="1773" customFormat="1" ht="26.25" customHeight="1" x14ac:dyDescent="0.2">
      <c r="A346" s="1859" t="s">
        <v>134</v>
      </c>
      <c r="B346" s="1858" t="s">
        <v>4560</v>
      </c>
      <c r="C346" s="195"/>
      <c r="D346" s="196"/>
      <c r="E346" s="720"/>
      <c r="F346" s="195"/>
    </row>
    <row r="347" spans="1:6" s="1773" customFormat="1" ht="11.25" x14ac:dyDescent="0.2">
      <c r="A347" s="1874"/>
      <c r="B347" s="1858" t="s">
        <v>196</v>
      </c>
      <c r="C347" s="195"/>
      <c r="D347" s="196"/>
      <c r="E347" s="720"/>
      <c r="F347" s="195"/>
    </row>
    <row r="348" spans="1:6" s="1773" customFormat="1" ht="11.25" x14ac:dyDescent="0.2">
      <c r="A348" s="1859" t="s">
        <v>134</v>
      </c>
      <c r="B348" s="1858" t="s">
        <v>4561</v>
      </c>
      <c r="C348" s="195"/>
      <c r="D348" s="196"/>
      <c r="E348" s="720"/>
      <c r="F348" s="195"/>
    </row>
    <row r="349" spans="1:6" s="1773" customFormat="1" ht="11.25" x14ac:dyDescent="0.2">
      <c r="A349" s="1859" t="s">
        <v>134</v>
      </c>
      <c r="B349" s="1858" t="s">
        <v>4562</v>
      </c>
      <c r="C349" s="195"/>
      <c r="D349" s="196"/>
      <c r="E349" s="720"/>
      <c r="F349" s="195"/>
    </row>
    <row r="350" spans="1:6" s="1773" customFormat="1" ht="11.25" x14ac:dyDescent="0.2">
      <c r="A350" s="1859" t="s">
        <v>134</v>
      </c>
      <c r="B350" s="1858" t="s">
        <v>4563</v>
      </c>
      <c r="C350" s="195"/>
      <c r="D350" s="196"/>
      <c r="E350" s="720"/>
      <c r="F350" s="195"/>
    </row>
    <row r="351" spans="1:6" x14ac:dyDescent="0.2">
      <c r="A351" s="1285"/>
      <c r="B351" s="1286" t="s">
        <v>71</v>
      </c>
      <c r="C351" s="1860"/>
      <c r="D351" s="1861"/>
      <c r="E351" s="1862"/>
      <c r="F351" s="1287"/>
    </row>
    <row r="352" spans="1:6" ht="62.25" x14ac:dyDescent="0.2">
      <c r="A352" s="1266" t="s">
        <v>12</v>
      </c>
      <c r="B352" s="1255" t="s">
        <v>4747</v>
      </c>
      <c r="C352" s="1251"/>
      <c r="D352" s="57"/>
      <c r="E352" s="709"/>
      <c r="F352" s="57"/>
    </row>
    <row r="353" spans="1:8" ht="24" x14ac:dyDescent="0.2">
      <c r="A353" s="1266" t="s">
        <v>591</v>
      </c>
      <c r="B353" s="1255" t="s">
        <v>479</v>
      </c>
      <c r="C353" s="1251" t="s">
        <v>4741</v>
      </c>
      <c r="D353" s="57">
        <v>1.3</v>
      </c>
      <c r="E353" s="708"/>
      <c r="F353" s="57">
        <f>D353*E353</f>
        <v>0</v>
      </c>
    </row>
    <row r="354" spans="1:8" ht="14.25" x14ac:dyDescent="0.2">
      <c r="A354" s="1266" t="s">
        <v>592</v>
      </c>
      <c r="B354" s="1255" t="s">
        <v>484</v>
      </c>
      <c r="C354" s="1251" t="s">
        <v>4741</v>
      </c>
      <c r="D354" s="57">
        <v>1</v>
      </c>
      <c r="E354" s="708"/>
      <c r="F354" s="57">
        <f>D354*E354</f>
        <v>0</v>
      </c>
    </row>
    <row r="355" spans="1:8" ht="75.75" customHeight="1" x14ac:dyDescent="0.2">
      <c r="A355" s="1266" t="s">
        <v>48</v>
      </c>
      <c r="B355" s="1255" t="s">
        <v>5355</v>
      </c>
      <c r="C355" s="1251" t="s">
        <v>4741</v>
      </c>
      <c r="D355" s="57">
        <v>1379.32</v>
      </c>
      <c r="E355" s="708"/>
      <c r="F355" s="57">
        <f>D355*E355</f>
        <v>0</v>
      </c>
    </row>
    <row r="356" spans="1:8" ht="62.25" x14ac:dyDescent="0.2">
      <c r="A356" s="1266" t="s">
        <v>1</v>
      </c>
      <c r="B356" s="1255" t="s">
        <v>4748</v>
      </c>
      <c r="C356" s="1251"/>
      <c r="D356" s="57"/>
      <c r="E356" s="709"/>
      <c r="F356" s="57"/>
    </row>
    <row r="357" spans="1:8" ht="14.25" x14ac:dyDescent="0.2">
      <c r="A357" s="1266" t="s">
        <v>597</v>
      </c>
      <c r="B357" s="1255" t="s">
        <v>480</v>
      </c>
      <c r="C357" s="1251" t="s">
        <v>4741</v>
      </c>
      <c r="D357" s="57">
        <v>1</v>
      </c>
      <c r="E357" s="708"/>
      <c r="F357" s="57">
        <f t="shared" ref="F357:F362" si="12">D357*E357</f>
        <v>0</v>
      </c>
    </row>
    <row r="358" spans="1:8" ht="14.25" x14ac:dyDescent="0.2">
      <c r="A358" s="1266" t="s">
        <v>598</v>
      </c>
      <c r="B358" s="1255" t="s">
        <v>481</v>
      </c>
      <c r="C358" s="1251" t="s">
        <v>4741</v>
      </c>
      <c r="D358" s="57">
        <v>4.5</v>
      </c>
      <c r="E358" s="708"/>
      <c r="F358" s="57">
        <f t="shared" si="12"/>
        <v>0</v>
      </c>
    </row>
    <row r="359" spans="1:8" ht="15" customHeight="1" x14ac:dyDescent="0.2">
      <c r="A359" s="1266" t="s">
        <v>1631</v>
      </c>
      <c r="B359" s="1255" t="s">
        <v>655</v>
      </c>
      <c r="C359" s="1251" t="s">
        <v>4741</v>
      </c>
      <c r="D359" s="57">
        <v>23.5</v>
      </c>
      <c r="E359" s="708"/>
      <c r="F359" s="57">
        <f t="shared" si="12"/>
        <v>0</v>
      </c>
    </row>
    <row r="360" spans="1:8" ht="24" x14ac:dyDescent="0.2">
      <c r="A360" s="1266" t="s">
        <v>1633</v>
      </c>
      <c r="B360" s="1255" t="s">
        <v>669</v>
      </c>
      <c r="C360" s="1251" t="s">
        <v>4741</v>
      </c>
      <c r="D360" s="57">
        <v>13.85</v>
      </c>
      <c r="E360" s="708"/>
      <c r="F360" s="57">
        <f t="shared" si="12"/>
        <v>0</v>
      </c>
    </row>
    <row r="361" spans="1:8" ht="48" x14ac:dyDescent="0.2">
      <c r="A361" s="1266" t="s">
        <v>1634</v>
      </c>
      <c r="B361" s="1255" t="s">
        <v>1094</v>
      </c>
      <c r="C361" s="1251" t="s">
        <v>4741</v>
      </c>
      <c r="D361" s="57">
        <v>94.6</v>
      </c>
      <c r="E361" s="708"/>
      <c r="F361" s="57">
        <f t="shared" si="12"/>
        <v>0</v>
      </c>
    </row>
    <row r="362" spans="1:8" ht="51.75" customHeight="1" x14ac:dyDescent="0.2">
      <c r="A362" s="1266" t="s">
        <v>2</v>
      </c>
      <c r="B362" s="1255" t="s">
        <v>4749</v>
      </c>
      <c r="C362" s="1251" t="s">
        <v>4741</v>
      </c>
      <c r="D362" s="57">
        <v>12</v>
      </c>
      <c r="E362" s="708"/>
      <c r="F362" s="57">
        <f t="shared" si="12"/>
        <v>0</v>
      </c>
    </row>
    <row r="363" spans="1:8" x14ac:dyDescent="0.2">
      <c r="A363" s="1839"/>
      <c r="B363" s="1840" t="s">
        <v>200</v>
      </c>
      <c r="C363" s="1841"/>
      <c r="D363" s="1842"/>
      <c r="E363" s="1843"/>
      <c r="F363" s="1844"/>
    </row>
    <row r="364" spans="1:8" ht="38.25" x14ac:dyDescent="0.2">
      <c r="A364" s="1266" t="s">
        <v>3</v>
      </c>
      <c r="B364" s="1255" t="s">
        <v>4750</v>
      </c>
      <c r="C364" s="1251"/>
      <c r="D364" s="57"/>
      <c r="E364" s="709"/>
      <c r="F364" s="57"/>
      <c r="H364" s="1863"/>
    </row>
    <row r="365" spans="1:8" ht="14.25" x14ac:dyDescent="0.2">
      <c r="A365" s="1266" t="s">
        <v>138</v>
      </c>
      <c r="B365" s="1255" t="s">
        <v>485</v>
      </c>
      <c r="C365" s="1251" t="s">
        <v>4741</v>
      </c>
      <c r="D365" s="57">
        <v>12</v>
      </c>
      <c r="E365" s="708"/>
      <c r="F365" s="57">
        <f>D365*E365</f>
        <v>0</v>
      </c>
    </row>
    <row r="366" spans="1:8" ht="14.25" x14ac:dyDescent="0.2">
      <c r="A366" s="1266" t="s">
        <v>139</v>
      </c>
      <c r="B366" s="1255" t="s">
        <v>493</v>
      </c>
      <c r="C366" s="1251" t="s">
        <v>4741</v>
      </c>
      <c r="D366" s="57">
        <v>24.2</v>
      </c>
      <c r="E366" s="708"/>
      <c r="F366" s="57">
        <f>D366*E366</f>
        <v>0</v>
      </c>
    </row>
    <row r="367" spans="1:8" ht="50.25" x14ac:dyDescent="0.2">
      <c r="A367" s="1266" t="s">
        <v>4</v>
      </c>
      <c r="B367" s="1255" t="s">
        <v>4751</v>
      </c>
      <c r="C367" s="1251"/>
      <c r="D367" s="57"/>
      <c r="E367" s="708"/>
      <c r="F367" s="57"/>
    </row>
    <row r="368" spans="1:8" ht="14.25" x14ac:dyDescent="0.2">
      <c r="A368" s="1266" t="s">
        <v>520</v>
      </c>
      <c r="B368" s="1255" t="s">
        <v>491</v>
      </c>
      <c r="C368" s="1251" t="s">
        <v>4741</v>
      </c>
      <c r="D368" s="57">
        <v>26.8</v>
      </c>
      <c r="E368" s="708"/>
      <c r="F368" s="57">
        <f>D368*E368</f>
        <v>0</v>
      </c>
    </row>
    <row r="369" spans="1:256" ht="14.25" x14ac:dyDescent="0.2">
      <c r="A369" s="1266" t="s">
        <v>521</v>
      </c>
      <c r="B369" s="1255" t="s">
        <v>492</v>
      </c>
      <c r="C369" s="1251" t="s">
        <v>4741</v>
      </c>
      <c r="D369" s="57">
        <v>96.5</v>
      </c>
      <c r="E369" s="708"/>
      <c r="F369" s="57">
        <f>D369*E369</f>
        <v>0</v>
      </c>
    </row>
    <row r="370" spans="1:256" ht="38.25" x14ac:dyDescent="0.2">
      <c r="A370" s="1266" t="s">
        <v>531</v>
      </c>
      <c r="B370" s="1255" t="s">
        <v>4752</v>
      </c>
      <c r="C370" s="1251" t="s">
        <v>4741</v>
      </c>
      <c r="D370" s="57"/>
      <c r="E370" s="709"/>
      <c r="F370" s="57"/>
    </row>
    <row r="371" spans="1:256" ht="14.25" x14ac:dyDescent="0.2">
      <c r="A371" s="1266" t="s">
        <v>532</v>
      </c>
      <c r="B371" s="1255" t="s">
        <v>496</v>
      </c>
      <c r="C371" s="1251" t="s">
        <v>4741</v>
      </c>
      <c r="D371" s="57">
        <v>12.34</v>
      </c>
      <c r="E371" s="708"/>
      <c r="F371" s="57">
        <f t="shared" ref="F371:F377" si="13">D371*E371</f>
        <v>0</v>
      </c>
    </row>
    <row r="372" spans="1:256" ht="14.25" x14ac:dyDescent="0.2">
      <c r="A372" s="1423" t="s">
        <v>533</v>
      </c>
      <c r="B372" s="1277" t="s">
        <v>652</v>
      </c>
      <c r="C372" s="1875" t="s">
        <v>4741</v>
      </c>
      <c r="D372" s="81">
        <v>24.5</v>
      </c>
      <c r="E372" s="718"/>
      <c r="F372" s="81">
        <f t="shared" si="13"/>
        <v>0</v>
      </c>
    </row>
    <row r="373" spans="1:256" s="512" customFormat="1" ht="36" x14ac:dyDescent="0.2">
      <c r="A373" s="1249" t="s">
        <v>736</v>
      </c>
      <c r="B373" s="1255" t="s">
        <v>705</v>
      </c>
      <c r="C373" s="1251" t="s">
        <v>4741</v>
      </c>
      <c r="D373" s="57">
        <v>8.1999999999999993</v>
      </c>
      <c r="E373" s="708"/>
      <c r="F373" s="57">
        <f t="shared" si="13"/>
        <v>0</v>
      </c>
      <c r="G373" s="1876"/>
      <c r="H373" s="1876"/>
      <c r="I373" s="1876"/>
      <c r="J373" s="1876"/>
      <c r="K373" s="1876"/>
      <c r="L373" s="1876"/>
      <c r="M373" s="1876"/>
      <c r="N373" s="1876"/>
      <c r="O373" s="1876"/>
      <c r="P373" s="1876"/>
      <c r="Q373" s="1876"/>
      <c r="R373" s="1876"/>
      <c r="S373" s="1876"/>
      <c r="T373" s="1876"/>
      <c r="U373" s="1876"/>
      <c r="V373" s="1876"/>
      <c r="W373" s="1876"/>
      <c r="X373" s="1876"/>
      <c r="Y373" s="1876"/>
      <c r="Z373" s="1876"/>
      <c r="AA373" s="1876"/>
      <c r="AB373" s="1876"/>
      <c r="AC373" s="1876"/>
      <c r="AD373" s="1876"/>
      <c r="AE373" s="1876"/>
      <c r="AF373" s="1876"/>
      <c r="AG373" s="1876"/>
      <c r="AH373" s="1876"/>
      <c r="AI373" s="1876"/>
      <c r="AJ373" s="1876"/>
      <c r="AK373" s="1876"/>
      <c r="AL373" s="1876"/>
      <c r="AM373" s="1876"/>
      <c r="AN373" s="1876"/>
      <c r="AO373" s="1876"/>
      <c r="AP373" s="1876"/>
      <c r="AQ373" s="1876"/>
      <c r="AR373" s="1876"/>
      <c r="AS373" s="1876"/>
      <c r="AT373" s="1876"/>
      <c r="AU373" s="1876"/>
      <c r="AV373" s="1876"/>
      <c r="AW373" s="1876"/>
      <c r="AX373" s="1876"/>
      <c r="AY373" s="1876"/>
      <c r="AZ373" s="1876"/>
      <c r="BA373" s="1876"/>
      <c r="BB373" s="1876"/>
      <c r="BC373" s="1876"/>
      <c r="BD373" s="1876"/>
      <c r="BE373" s="1876"/>
      <c r="BF373" s="1876"/>
      <c r="BG373" s="1876"/>
      <c r="BH373" s="1876"/>
      <c r="BI373" s="1876"/>
      <c r="BJ373" s="1876"/>
      <c r="BK373" s="1876"/>
      <c r="BL373" s="1876"/>
      <c r="BM373" s="1876"/>
      <c r="BN373" s="1876"/>
      <c r="BO373" s="1876"/>
      <c r="BP373" s="1876"/>
      <c r="BQ373" s="1876"/>
      <c r="BR373" s="1876"/>
      <c r="BS373" s="1876"/>
      <c r="BT373" s="1876"/>
      <c r="BU373" s="1876"/>
      <c r="BV373" s="1876"/>
      <c r="BW373" s="1876"/>
      <c r="BX373" s="1876"/>
      <c r="BY373" s="1876"/>
      <c r="BZ373" s="1876"/>
      <c r="CA373" s="1876"/>
      <c r="CB373" s="1876"/>
      <c r="CC373" s="1876"/>
      <c r="CD373" s="1876"/>
      <c r="CE373" s="1876"/>
      <c r="CF373" s="1876"/>
      <c r="CG373" s="1876"/>
      <c r="CH373" s="1876"/>
      <c r="CI373" s="1876"/>
      <c r="CJ373" s="1876"/>
      <c r="CK373" s="1876"/>
      <c r="CL373" s="1876"/>
      <c r="CM373" s="1876"/>
      <c r="CN373" s="1876"/>
      <c r="CO373" s="1876"/>
      <c r="CP373" s="1876"/>
      <c r="CQ373" s="1876"/>
      <c r="CR373" s="1876"/>
      <c r="CS373" s="1876"/>
      <c r="CT373" s="1876"/>
      <c r="CU373" s="1876"/>
      <c r="CV373" s="1876"/>
      <c r="CW373" s="1876"/>
      <c r="CX373" s="1876"/>
      <c r="CY373" s="1876"/>
      <c r="CZ373" s="1876"/>
      <c r="DA373" s="1876"/>
      <c r="DB373" s="1876"/>
      <c r="DC373" s="1876"/>
      <c r="DD373" s="1876"/>
      <c r="DE373" s="1876"/>
      <c r="DF373" s="1876"/>
      <c r="DG373" s="1876"/>
      <c r="DH373" s="1876"/>
      <c r="DI373" s="1876"/>
      <c r="DJ373" s="1876"/>
      <c r="DK373" s="1876"/>
      <c r="DL373" s="1876"/>
      <c r="DM373" s="1876"/>
      <c r="DN373" s="1876"/>
      <c r="DO373" s="1876"/>
      <c r="DP373" s="1876"/>
      <c r="DQ373" s="1876"/>
      <c r="DR373" s="1876"/>
      <c r="DS373" s="1876"/>
      <c r="DT373" s="1876"/>
      <c r="DU373" s="1876"/>
      <c r="DV373" s="1876"/>
      <c r="DW373" s="1876"/>
      <c r="DX373" s="1876"/>
      <c r="DY373" s="1876"/>
      <c r="DZ373" s="1876"/>
      <c r="EA373" s="1876"/>
      <c r="EB373" s="1876"/>
      <c r="EC373" s="1876"/>
      <c r="ED373" s="1876"/>
      <c r="EE373" s="1876"/>
      <c r="EF373" s="1876"/>
      <c r="EG373" s="1876"/>
      <c r="EH373" s="1876"/>
      <c r="EI373" s="1876"/>
      <c r="EJ373" s="1876"/>
      <c r="EK373" s="1876"/>
      <c r="EL373" s="1876"/>
      <c r="EM373" s="1876"/>
      <c r="EN373" s="1876"/>
      <c r="EO373" s="1876"/>
      <c r="EP373" s="1876"/>
      <c r="EQ373" s="1876"/>
      <c r="ER373" s="1876"/>
      <c r="ES373" s="1876"/>
      <c r="ET373" s="1876"/>
      <c r="EU373" s="1876"/>
      <c r="EV373" s="1876"/>
      <c r="EW373" s="1876"/>
      <c r="EX373" s="1876"/>
      <c r="EY373" s="1876"/>
      <c r="EZ373" s="1876"/>
      <c r="FA373" s="1876"/>
      <c r="FB373" s="1876"/>
      <c r="FC373" s="1876"/>
      <c r="FD373" s="1876"/>
      <c r="FE373" s="1876"/>
      <c r="FF373" s="1876"/>
      <c r="FG373" s="1876"/>
      <c r="FH373" s="1876"/>
      <c r="FI373" s="1876"/>
      <c r="FJ373" s="1876"/>
      <c r="FK373" s="1876"/>
      <c r="FL373" s="1876"/>
      <c r="FM373" s="1876"/>
      <c r="FN373" s="1876"/>
      <c r="FO373" s="1876"/>
      <c r="FP373" s="1876"/>
      <c r="FQ373" s="1876"/>
      <c r="FR373" s="1876"/>
      <c r="FS373" s="1876"/>
      <c r="FT373" s="1876"/>
      <c r="FU373" s="1876"/>
      <c r="FV373" s="1876"/>
      <c r="FW373" s="1876"/>
      <c r="FX373" s="1876"/>
      <c r="FY373" s="1876"/>
      <c r="FZ373" s="1876"/>
      <c r="GA373" s="1876"/>
      <c r="GB373" s="1876"/>
      <c r="GC373" s="1876"/>
      <c r="GD373" s="1876"/>
      <c r="GE373" s="1876"/>
      <c r="GF373" s="1876"/>
      <c r="GG373" s="1876"/>
      <c r="GH373" s="1876"/>
      <c r="GI373" s="1876"/>
      <c r="GJ373" s="1876"/>
      <c r="GK373" s="1876"/>
      <c r="GL373" s="1876"/>
      <c r="GM373" s="1876"/>
      <c r="GN373" s="1876"/>
      <c r="GO373" s="1876"/>
      <c r="GP373" s="1876"/>
      <c r="GQ373" s="1876"/>
      <c r="GR373" s="1876"/>
      <c r="GS373" s="1876"/>
      <c r="GT373" s="1876"/>
      <c r="GU373" s="1876"/>
      <c r="GV373" s="1876"/>
      <c r="GW373" s="1876"/>
      <c r="GX373" s="1876"/>
      <c r="GY373" s="1876"/>
      <c r="GZ373" s="1876"/>
      <c r="HA373" s="1876"/>
      <c r="HB373" s="1876"/>
      <c r="HC373" s="1876"/>
      <c r="HD373" s="1876"/>
      <c r="HE373" s="1876"/>
      <c r="HF373" s="1876"/>
      <c r="HG373" s="1876"/>
      <c r="HH373" s="1876"/>
      <c r="HI373" s="1876"/>
      <c r="HJ373" s="1876"/>
      <c r="HK373" s="1876"/>
      <c r="HL373" s="1876"/>
      <c r="HM373" s="1876"/>
      <c r="HN373" s="1876"/>
      <c r="HO373" s="1876"/>
      <c r="HP373" s="1876"/>
      <c r="HQ373" s="1876"/>
      <c r="HR373" s="1876"/>
      <c r="HS373" s="1876"/>
      <c r="HT373" s="1876"/>
      <c r="HU373" s="1876"/>
      <c r="HV373" s="1876"/>
      <c r="HW373" s="1876"/>
      <c r="HX373" s="1876"/>
      <c r="HY373" s="1876"/>
      <c r="HZ373" s="1876"/>
      <c r="IA373" s="1876"/>
      <c r="IB373" s="1876"/>
      <c r="IC373" s="1876"/>
      <c r="ID373" s="1876"/>
      <c r="IE373" s="1876"/>
      <c r="IF373" s="1876"/>
      <c r="IG373" s="1876"/>
      <c r="IH373" s="1876"/>
      <c r="II373" s="1876"/>
      <c r="IJ373" s="1876"/>
      <c r="IK373" s="1876"/>
      <c r="IL373" s="1876"/>
      <c r="IM373" s="1876"/>
      <c r="IN373" s="1876"/>
      <c r="IO373" s="1876"/>
      <c r="IP373" s="1876"/>
      <c r="IQ373" s="1876"/>
      <c r="IR373" s="1876"/>
      <c r="IS373" s="1876"/>
      <c r="IT373" s="1876"/>
      <c r="IU373" s="1876"/>
      <c r="IV373" s="1876"/>
    </row>
    <row r="374" spans="1:256" ht="38.25" customHeight="1" x14ac:dyDescent="0.2">
      <c r="A374" s="1352" t="s">
        <v>737</v>
      </c>
      <c r="B374" s="1790" t="s">
        <v>710</v>
      </c>
      <c r="C374" s="1251" t="s">
        <v>4741</v>
      </c>
      <c r="D374" s="54">
        <v>34.700000000000003</v>
      </c>
      <c r="E374" s="707"/>
      <c r="F374" s="54">
        <f t="shared" si="13"/>
        <v>0</v>
      </c>
    </row>
    <row r="375" spans="1:256" ht="62.25" x14ac:dyDescent="0.2">
      <c r="A375" s="1266" t="s">
        <v>534</v>
      </c>
      <c r="B375" s="1255" t="s">
        <v>4753</v>
      </c>
      <c r="C375" s="1251" t="s">
        <v>4741</v>
      </c>
      <c r="D375" s="57">
        <v>5.8</v>
      </c>
      <c r="E375" s="708"/>
      <c r="F375" s="57">
        <f t="shared" si="13"/>
        <v>0</v>
      </c>
    </row>
    <row r="376" spans="1:256" ht="38.25" x14ac:dyDescent="0.2">
      <c r="A376" s="1266" t="s">
        <v>535</v>
      </c>
      <c r="B376" s="1255" t="s">
        <v>4754</v>
      </c>
      <c r="C376" s="1251" t="s">
        <v>4741</v>
      </c>
      <c r="D376" s="57">
        <v>1</v>
      </c>
      <c r="E376" s="708"/>
      <c r="F376" s="57">
        <f t="shared" si="13"/>
        <v>0</v>
      </c>
    </row>
    <row r="377" spans="1:256" ht="38.25" x14ac:dyDescent="0.2">
      <c r="A377" s="1266" t="s">
        <v>536</v>
      </c>
      <c r="B377" s="1255" t="s">
        <v>4755</v>
      </c>
      <c r="C377" s="1251" t="s">
        <v>4741</v>
      </c>
      <c r="D377" s="57">
        <v>1</v>
      </c>
      <c r="E377" s="708"/>
      <c r="F377" s="57">
        <f t="shared" si="13"/>
        <v>0</v>
      </c>
    </row>
    <row r="378" spans="1:256" ht="38.25" x14ac:dyDescent="0.2">
      <c r="A378" s="1266" t="s">
        <v>537</v>
      </c>
      <c r="B378" s="1255" t="s">
        <v>4756</v>
      </c>
      <c r="C378" s="1251"/>
      <c r="D378" s="57"/>
      <c r="E378" s="709"/>
      <c r="F378" s="57"/>
    </row>
    <row r="379" spans="1:256" ht="24" x14ac:dyDescent="0.2">
      <c r="A379" s="1266" t="s">
        <v>599</v>
      </c>
      <c r="B379" s="1255" t="s">
        <v>5098</v>
      </c>
      <c r="C379" s="1251" t="s">
        <v>4741</v>
      </c>
      <c r="D379" s="57">
        <v>1912.5</v>
      </c>
      <c r="E379" s="708"/>
      <c r="F379" s="57">
        <f>D379*E379</f>
        <v>0</v>
      </c>
    </row>
    <row r="380" spans="1:256" ht="24" x14ac:dyDescent="0.2">
      <c r="A380" s="1266" t="s">
        <v>600</v>
      </c>
      <c r="B380" s="1255" t="s">
        <v>486</v>
      </c>
      <c r="C380" s="1251" t="s">
        <v>4741</v>
      </c>
      <c r="D380" s="57">
        <v>627.6</v>
      </c>
      <c r="E380" s="708"/>
      <c r="F380" s="57">
        <f>D380*E380</f>
        <v>0</v>
      </c>
    </row>
    <row r="381" spans="1:256" ht="17.25" customHeight="1" x14ac:dyDescent="0.2">
      <c r="A381" s="1266" t="s">
        <v>601</v>
      </c>
      <c r="B381" s="1255" t="s">
        <v>488</v>
      </c>
      <c r="C381" s="1251" t="s">
        <v>4741</v>
      </c>
      <c r="D381" s="57">
        <v>124.95</v>
      </c>
      <c r="E381" s="708"/>
      <c r="F381" s="57">
        <f>D381*E381</f>
        <v>0</v>
      </c>
    </row>
    <row r="382" spans="1:256" ht="14.25" x14ac:dyDescent="0.2">
      <c r="A382" s="1266" t="s">
        <v>859</v>
      </c>
      <c r="B382" s="1255" t="s">
        <v>860</v>
      </c>
      <c r="C382" s="1251" t="s">
        <v>4741</v>
      </c>
      <c r="D382" s="57">
        <v>14.5</v>
      </c>
      <c r="E382" s="708"/>
      <c r="F382" s="57">
        <f>D382*E382</f>
        <v>0</v>
      </c>
    </row>
    <row r="383" spans="1:256" ht="14.25" x14ac:dyDescent="0.2">
      <c r="A383" s="1266" t="s">
        <v>957</v>
      </c>
      <c r="B383" s="1255" t="s">
        <v>958</v>
      </c>
      <c r="C383" s="1251" t="s">
        <v>4741</v>
      </c>
      <c r="D383" s="57">
        <v>15.1</v>
      </c>
      <c r="E383" s="708"/>
      <c r="F383" s="57">
        <f>D383*E383</f>
        <v>0</v>
      </c>
    </row>
    <row r="384" spans="1:256" ht="38.25" x14ac:dyDescent="0.2">
      <c r="A384" s="1266" t="s">
        <v>538</v>
      </c>
      <c r="B384" s="1255" t="s">
        <v>4757</v>
      </c>
      <c r="C384" s="1251"/>
      <c r="D384" s="57"/>
      <c r="E384" s="709"/>
      <c r="F384" s="57"/>
    </row>
    <row r="385" spans="1:6" ht="17.25" customHeight="1" x14ac:dyDescent="0.2">
      <c r="A385" s="1266" t="s">
        <v>602</v>
      </c>
      <c r="B385" s="1255" t="s">
        <v>487</v>
      </c>
      <c r="C385" s="1251" t="s">
        <v>4741</v>
      </c>
      <c r="D385" s="57">
        <v>323.32</v>
      </c>
      <c r="E385" s="708"/>
      <c r="F385" s="57">
        <f>D385*E385</f>
        <v>0</v>
      </c>
    </row>
    <row r="386" spans="1:6" ht="24" x14ac:dyDescent="0.2">
      <c r="A386" s="1266" t="s">
        <v>603</v>
      </c>
      <c r="B386" s="1255" t="s">
        <v>499</v>
      </c>
      <c r="C386" s="1251" t="s">
        <v>4741</v>
      </c>
      <c r="D386" s="57">
        <v>1176</v>
      </c>
      <c r="E386" s="708"/>
      <c r="F386" s="57">
        <f>D386*E386</f>
        <v>0</v>
      </c>
    </row>
    <row r="387" spans="1:6" ht="38.25" x14ac:dyDescent="0.2">
      <c r="A387" s="1266" t="s">
        <v>539</v>
      </c>
      <c r="B387" s="1255" t="s">
        <v>4758</v>
      </c>
      <c r="C387" s="1251"/>
      <c r="D387" s="57"/>
      <c r="E387" s="709"/>
      <c r="F387" s="57"/>
    </row>
    <row r="388" spans="1:6" ht="14.25" x14ac:dyDescent="0.2">
      <c r="A388" s="1266" t="s">
        <v>604</v>
      </c>
      <c r="B388" s="1255" t="s">
        <v>630</v>
      </c>
      <c r="C388" s="1251" t="s">
        <v>4741</v>
      </c>
      <c r="D388" s="57">
        <v>33.06</v>
      </c>
      <c r="E388" s="708"/>
      <c r="F388" s="57">
        <f>D388*E388</f>
        <v>0</v>
      </c>
    </row>
    <row r="389" spans="1:6" ht="14.25" x14ac:dyDescent="0.2">
      <c r="A389" s="1266" t="s">
        <v>1585</v>
      </c>
      <c r="B389" s="1255" t="s">
        <v>676</v>
      </c>
      <c r="C389" s="1251" t="s">
        <v>4741</v>
      </c>
      <c r="D389" s="57">
        <v>11.9</v>
      </c>
      <c r="E389" s="708"/>
      <c r="F389" s="57">
        <f>D389*E389</f>
        <v>0</v>
      </c>
    </row>
    <row r="390" spans="1:6" ht="38.25" x14ac:dyDescent="0.2">
      <c r="A390" s="1266" t="s">
        <v>540</v>
      </c>
      <c r="B390" s="1255" t="s">
        <v>4759</v>
      </c>
      <c r="C390" s="1251"/>
      <c r="D390" s="57"/>
      <c r="E390" s="709"/>
      <c r="F390" s="57"/>
    </row>
    <row r="391" spans="1:6" ht="36" x14ac:dyDescent="0.2">
      <c r="A391" s="1266" t="s">
        <v>605</v>
      </c>
      <c r="B391" s="1255" t="s">
        <v>575</v>
      </c>
      <c r="C391" s="1251" t="s">
        <v>4741</v>
      </c>
      <c r="D391" s="57">
        <v>123.2</v>
      </c>
      <c r="E391" s="708"/>
      <c r="F391" s="57">
        <f>D391*E391</f>
        <v>0</v>
      </c>
    </row>
    <row r="392" spans="1:6" ht="39.75" customHeight="1" x14ac:dyDescent="0.2">
      <c r="A392" s="1266" t="s">
        <v>541</v>
      </c>
      <c r="B392" s="1255" t="s">
        <v>4760</v>
      </c>
      <c r="C392" s="1251"/>
      <c r="D392" s="57"/>
      <c r="E392" s="709"/>
      <c r="F392" s="57"/>
    </row>
    <row r="393" spans="1:6" ht="24" x14ac:dyDescent="0.2">
      <c r="A393" s="1266" t="s">
        <v>542</v>
      </c>
      <c r="B393" s="1255" t="s">
        <v>618</v>
      </c>
      <c r="C393" s="1251" t="s">
        <v>4741</v>
      </c>
      <c r="D393" s="57">
        <v>7.5</v>
      </c>
      <c r="E393" s="708"/>
      <c r="F393" s="57">
        <f>D393*E393</f>
        <v>0</v>
      </c>
    </row>
    <row r="394" spans="1:6" ht="38.25" x14ac:dyDescent="0.2">
      <c r="A394" s="1266" t="s">
        <v>544</v>
      </c>
      <c r="B394" s="1255" t="s">
        <v>4761</v>
      </c>
      <c r="C394" s="1251"/>
      <c r="D394" s="57"/>
      <c r="E394" s="709"/>
      <c r="F394" s="57"/>
    </row>
    <row r="395" spans="1:6" ht="14.25" x14ac:dyDescent="0.2">
      <c r="A395" s="1266" t="s">
        <v>577</v>
      </c>
      <c r="B395" s="1255" t="s">
        <v>497</v>
      </c>
      <c r="C395" s="1251" t="s">
        <v>4741</v>
      </c>
      <c r="D395" s="57">
        <v>152.43</v>
      </c>
      <c r="E395" s="708"/>
      <c r="F395" s="57">
        <f t="shared" ref="F395:F400" si="14">D395*E395</f>
        <v>0</v>
      </c>
    </row>
    <row r="396" spans="1:6" ht="14.25" x14ac:dyDescent="0.2">
      <c r="A396" s="1266" t="s">
        <v>578</v>
      </c>
      <c r="B396" s="1255" t="s">
        <v>489</v>
      </c>
      <c r="C396" s="1251" t="s">
        <v>4741</v>
      </c>
      <c r="D396" s="57">
        <v>193.3</v>
      </c>
      <c r="E396" s="708"/>
      <c r="F396" s="57">
        <f t="shared" si="14"/>
        <v>0</v>
      </c>
    </row>
    <row r="397" spans="1:6" ht="14.25" x14ac:dyDescent="0.2">
      <c r="A397" s="1266" t="s">
        <v>977</v>
      </c>
      <c r="B397" s="1255" t="s">
        <v>579</v>
      </c>
      <c r="C397" s="1251" t="s">
        <v>4741</v>
      </c>
      <c r="D397" s="57">
        <v>39.6</v>
      </c>
      <c r="E397" s="708"/>
      <c r="F397" s="57">
        <f t="shared" si="14"/>
        <v>0</v>
      </c>
    </row>
    <row r="398" spans="1:6" ht="16.5" customHeight="1" x14ac:dyDescent="0.2">
      <c r="A398" s="1266" t="s">
        <v>1590</v>
      </c>
      <c r="B398" s="1255" t="s">
        <v>494</v>
      </c>
      <c r="C398" s="1251" t="s">
        <v>4741</v>
      </c>
      <c r="D398" s="57">
        <v>441.46</v>
      </c>
      <c r="E398" s="708"/>
      <c r="F398" s="57">
        <f t="shared" si="14"/>
        <v>0</v>
      </c>
    </row>
    <row r="399" spans="1:6" ht="24" x14ac:dyDescent="0.2">
      <c r="A399" s="1266" t="s">
        <v>5360</v>
      </c>
      <c r="B399" s="1255" t="s">
        <v>495</v>
      </c>
      <c r="C399" s="1251" t="s">
        <v>4741</v>
      </c>
      <c r="D399" s="57">
        <v>63.88</v>
      </c>
      <c r="E399" s="708"/>
      <c r="F399" s="57">
        <f t="shared" si="14"/>
        <v>0</v>
      </c>
    </row>
    <row r="400" spans="1:6" ht="14.25" x14ac:dyDescent="0.2">
      <c r="A400" s="1266" t="s">
        <v>5361</v>
      </c>
      <c r="B400" s="1255" t="s">
        <v>490</v>
      </c>
      <c r="C400" s="1251" t="s">
        <v>4741</v>
      </c>
      <c r="D400" s="57">
        <v>30.8</v>
      </c>
      <c r="E400" s="708"/>
      <c r="F400" s="57">
        <f t="shared" si="14"/>
        <v>0</v>
      </c>
    </row>
    <row r="401" spans="1:6" ht="38.25" x14ac:dyDescent="0.2">
      <c r="A401" s="1266" t="s">
        <v>545</v>
      </c>
      <c r="B401" s="1255" t="s">
        <v>4762</v>
      </c>
      <c r="C401" s="1251"/>
      <c r="D401" s="57"/>
      <c r="E401" s="709"/>
      <c r="F401" s="57"/>
    </row>
    <row r="402" spans="1:6" ht="14.25" x14ac:dyDescent="0.2">
      <c r="A402" s="1266" t="s">
        <v>751</v>
      </c>
      <c r="B402" s="1255" t="s">
        <v>580</v>
      </c>
      <c r="C402" s="1251" t="s">
        <v>4741</v>
      </c>
      <c r="D402" s="57">
        <v>6.3</v>
      </c>
      <c r="E402" s="708"/>
      <c r="F402" s="57">
        <f>D402*E402</f>
        <v>0</v>
      </c>
    </row>
    <row r="403" spans="1:6" ht="14.25" x14ac:dyDescent="0.2">
      <c r="A403" s="1266" t="s">
        <v>978</v>
      </c>
      <c r="B403" s="1255" t="s">
        <v>498</v>
      </c>
      <c r="C403" s="1251" t="s">
        <v>4741</v>
      </c>
      <c r="D403" s="57">
        <v>7.4</v>
      </c>
      <c r="E403" s="708"/>
      <c r="F403" s="57">
        <f>D403*E403</f>
        <v>0</v>
      </c>
    </row>
    <row r="404" spans="1:6" ht="14.25" x14ac:dyDescent="0.2">
      <c r="A404" s="1266" t="s">
        <v>5362</v>
      </c>
      <c r="B404" s="1255" t="s">
        <v>930</v>
      </c>
      <c r="C404" s="1251" t="s">
        <v>4741</v>
      </c>
      <c r="D404" s="57">
        <v>2.5</v>
      </c>
      <c r="E404" s="708"/>
      <c r="F404" s="57">
        <f>D404*E404</f>
        <v>0</v>
      </c>
    </row>
    <row r="405" spans="1:6" ht="24" x14ac:dyDescent="0.2">
      <c r="A405" s="1266" t="s">
        <v>5363</v>
      </c>
      <c r="B405" s="1255" t="s">
        <v>943</v>
      </c>
      <c r="C405" s="1251" t="s">
        <v>4741</v>
      </c>
      <c r="D405" s="57">
        <v>43.31</v>
      </c>
      <c r="E405" s="708"/>
      <c r="F405" s="57">
        <f>D405*E405</f>
        <v>0</v>
      </c>
    </row>
    <row r="406" spans="1:6" ht="38.25" x14ac:dyDescent="0.2">
      <c r="A406" s="1266" t="s">
        <v>546</v>
      </c>
      <c r="B406" s="1255" t="s">
        <v>4763</v>
      </c>
      <c r="C406" s="1251"/>
      <c r="D406" s="57"/>
      <c r="E406" s="709"/>
      <c r="F406" s="57"/>
    </row>
    <row r="407" spans="1:6" ht="24" x14ac:dyDescent="0.2">
      <c r="A407" s="1266" t="s">
        <v>752</v>
      </c>
      <c r="B407" s="1255" t="s">
        <v>204</v>
      </c>
      <c r="C407" s="1251" t="s">
        <v>4741</v>
      </c>
      <c r="D407" s="57">
        <v>27.7</v>
      </c>
      <c r="E407" s="708"/>
      <c r="F407" s="57">
        <f>D407*E407</f>
        <v>0</v>
      </c>
    </row>
    <row r="408" spans="1:6" ht="38.25" x14ac:dyDescent="0.2">
      <c r="A408" s="1266" t="s">
        <v>547</v>
      </c>
      <c r="B408" s="1255" t="s">
        <v>4764</v>
      </c>
      <c r="C408" s="1251" t="s">
        <v>4741</v>
      </c>
      <c r="D408" s="57">
        <v>3.5</v>
      </c>
      <c r="E408" s="708"/>
      <c r="F408" s="57">
        <f>D408*E408</f>
        <v>0</v>
      </c>
    </row>
    <row r="409" spans="1:6" ht="50.25" x14ac:dyDescent="0.2">
      <c r="A409" s="1266" t="s">
        <v>548</v>
      </c>
      <c r="B409" s="1255" t="s">
        <v>4765</v>
      </c>
      <c r="C409" s="1251" t="s">
        <v>4741</v>
      </c>
      <c r="D409" s="57">
        <v>12.5</v>
      </c>
      <c r="E409" s="708"/>
      <c r="F409" s="57">
        <f>D409*E409</f>
        <v>0</v>
      </c>
    </row>
    <row r="410" spans="1:6" ht="50.25" x14ac:dyDescent="0.2">
      <c r="A410" s="1266" t="s">
        <v>549</v>
      </c>
      <c r="B410" s="1255" t="s">
        <v>4766</v>
      </c>
      <c r="C410" s="1251" t="s">
        <v>4741</v>
      </c>
      <c r="D410" s="57">
        <v>12.5</v>
      </c>
      <c r="E410" s="708"/>
      <c r="F410" s="57">
        <f>D410*E410</f>
        <v>0</v>
      </c>
    </row>
    <row r="411" spans="1:6" ht="36" x14ac:dyDescent="0.2">
      <c r="A411" s="1266" t="s">
        <v>550</v>
      </c>
      <c r="B411" s="1255" t="s">
        <v>581</v>
      </c>
      <c r="C411" s="1251" t="s">
        <v>4741</v>
      </c>
      <c r="D411" s="57">
        <v>4</v>
      </c>
      <c r="E411" s="708"/>
      <c r="F411" s="57">
        <f>D411*E411</f>
        <v>0</v>
      </c>
    </row>
    <row r="412" spans="1:6" x14ac:dyDescent="0.2">
      <c r="A412" s="1285"/>
      <c r="B412" s="1286" t="s">
        <v>593</v>
      </c>
      <c r="C412" s="1860"/>
      <c r="D412" s="1861"/>
      <c r="E412" s="1862"/>
      <c r="F412" s="1287"/>
    </row>
    <row r="413" spans="1:6" ht="74.25" customHeight="1" x14ac:dyDescent="0.2">
      <c r="A413" s="1266" t="s">
        <v>551</v>
      </c>
      <c r="B413" s="1250" t="s">
        <v>482</v>
      </c>
      <c r="C413" s="1837"/>
      <c r="D413" s="57"/>
      <c r="E413" s="709"/>
      <c r="F413" s="132"/>
    </row>
    <row r="414" spans="1:6" ht="14.25" x14ac:dyDescent="0.2">
      <c r="A414" s="1266" t="s">
        <v>5364</v>
      </c>
      <c r="B414" s="1255" t="s">
        <v>582</v>
      </c>
      <c r="C414" s="1251" t="s">
        <v>4741</v>
      </c>
      <c r="D414" s="57">
        <v>96.5</v>
      </c>
      <c r="E414" s="708"/>
      <c r="F414" s="57">
        <f t="shared" ref="F414:F420" si="15">D414*E414</f>
        <v>0</v>
      </c>
    </row>
    <row r="415" spans="1:6" ht="14.25" x14ac:dyDescent="0.2">
      <c r="A415" s="1266" t="s">
        <v>5365</v>
      </c>
      <c r="B415" s="1255" t="s">
        <v>583</v>
      </c>
      <c r="C415" s="1251" t="s">
        <v>4741</v>
      </c>
      <c r="D415" s="57">
        <v>12.34</v>
      </c>
      <c r="E415" s="708"/>
      <c r="F415" s="57">
        <f t="shared" si="15"/>
        <v>0</v>
      </c>
    </row>
    <row r="416" spans="1:6" ht="14.25" customHeight="1" x14ac:dyDescent="0.2">
      <c r="A416" s="1266" t="s">
        <v>5366</v>
      </c>
      <c r="B416" s="1255" t="s">
        <v>584</v>
      </c>
      <c r="C416" s="1251" t="s">
        <v>4741</v>
      </c>
      <c r="D416" s="57">
        <v>124.95</v>
      </c>
      <c r="E416" s="708"/>
      <c r="F416" s="57">
        <f t="shared" si="15"/>
        <v>0</v>
      </c>
    </row>
    <row r="417" spans="1:6" ht="24" x14ac:dyDescent="0.2">
      <c r="A417" s="1266" t="s">
        <v>5367</v>
      </c>
      <c r="B417" s="1255" t="s">
        <v>585</v>
      </c>
      <c r="C417" s="1251" t="s">
        <v>4741</v>
      </c>
      <c r="D417" s="57">
        <v>1176</v>
      </c>
      <c r="E417" s="708"/>
      <c r="F417" s="57">
        <f t="shared" si="15"/>
        <v>0</v>
      </c>
    </row>
    <row r="418" spans="1:6" ht="14.25" x14ac:dyDescent="0.2">
      <c r="A418" s="1266" t="s">
        <v>5368</v>
      </c>
      <c r="B418" s="1255" t="s">
        <v>586</v>
      </c>
      <c r="C418" s="1251" t="s">
        <v>4741</v>
      </c>
      <c r="D418" s="57">
        <v>152.43</v>
      </c>
      <c r="E418" s="708"/>
      <c r="F418" s="57">
        <f t="shared" si="15"/>
        <v>0</v>
      </c>
    </row>
    <row r="419" spans="1:6" ht="14.25" x14ac:dyDescent="0.2">
      <c r="A419" s="1266" t="s">
        <v>5369</v>
      </c>
      <c r="B419" s="1255" t="s">
        <v>587</v>
      </c>
      <c r="C419" s="1251" t="s">
        <v>4741</v>
      </c>
      <c r="D419" s="57">
        <v>63.88</v>
      </c>
      <c r="E419" s="708"/>
      <c r="F419" s="57">
        <f t="shared" si="15"/>
        <v>0</v>
      </c>
    </row>
    <row r="420" spans="1:6" ht="14.25" x14ac:dyDescent="0.2">
      <c r="A420" s="1266" t="s">
        <v>5370</v>
      </c>
      <c r="B420" s="1255" t="s">
        <v>588</v>
      </c>
      <c r="C420" s="1251" t="s">
        <v>4741</v>
      </c>
      <c r="D420" s="57">
        <v>30.8</v>
      </c>
      <c r="E420" s="708"/>
      <c r="F420" s="57">
        <f t="shared" si="15"/>
        <v>0</v>
      </c>
    </row>
    <row r="421" spans="1:6" ht="24" x14ac:dyDescent="0.2">
      <c r="A421" s="1266" t="s">
        <v>552</v>
      </c>
      <c r="B421" s="1250" t="s">
        <v>483</v>
      </c>
      <c r="C421" s="1251" t="s">
        <v>4739</v>
      </c>
      <c r="D421" s="57">
        <v>319</v>
      </c>
      <c r="E421" s="708"/>
      <c r="F421" s="57">
        <f>D421*E421</f>
        <v>0</v>
      </c>
    </row>
    <row r="422" spans="1:6" ht="108" x14ac:dyDescent="0.2">
      <c r="A422" s="1266" t="s">
        <v>553</v>
      </c>
      <c r="B422" s="1255" t="s">
        <v>589</v>
      </c>
      <c r="C422" s="1251"/>
      <c r="D422" s="57"/>
      <c r="E422" s="709"/>
      <c r="F422" s="57"/>
    </row>
    <row r="423" spans="1:6" ht="14.25" x14ac:dyDescent="0.2">
      <c r="A423" s="1266" t="s">
        <v>612</v>
      </c>
      <c r="B423" s="1255" t="s">
        <v>481</v>
      </c>
      <c r="C423" s="1251" t="s">
        <v>4739</v>
      </c>
      <c r="D423" s="57">
        <v>22.5</v>
      </c>
      <c r="E423" s="708"/>
      <c r="F423" s="57">
        <f>D423*E423</f>
        <v>0</v>
      </c>
    </row>
    <row r="424" spans="1:6" ht="14.25" x14ac:dyDescent="0.2">
      <c r="A424" s="1266" t="s">
        <v>5371</v>
      </c>
      <c r="B424" s="1255" t="s">
        <v>590</v>
      </c>
      <c r="C424" s="1251" t="s">
        <v>4739</v>
      </c>
      <c r="D424" s="57">
        <v>3435</v>
      </c>
      <c r="E424" s="708"/>
      <c r="F424" s="57">
        <f>D424*E424</f>
        <v>0</v>
      </c>
    </row>
    <row r="425" spans="1:6" ht="14.25" x14ac:dyDescent="0.2">
      <c r="A425" s="1266" t="s">
        <v>5372</v>
      </c>
      <c r="B425" s="1255" t="s">
        <v>674</v>
      </c>
      <c r="C425" s="1251" t="s">
        <v>4739</v>
      </c>
      <c r="D425" s="57">
        <v>1601</v>
      </c>
      <c r="E425" s="708"/>
      <c r="F425" s="57">
        <f>D425*E425</f>
        <v>0</v>
      </c>
    </row>
    <row r="426" spans="1:6" x14ac:dyDescent="0.2">
      <c r="A426" s="1285"/>
      <c r="B426" s="1286" t="s">
        <v>201</v>
      </c>
      <c r="C426" s="1860"/>
      <c r="D426" s="1861"/>
      <c r="E426" s="1862"/>
      <c r="F426" s="1287"/>
    </row>
    <row r="427" spans="1:6" ht="60" x14ac:dyDescent="0.2">
      <c r="A427" s="1266" t="s">
        <v>42</v>
      </c>
      <c r="B427" s="1250" t="s">
        <v>4767</v>
      </c>
      <c r="C427" s="1251"/>
      <c r="D427" s="57"/>
      <c r="E427" s="709"/>
      <c r="F427" s="57"/>
    </row>
    <row r="428" spans="1:6" x14ac:dyDescent="0.2">
      <c r="A428" s="1266" t="s">
        <v>613</v>
      </c>
      <c r="B428" s="1255" t="s">
        <v>5450</v>
      </c>
      <c r="C428" s="1251" t="s">
        <v>148</v>
      </c>
      <c r="D428" s="57">
        <v>160200</v>
      </c>
      <c r="E428" s="708"/>
      <c r="F428" s="57">
        <f>D428*E428</f>
        <v>0</v>
      </c>
    </row>
    <row r="429" spans="1:6" ht="60" x14ac:dyDescent="0.2">
      <c r="A429" s="1266" t="s">
        <v>43</v>
      </c>
      <c r="B429" s="1250" t="s">
        <v>4768</v>
      </c>
      <c r="C429" s="1251"/>
      <c r="D429" s="57"/>
      <c r="E429" s="709"/>
      <c r="F429" s="57"/>
    </row>
    <row r="430" spans="1:6" x14ac:dyDescent="0.2">
      <c r="A430" s="1266" t="s">
        <v>615</v>
      </c>
      <c r="B430" s="1255" t="s">
        <v>5451</v>
      </c>
      <c r="C430" s="1251" t="s">
        <v>148</v>
      </c>
      <c r="D430" s="57">
        <v>293517</v>
      </c>
      <c r="E430" s="708"/>
      <c r="F430" s="57">
        <f>D430*E430</f>
        <v>0</v>
      </c>
    </row>
    <row r="431" spans="1:6" ht="73.5" customHeight="1" x14ac:dyDescent="0.2">
      <c r="A431" s="1423" t="s">
        <v>617</v>
      </c>
      <c r="B431" s="1639" t="s">
        <v>1853</v>
      </c>
      <c r="C431" s="1875" t="s">
        <v>148</v>
      </c>
      <c r="D431" s="81">
        <f>188528+17913+26109+2746+45987</f>
        <v>281283</v>
      </c>
      <c r="E431" s="718"/>
      <c r="F431" s="81">
        <f>D431*E431</f>
        <v>0</v>
      </c>
    </row>
    <row r="432" spans="1:6" s="1523" customFormat="1" x14ac:dyDescent="0.2">
      <c r="A432" s="1877"/>
      <c r="B432" s="903"/>
      <c r="C432" s="903"/>
      <c r="D432" s="903"/>
      <c r="E432" s="1878"/>
      <c r="F432" s="1879"/>
    </row>
    <row r="433" spans="1:6" x14ac:dyDescent="0.2">
      <c r="A433" s="689"/>
      <c r="B433" s="134" t="s">
        <v>4565</v>
      </c>
      <c r="C433" s="1846"/>
      <c r="D433" s="1846"/>
      <c r="E433" s="1847"/>
      <c r="F433" s="274">
        <f>SUM(F353:F432)</f>
        <v>0</v>
      </c>
    </row>
    <row r="434" spans="1:6" x14ac:dyDescent="0.2">
      <c r="A434" s="1335"/>
      <c r="B434" s="512"/>
      <c r="C434" s="512"/>
      <c r="D434" s="533"/>
      <c r="E434" s="1880"/>
      <c r="F434" s="587"/>
    </row>
    <row r="435" spans="1:6" x14ac:dyDescent="0.2">
      <c r="A435" s="1335"/>
      <c r="B435" s="512"/>
      <c r="C435" s="512"/>
      <c r="D435" s="533"/>
      <c r="E435" s="1880"/>
      <c r="F435" s="587"/>
    </row>
    <row r="436" spans="1:6" ht="18.75" x14ac:dyDescent="0.3">
      <c r="A436" s="1881"/>
      <c r="B436" s="1867" t="s">
        <v>417</v>
      </c>
      <c r="C436" s="1243"/>
      <c r="D436" s="1243"/>
      <c r="E436" s="1783"/>
      <c r="F436" s="1245"/>
    </row>
    <row r="437" spans="1:6" ht="45" x14ac:dyDescent="0.2">
      <c r="A437" s="1820"/>
      <c r="B437" s="1820" t="s">
        <v>4815</v>
      </c>
      <c r="C437" s="1764"/>
      <c r="D437" s="1764"/>
      <c r="E437" s="1765"/>
      <c r="F437" s="1764"/>
    </row>
    <row r="438" spans="1:6" ht="113.25" customHeight="1" x14ac:dyDescent="0.2">
      <c r="A438" s="202"/>
      <c r="B438" s="202" t="s">
        <v>5118</v>
      </c>
      <c r="C438" s="1203"/>
      <c r="D438" s="1203"/>
      <c r="E438" s="1766"/>
      <c r="F438" s="1203"/>
    </row>
    <row r="439" spans="1:6" ht="22.5" x14ac:dyDescent="0.2">
      <c r="A439" s="1882"/>
      <c r="B439" s="1882" t="s">
        <v>4769</v>
      </c>
      <c r="C439" s="1203"/>
      <c r="D439" s="1203"/>
      <c r="E439" s="1766"/>
      <c r="F439" s="1203"/>
    </row>
    <row r="440" spans="1:6" ht="22.5" x14ac:dyDescent="0.2">
      <c r="A440" s="1882"/>
      <c r="B440" s="1882" t="s">
        <v>4770</v>
      </c>
      <c r="C440" s="1203"/>
      <c r="D440" s="1203"/>
      <c r="E440" s="1766"/>
      <c r="F440" s="1203"/>
    </row>
    <row r="441" spans="1:6" ht="45" x14ac:dyDescent="0.2">
      <c r="A441" s="202"/>
      <c r="B441" s="202" t="s">
        <v>4771</v>
      </c>
      <c r="C441" s="1203"/>
      <c r="D441" s="1203"/>
      <c r="E441" s="1766"/>
      <c r="F441" s="1203"/>
    </row>
    <row r="442" spans="1:6" ht="56.25" x14ac:dyDescent="0.2">
      <c r="A442" s="1240"/>
      <c r="B442" s="1240" t="s">
        <v>4772</v>
      </c>
      <c r="C442" s="1203"/>
      <c r="D442" s="1203"/>
      <c r="E442" s="1766"/>
      <c r="F442" s="1203"/>
    </row>
    <row r="443" spans="1:6" x14ac:dyDescent="0.2">
      <c r="A443" s="202"/>
      <c r="B443" s="202" t="s">
        <v>4773</v>
      </c>
      <c r="C443" s="1203"/>
      <c r="D443" s="1203"/>
      <c r="E443" s="1766"/>
      <c r="F443" s="1203"/>
    </row>
    <row r="444" spans="1:6" ht="33.75" x14ac:dyDescent="0.2">
      <c r="A444" s="202"/>
      <c r="B444" s="202" t="s">
        <v>4774</v>
      </c>
      <c r="C444" s="1203"/>
      <c r="D444" s="1203"/>
      <c r="E444" s="1766"/>
      <c r="F444" s="1203"/>
    </row>
    <row r="445" spans="1:6" ht="33.75" x14ac:dyDescent="0.2">
      <c r="A445" s="202"/>
      <c r="B445" s="202" t="s">
        <v>4775</v>
      </c>
      <c r="C445" s="1203"/>
      <c r="D445" s="1203"/>
      <c r="E445" s="1766"/>
      <c r="F445" s="1203"/>
    </row>
    <row r="446" spans="1:6" s="512" customFormat="1" x14ac:dyDescent="0.2">
      <c r="A446" s="1851"/>
      <c r="B446" s="1851" t="s">
        <v>236</v>
      </c>
      <c r="C446" s="203"/>
      <c r="D446" s="204"/>
      <c r="E446" s="722"/>
      <c r="F446" s="205"/>
    </row>
    <row r="447" spans="1:6" s="512" customFormat="1" ht="22.5" x14ac:dyDescent="0.2">
      <c r="A447" s="195"/>
      <c r="B447" s="1858" t="s">
        <v>4566</v>
      </c>
      <c r="C447" s="195"/>
      <c r="D447" s="196"/>
      <c r="E447" s="720"/>
      <c r="F447" s="195"/>
    </row>
    <row r="448" spans="1:6" s="512" customFormat="1" ht="22.5" x14ac:dyDescent="0.2">
      <c r="A448" s="195"/>
      <c r="B448" s="1858" t="s">
        <v>237</v>
      </c>
      <c r="C448" s="195"/>
      <c r="D448" s="196"/>
      <c r="E448" s="720"/>
      <c r="F448" s="195"/>
    </row>
    <row r="449" spans="1:6" s="512" customFormat="1" ht="22.5" x14ac:dyDescent="0.2">
      <c r="A449" s="195"/>
      <c r="B449" s="1858" t="s">
        <v>238</v>
      </c>
      <c r="C449" s="195"/>
      <c r="D449" s="196"/>
      <c r="E449" s="720"/>
      <c r="F449" s="195"/>
    </row>
    <row r="450" spans="1:6" s="512" customFormat="1" ht="22.5" x14ac:dyDescent="0.2">
      <c r="A450" s="195"/>
      <c r="B450" s="1858" t="s">
        <v>4567</v>
      </c>
      <c r="C450" s="195"/>
      <c r="D450" s="196"/>
      <c r="E450" s="720"/>
      <c r="F450" s="195"/>
    </row>
    <row r="451" spans="1:6" s="512" customFormat="1" x14ac:dyDescent="0.2">
      <c r="A451" s="195"/>
      <c r="B451" s="1858" t="s">
        <v>4568</v>
      </c>
      <c r="C451" s="195"/>
      <c r="D451" s="196"/>
      <c r="E451" s="720"/>
      <c r="F451" s="195"/>
    </row>
    <row r="452" spans="1:6" s="512" customFormat="1" ht="22.5" x14ac:dyDescent="0.2">
      <c r="A452" s="195"/>
      <c r="B452" s="1858" t="s">
        <v>4570</v>
      </c>
      <c r="C452" s="195"/>
      <c r="D452" s="196"/>
      <c r="E452" s="720"/>
      <c r="F452" s="195"/>
    </row>
    <row r="453" spans="1:6" s="512" customFormat="1" x14ac:dyDescent="0.2">
      <c r="A453" s="195"/>
      <c r="B453" s="1858" t="s">
        <v>4569</v>
      </c>
      <c r="C453" s="195"/>
      <c r="D453" s="196"/>
      <c r="E453" s="720"/>
      <c r="F453" s="195"/>
    </row>
    <row r="454" spans="1:6" s="512" customFormat="1" x14ac:dyDescent="0.2">
      <c r="A454" s="195"/>
      <c r="B454" s="1858" t="s">
        <v>4571</v>
      </c>
      <c r="C454" s="195"/>
      <c r="D454" s="196"/>
      <c r="E454" s="720"/>
      <c r="F454" s="195"/>
    </row>
    <row r="455" spans="1:6" s="512" customFormat="1" x14ac:dyDescent="0.2">
      <c r="A455" s="195"/>
      <c r="B455" s="1858" t="s">
        <v>4572</v>
      </c>
      <c r="C455" s="195"/>
      <c r="D455" s="196"/>
      <c r="E455" s="720"/>
      <c r="F455" s="195"/>
    </row>
    <row r="456" spans="1:6" s="512" customFormat="1" ht="22.5" x14ac:dyDescent="0.2">
      <c r="A456" s="195"/>
      <c r="B456" s="1858" t="s">
        <v>239</v>
      </c>
      <c r="C456" s="195"/>
      <c r="D456" s="196"/>
      <c r="E456" s="720"/>
      <c r="F456" s="195"/>
    </row>
    <row r="457" spans="1:6" s="512" customFormat="1" ht="22.5" x14ac:dyDescent="0.2">
      <c r="A457" s="195"/>
      <c r="B457" s="1858" t="s">
        <v>240</v>
      </c>
      <c r="C457" s="195"/>
      <c r="D457" s="196"/>
      <c r="E457" s="720"/>
      <c r="F457" s="195"/>
    </row>
    <row r="458" spans="1:6" s="512" customFormat="1" ht="22.5" x14ac:dyDescent="0.2">
      <c r="A458" s="195"/>
      <c r="B458" s="1858" t="s">
        <v>241</v>
      </c>
      <c r="C458" s="195"/>
      <c r="D458" s="196"/>
      <c r="E458" s="720"/>
      <c r="F458" s="195"/>
    </row>
    <row r="459" spans="1:6" s="512" customFormat="1" x14ac:dyDescent="0.2">
      <c r="A459" s="195"/>
      <c r="B459" s="1858" t="s">
        <v>242</v>
      </c>
      <c r="C459" s="195"/>
      <c r="D459" s="196"/>
      <c r="E459" s="720"/>
      <c r="F459" s="195"/>
    </row>
    <row r="460" spans="1:6" s="512" customFormat="1" x14ac:dyDescent="0.2">
      <c r="A460" s="195"/>
      <c r="B460" s="1858" t="s">
        <v>192</v>
      </c>
      <c r="C460" s="195"/>
      <c r="D460" s="196"/>
      <c r="E460" s="720"/>
      <c r="F460" s="195"/>
    </row>
    <row r="461" spans="1:6" s="512" customFormat="1" ht="45" x14ac:dyDescent="0.2">
      <c r="A461" s="195"/>
      <c r="B461" s="1858" t="s">
        <v>4573</v>
      </c>
      <c r="C461" s="195"/>
      <c r="D461" s="196"/>
      <c r="E461" s="720"/>
      <c r="F461" s="195"/>
    </row>
    <row r="462" spans="1:6" s="512" customFormat="1" ht="22.5" x14ac:dyDescent="0.2">
      <c r="A462" s="195"/>
      <c r="B462" s="1858" t="s">
        <v>243</v>
      </c>
      <c r="C462" s="195"/>
      <c r="D462" s="196"/>
      <c r="E462" s="720"/>
      <c r="F462" s="195"/>
    </row>
    <row r="463" spans="1:6" s="512" customFormat="1" x14ac:dyDescent="0.2">
      <c r="A463" s="195"/>
      <c r="B463" s="1858" t="s">
        <v>196</v>
      </c>
      <c r="C463" s="195"/>
      <c r="D463" s="196"/>
      <c r="E463" s="720"/>
      <c r="F463" s="195"/>
    </row>
    <row r="464" spans="1:6" s="512" customFormat="1" x14ac:dyDescent="0.2">
      <c r="A464" s="195"/>
      <c r="B464" s="1858" t="s">
        <v>4574</v>
      </c>
      <c r="C464" s="195"/>
      <c r="D464" s="196"/>
      <c r="E464" s="720"/>
      <c r="F464" s="195"/>
    </row>
    <row r="465" spans="1:6" s="512" customFormat="1" x14ac:dyDescent="0.2">
      <c r="A465" s="195"/>
      <c r="B465" s="1858" t="s">
        <v>4575</v>
      </c>
      <c r="C465" s="195"/>
      <c r="D465" s="196"/>
      <c r="E465" s="720"/>
      <c r="F465" s="195"/>
    </row>
    <row r="466" spans="1:6" s="512" customFormat="1" x14ac:dyDescent="0.2">
      <c r="A466" s="195"/>
      <c r="B466" s="1858" t="s">
        <v>4576</v>
      </c>
      <c r="C466" s="195"/>
      <c r="D466" s="196"/>
      <c r="E466" s="720"/>
      <c r="F466" s="195"/>
    </row>
    <row r="467" spans="1:6" s="512" customFormat="1" x14ac:dyDescent="0.2">
      <c r="A467" s="195"/>
      <c r="B467" s="1858" t="s">
        <v>4577</v>
      </c>
      <c r="C467" s="195"/>
      <c r="D467" s="196"/>
      <c r="E467" s="720"/>
      <c r="F467" s="195"/>
    </row>
    <row r="468" spans="1:6" s="512" customFormat="1" x14ac:dyDescent="0.2">
      <c r="A468" s="195"/>
      <c r="B468" s="1858" t="s">
        <v>4578</v>
      </c>
      <c r="C468" s="195"/>
      <c r="D468" s="196"/>
      <c r="E468" s="720"/>
      <c r="F468" s="195"/>
    </row>
    <row r="469" spans="1:6" s="512" customFormat="1" x14ac:dyDescent="0.2">
      <c r="A469" s="195"/>
      <c r="B469" s="1858" t="s">
        <v>197</v>
      </c>
      <c r="C469" s="195"/>
      <c r="D469" s="196"/>
      <c r="E469" s="720"/>
      <c r="F469" s="195"/>
    </row>
    <row r="470" spans="1:6" s="512" customFormat="1" ht="22.5" x14ac:dyDescent="0.2">
      <c r="A470" s="195"/>
      <c r="B470" s="1858" t="s">
        <v>244</v>
      </c>
      <c r="C470" s="195"/>
      <c r="D470" s="196"/>
      <c r="E470" s="720"/>
      <c r="F470" s="195"/>
    </row>
    <row r="471" spans="1:6" s="512" customFormat="1" x14ac:dyDescent="0.2">
      <c r="A471" s="195"/>
      <c r="B471" s="1858" t="s">
        <v>245</v>
      </c>
      <c r="C471" s="195"/>
      <c r="D471" s="196"/>
      <c r="E471" s="720"/>
      <c r="F471" s="195"/>
    </row>
    <row r="472" spans="1:6" s="512" customFormat="1" x14ac:dyDescent="0.2">
      <c r="A472" s="195"/>
      <c r="B472" s="1858" t="s">
        <v>246</v>
      </c>
      <c r="C472" s="195"/>
      <c r="D472" s="196"/>
      <c r="E472" s="720"/>
      <c r="F472" s="195"/>
    </row>
    <row r="473" spans="1:6" s="512" customFormat="1" x14ac:dyDescent="0.2">
      <c r="A473" s="195"/>
      <c r="B473" s="1858" t="s">
        <v>199</v>
      </c>
      <c r="C473" s="195"/>
      <c r="D473" s="196"/>
      <c r="E473" s="720"/>
      <c r="F473" s="195"/>
    </row>
    <row r="474" spans="1:6" s="512" customFormat="1" ht="13.5" customHeight="1" x14ac:dyDescent="0.2">
      <c r="A474" s="195"/>
      <c r="B474" s="1858" t="s">
        <v>247</v>
      </c>
      <c r="C474" s="195"/>
      <c r="D474" s="196"/>
      <c r="E474" s="720"/>
      <c r="F474" s="195"/>
    </row>
    <row r="475" spans="1:6" s="512" customFormat="1" x14ac:dyDescent="0.2">
      <c r="A475" s="195"/>
      <c r="B475" s="1858" t="s">
        <v>248</v>
      </c>
      <c r="C475" s="195"/>
      <c r="D475" s="196"/>
      <c r="E475" s="720"/>
      <c r="F475" s="195"/>
    </row>
    <row r="476" spans="1:6" s="512" customFormat="1" x14ac:dyDescent="0.2">
      <c r="A476" s="195"/>
      <c r="B476" s="1858" t="s">
        <v>249</v>
      </c>
      <c r="C476" s="195"/>
      <c r="D476" s="196"/>
      <c r="E476" s="720"/>
      <c r="F476" s="195"/>
    </row>
    <row r="477" spans="1:6" s="512" customFormat="1" x14ac:dyDescent="0.2">
      <c r="A477" s="195"/>
      <c r="B477" s="1858" t="s">
        <v>4579</v>
      </c>
      <c r="C477" s="195"/>
      <c r="D477" s="196"/>
      <c r="E477" s="720"/>
      <c r="F477" s="195"/>
    </row>
    <row r="478" spans="1:6" s="512" customFormat="1" x14ac:dyDescent="0.2">
      <c r="A478" s="195"/>
      <c r="B478" s="1858" t="s">
        <v>4580</v>
      </c>
      <c r="C478" s="195"/>
      <c r="D478" s="196"/>
      <c r="E478" s="720"/>
      <c r="F478" s="195"/>
    </row>
    <row r="479" spans="1:6" s="512" customFormat="1" x14ac:dyDescent="0.2">
      <c r="A479" s="195"/>
      <c r="B479" s="1858" t="s">
        <v>4581</v>
      </c>
      <c r="C479" s="195"/>
      <c r="D479" s="196"/>
      <c r="E479" s="720"/>
      <c r="F479" s="195"/>
    </row>
    <row r="480" spans="1:6" s="512" customFormat="1" x14ac:dyDescent="0.2">
      <c r="A480" s="195"/>
      <c r="B480" s="1858" t="s">
        <v>4582</v>
      </c>
      <c r="C480" s="195"/>
      <c r="D480" s="196"/>
      <c r="E480" s="720"/>
      <c r="F480" s="195"/>
    </row>
    <row r="481" spans="1:6" s="512" customFormat="1" x14ac:dyDescent="0.2">
      <c r="A481" s="195"/>
      <c r="B481" s="1858" t="s">
        <v>4583</v>
      </c>
      <c r="C481" s="195"/>
      <c r="D481" s="196"/>
      <c r="E481" s="720"/>
      <c r="F481" s="195"/>
    </row>
    <row r="482" spans="1:6" s="512" customFormat="1" x14ac:dyDescent="0.2">
      <c r="A482" s="195"/>
      <c r="B482" s="1858" t="s">
        <v>250</v>
      </c>
      <c r="C482" s="195"/>
      <c r="D482" s="196"/>
      <c r="E482" s="720"/>
      <c r="F482" s="195"/>
    </row>
    <row r="483" spans="1:6" s="512" customFormat="1" x14ac:dyDescent="0.2">
      <c r="A483" s="195"/>
      <c r="B483" s="1858" t="s">
        <v>4584</v>
      </c>
      <c r="C483" s="195"/>
      <c r="D483" s="196"/>
      <c r="E483" s="720"/>
      <c r="F483" s="195"/>
    </row>
    <row r="484" spans="1:6" s="512" customFormat="1" ht="22.5" x14ac:dyDescent="0.2">
      <c r="A484" s="195"/>
      <c r="B484" s="1858" t="s">
        <v>4585</v>
      </c>
      <c r="C484" s="195"/>
      <c r="D484" s="196"/>
      <c r="E484" s="720"/>
      <c r="F484" s="195"/>
    </row>
    <row r="485" spans="1:6" s="512" customFormat="1" ht="22.5" x14ac:dyDescent="0.2">
      <c r="A485" s="195"/>
      <c r="B485" s="1858" t="s">
        <v>4586</v>
      </c>
      <c r="C485" s="195"/>
      <c r="D485" s="196"/>
      <c r="E485" s="720"/>
      <c r="F485" s="195"/>
    </row>
    <row r="486" spans="1:6" s="512" customFormat="1" ht="27.75" customHeight="1" x14ac:dyDescent="0.2">
      <c r="A486" s="195"/>
      <c r="B486" s="1858" t="s">
        <v>4587</v>
      </c>
      <c r="C486" s="195"/>
      <c r="D486" s="196"/>
      <c r="E486" s="720"/>
      <c r="F486" s="195"/>
    </row>
    <row r="487" spans="1:6" s="512" customFormat="1" x14ac:dyDescent="0.2">
      <c r="A487" s="195"/>
      <c r="B487" s="1858" t="s">
        <v>251</v>
      </c>
      <c r="C487" s="195"/>
      <c r="D487" s="196"/>
      <c r="E487" s="720"/>
      <c r="F487" s="195"/>
    </row>
    <row r="488" spans="1:6" s="512" customFormat="1" x14ac:dyDescent="0.2">
      <c r="A488" s="195"/>
      <c r="B488" s="1858" t="s">
        <v>199</v>
      </c>
      <c r="C488" s="195"/>
      <c r="D488" s="196"/>
      <c r="E488" s="720"/>
      <c r="F488" s="195"/>
    </row>
    <row r="489" spans="1:6" s="512" customFormat="1" ht="22.5" x14ac:dyDescent="0.2">
      <c r="A489" s="195"/>
      <c r="B489" s="1858" t="s">
        <v>4588</v>
      </c>
      <c r="C489" s="206"/>
      <c r="D489" s="207"/>
      <c r="E489" s="723"/>
      <c r="F489" s="206"/>
    </row>
    <row r="490" spans="1:6" s="512" customFormat="1" x14ac:dyDescent="0.2">
      <c r="A490" s="195"/>
      <c r="B490" s="1858" t="s">
        <v>4589</v>
      </c>
      <c r="C490" s="206"/>
      <c r="D490" s="207"/>
      <c r="E490" s="723"/>
      <c r="F490" s="206"/>
    </row>
    <row r="491" spans="1:6" s="512" customFormat="1" ht="22.5" x14ac:dyDescent="0.2">
      <c r="A491" s="195"/>
      <c r="B491" s="1858" t="s">
        <v>4590</v>
      </c>
      <c r="C491" s="195"/>
      <c r="D491" s="196"/>
      <c r="E491" s="720"/>
      <c r="F491" s="195"/>
    </row>
    <row r="492" spans="1:6" s="512" customFormat="1" ht="22.5" x14ac:dyDescent="0.2">
      <c r="A492" s="195"/>
      <c r="B492" s="1858" t="s">
        <v>4591</v>
      </c>
      <c r="C492" s="195"/>
      <c r="D492" s="196"/>
      <c r="E492" s="720"/>
      <c r="F492" s="195"/>
    </row>
    <row r="493" spans="1:6" s="512" customFormat="1" x14ac:dyDescent="0.2">
      <c r="A493" s="195"/>
      <c r="B493" s="1858" t="s">
        <v>196</v>
      </c>
      <c r="C493" s="195"/>
      <c r="D493" s="196"/>
      <c r="E493" s="720"/>
      <c r="F493" s="195"/>
    </row>
    <row r="494" spans="1:6" s="512" customFormat="1" x14ac:dyDescent="0.2">
      <c r="A494" s="195"/>
      <c r="B494" s="1858" t="s">
        <v>4592</v>
      </c>
      <c r="C494" s="195"/>
      <c r="D494" s="196"/>
      <c r="E494" s="720"/>
      <c r="F494" s="195"/>
    </row>
    <row r="495" spans="1:6" s="512" customFormat="1" x14ac:dyDescent="0.2">
      <c r="A495" s="195"/>
      <c r="B495" s="1858" t="s">
        <v>4593</v>
      </c>
      <c r="C495" s="195"/>
      <c r="D495" s="196"/>
      <c r="E495" s="720"/>
      <c r="F495" s="195"/>
    </row>
    <row r="496" spans="1:6" s="512" customFormat="1" x14ac:dyDescent="0.2">
      <c r="A496" s="195"/>
      <c r="B496" s="1858" t="s">
        <v>4594</v>
      </c>
      <c r="C496" s="195"/>
      <c r="D496" s="196"/>
      <c r="E496" s="720"/>
      <c r="F496" s="195"/>
    </row>
    <row r="497" spans="1:6" s="512" customFormat="1" x14ac:dyDescent="0.2">
      <c r="A497" s="195"/>
      <c r="B497" s="1858" t="s">
        <v>252</v>
      </c>
      <c r="C497" s="195"/>
      <c r="D497" s="196"/>
      <c r="E497" s="720"/>
      <c r="F497" s="195"/>
    </row>
    <row r="498" spans="1:6" s="512" customFormat="1" x14ac:dyDescent="0.2">
      <c r="A498" s="195"/>
      <c r="B498" s="1858" t="s">
        <v>199</v>
      </c>
      <c r="C498" s="195"/>
      <c r="D498" s="196"/>
      <c r="E498" s="720"/>
      <c r="F498" s="195"/>
    </row>
    <row r="499" spans="1:6" s="512" customFormat="1" x14ac:dyDescent="0.2">
      <c r="A499" s="195"/>
      <c r="B499" s="1858" t="s">
        <v>4595</v>
      </c>
      <c r="C499" s="195"/>
      <c r="D499" s="196"/>
      <c r="E499" s="720"/>
      <c r="F499" s="195"/>
    </row>
    <row r="500" spans="1:6" s="512" customFormat="1" ht="22.5" x14ac:dyDescent="0.2">
      <c r="A500" s="195"/>
      <c r="B500" s="1858" t="s">
        <v>4596</v>
      </c>
      <c r="C500" s="195"/>
      <c r="D500" s="196"/>
      <c r="E500" s="720"/>
      <c r="F500" s="195"/>
    </row>
    <row r="501" spans="1:6" s="512" customFormat="1" x14ac:dyDescent="0.2">
      <c r="A501" s="195"/>
      <c r="B501" s="1858" t="s">
        <v>196</v>
      </c>
      <c r="C501" s="195"/>
      <c r="D501" s="196"/>
      <c r="E501" s="720"/>
      <c r="F501" s="195"/>
    </row>
    <row r="502" spans="1:6" s="512" customFormat="1" x14ac:dyDescent="0.2">
      <c r="A502" s="195"/>
      <c r="B502" s="1858" t="s">
        <v>4597</v>
      </c>
      <c r="C502" s="195"/>
      <c r="D502" s="196"/>
      <c r="E502" s="720"/>
      <c r="F502" s="195"/>
    </row>
    <row r="503" spans="1:6" s="512" customFormat="1" x14ac:dyDescent="0.2">
      <c r="A503" s="195"/>
      <c r="B503" s="1858" t="s">
        <v>4581</v>
      </c>
      <c r="C503" s="195"/>
      <c r="D503" s="196"/>
      <c r="E503" s="720"/>
      <c r="F503" s="195"/>
    </row>
    <row r="504" spans="1:6" s="512" customFormat="1" x14ac:dyDescent="0.2">
      <c r="A504" s="195"/>
      <c r="B504" s="1858" t="s">
        <v>4598</v>
      </c>
      <c r="C504" s="195"/>
      <c r="D504" s="196"/>
      <c r="E504" s="720"/>
      <c r="F504" s="195"/>
    </row>
    <row r="505" spans="1:6" s="512" customFormat="1" x14ac:dyDescent="0.2">
      <c r="A505" s="195"/>
      <c r="B505" s="1858" t="s">
        <v>4599</v>
      </c>
      <c r="C505" s="195"/>
      <c r="D505" s="196"/>
      <c r="E505" s="720"/>
      <c r="F505" s="195"/>
    </row>
    <row r="506" spans="1:6" s="512" customFormat="1" x14ac:dyDescent="0.2">
      <c r="A506" s="195"/>
      <c r="B506" s="1858" t="s">
        <v>253</v>
      </c>
      <c r="C506" s="195"/>
      <c r="D506" s="196"/>
      <c r="E506" s="720"/>
      <c r="F506" s="195"/>
    </row>
    <row r="507" spans="1:6" s="512" customFormat="1" ht="22.5" x14ac:dyDescent="0.2">
      <c r="A507" s="195"/>
      <c r="B507" s="1858" t="s">
        <v>254</v>
      </c>
      <c r="C507" s="195"/>
      <c r="D507" s="196"/>
      <c r="E507" s="720"/>
      <c r="F507" s="195"/>
    </row>
    <row r="508" spans="1:6" s="512" customFormat="1" ht="22.5" x14ac:dyDescent="0.2">
      <c r="A508" s="195"/>
      <c r="B508" s="1858" t="s">
        <v>255</v>
      </c>
      <c r="C508" s="195"/>
      <c r="D508" s="196"/>
      <c r="E508" s="720"/>
      <c r="F508" s="195"/>
    </row>
    <row r="509" spans="1:6" s="512" customFormat="1" ht="22.5" x14ac:dyDescent="0.2">
      <c r="A509" s="195"/>
      <c r="B509" s="1858" t="s">
        <v>256</v>
      </c>
      <c r="C509" s="195"/>
      <c r="D509" s="196"/>
      <c r="E509" s="720"/>
      <c r="F509" s="195"/>
    </row>
    <row r="510" spans="1:6" s="512" customFormat="1" x14ac:dyDescent="0.2">
      <c r="A510" s="195"/>
      <c r="B510" s="1858" t="s">
        <v>257</v>
      </c>
      <c r="C510" s="195"/>
      <c r="D510" s="196"/>
      <c r="E510" s="720"/>
      <c r="F510" s="195"/>
    </row>
    <row r="511" spans="1:6" s="512" customFormat="1" x14ac:dyDescent="0.2">
      <c r="A511" s="195"/>
      <c r="B511" s="1858" t="s">
        <v>4600</v>
      </c>
      <c r="C511" s="195"/>
      <c r="D511" s="196"/>
      <c r="E511" s="720"/>
      <c r="F511" s="195"/>
    </row>
    <row r="512" spans="1:6" s="512" customFormat="1" ht="22.5" x14ac:dyDescent="0.2">
      <c r="A512" s="195"/>
      <c r="B512" s="1858" t="s">
        <v>4601</v>
      </c>
      <c r="C512" s="195"/>
      <c r="D512" s="196"/>
      <c r="E512" s="720"/>
      <c r="F512" s="195"/>
    </row>
    <row r="513" spans="1:6" s="512" customFormat="1" x14ac:dyDescent="0.2">
      <c r="A513" s="195"/>
      <c r="B513" s="1858" t="s">
        <v>4602</v>
      </c>
      <c r="C513" s="195"/>
      <c r="D513" s="196"/>
      <c r="E513" s="720"/>
      <c r="F513" s="195"/>
    </row>
    <row r="514" spans="1:6" s="512" customFormat="1" ht="22.5" x14ac:dyDescent="0.2">
      <c r="A514" s="195"/>
      <c r="B514" s="1858" t="s">
        <v>4603</v>
      </c>
      <c r="C514" s="195"/>
      <c r="D514" s="196"/>
      <c r="E514" s="720"/>
      <c r="F514" s="195"/>
    </row>
    <row r="515" spans="1:6" s="512" customFormat="1" x14ac:dyDescent="0.2">
      <c r="A515" s="195"/>
      <c r="B515" s="1858" t="s">
        <v>258</v>
      </c>
      <c r="C515" s="195"/>
      <c r="D515" s="196"/>
      <c r="E515" s="720"/>
      <c r="F515" s="195"/>
    </row>
    <row r="516" spans="1:6" s="512" customFormat="1" x14ac:dyDescent="0.2">
      <c r="A516" s="195"/>
      <c r="B516" s="1858" t="s">
        <v>192</v>
      </c>
      <c r="C516" s="195"/>
      <c r="D516" s="196"/>
      <c r="E516" s="720"/>
      <c r="F516" s="195"/>
    </row>
    <row r="517" spans="1:6" s="512" customFormat="1" x14ac:dyDescent="0.2">
      <c r="A517" s="195"/>
      <c r="B517" s="1858" t="s">
        <v>4604</v>
      </c>
      <c r="C517" s="195"/>
      <c r="D517" s="196"/>
      <c r="E517" s="720"/>
      <c r="F517" s="195"/>
    </row>
    <row r="518" spans="1:6" s="512" customFormat="1" x14ac:dyDescent="0.2">
      <c r="A518" s="195"/>
      <c r="B518" s="1858" t="s">
        <v>4605</v>
      </c>
      <c r="C518" s="195"/>
      <c r="D518" s="196"/>
      <c r="E518" s="720"/>
      <c r="F518" s="195"/>
    </row>
    <row r="519" spans="1:6" s="512" customFormat="1" ht="22.5" x14ac:dyDescent="0.2">
      <c r="A519" s="195"/>
      <c r="B519" s="1858" t="s">
        <v>4776</v>
      </c>
      <c r="C519" s="195"/>
      <c r="D519" s="196"/>
      <c r="E519" s="720"/>
      <c r="F519" s="195"/>
    </row>
    <row r="520" spans="1:6" s="512" customFormat="1" ht="22.5" x14ac:dyDescent="0.2">
      <c r="A520" s="195"/>
      <c r="B520" s="1858" t="s">
        <v>4777</v>
      </c>
      <c r="C520" s="195"/>
      <c r="D520" s="196"/>
      <c r="E520" s="720"/>
      <c r="F520" s="195"/>
    </row>
    <row r="521" spans="1:6" s="512" customFormat="1" ht="22.5" x14ac:dyDescent="0.2">
      <c r="A521" s="195"/>
      <c r="B521" s="1858" t="s">
        <v>4778</v>
      </c>
      <c r="C521" s="195"/>
      <c r="D521" s="196"/>
      <c r="E521" s="720"/>
      <c r="F521" s="195"/>
    </row>
    <row r="522" spans="1:6" s="512" customFormat="1" x14ac:dyDescent="0.2">
      <c r="A522" s="195"/>
      <c r="B522" s="1858" t="s">
        <v>196</v>
      </c>
      <c r="C522" s="195"/>
      <c r="D522" s="196"/>
      <c r="E522" s="720"/>
      <c r="F522" s="195"/>
    </row>
    <row r="523" spans="1:6" s="512" customFormat="1" x14ac:dyDescent="0.2">
      <c r="A523" s="195"/>
      <c r="B523" s="1858" t="s">
        <v>4606</v>
      </c>
      <c r="C523" s="195"/>
      <c r="D523" s="196"/>
      <c r="E523" s="720"/>
      <c r="F523" s="195"/>
    </row>
    <row r="524" spans="1:6" s="512" customFormat="1" x14ac:dyDescent="0.2">
      <c r="A524" s="195"/>
      <c r="B524" s="1858" t="s">
        <v>4607</v>
      </c>
      <c r="C524" s="195"/>
      <c r="D524" s="196"/>
      <c r="E524" s="720"/>
      <c r="F524" s="195"/>
    </row>
    <row r="525" spans="1:6" s="512" customFormat="1" x14ac:dyDescent="0.2">
      <c r="A525" s="195"/>
      <c r="B525" s="1858" t="s">
        <v>4608</v>
      </c>
      <c r="C525" s="195"/>
      <c r="D525" s="196"/>
      <c r="E525" s="720"/>
      <c r="F525" s="195"/>
    </row>
    <row r="526" spans="1:6" s="512" customFormat="1" x14ac:dyDescent="0.2">
      <c r="A526" s="199"/>
      <c r="B526" s="1883" t="s">
        <v>4609</v>
      </c>
      <c r="C526" s="199"/>
      <c r="D526" s="200"/>
      <c r="E526" s="721"/>
      <c r="F526" s="199"/>
    </row>
    <row r="527" spans="1:6" x14ac:dyDescent="0.2">
      <c r="A527" s="1839"/>
      <c r="B527" s="1840" t="s">
        <v>594</v>
      </c>
      <c r="C527" s="1841"/>
      <c r="D527" s="1842"/>
      <c r="E527" s="1843"/>
      <c r="F527" s="1844"/>
    </row>
    <row r="528" spans="1:6" ht="96" x14ac:dyDescent="0.2">
      <c r="A528" s="1266" t="s">
        <v>12</v>
      </c>
      <c r="B528" s="1255" t="s">
        <v>696</v>
      </c>
      <c r="C528" s="1251" t="s">
        <v>4741</v>
      </c>
      <c r="D528" s="57">
        <v>2</v>
      </c>
      <c r="E528" s="708"/>
      <c r="F528" s="57">
        <f>D528*E528</f>
        <v>0</v>
      </c>
    </row>
    <row r="529" spans="1:6" ht="72" x14ac:dyDescent="0.2">
      <c r="A529" s="1266" t="s">
        <v>48</v>
      </c>
      <c r="B529" s="1255" t="s">
        <v>697</v>
      </c>
      <c r="C529" s="1251" t="s">
        <v>4739</v>
      </c>
      <c r="D529" s="57">
        <v>39</v>
      </c>
      <c r="E529" s="708"/>
      <c r="F529" s="57">
        <f>D529*E529</f>
        <v>0</v>
      </c>
    </row>
    <row r="530" spans="1:6" ht="120" x14ac:dyDescent="0.2">
      <c r="A530" s="1266" t="s">
        <v>1</v>
      </c>
      <c r="B530" s="1255" t="s">
        <v>4779</v>
      </c>
      <c r="C530" s="1251" t="s">
        <v>4740</v>
      </c>
      <c r="D530" s="57">
        <v>157</v>
      </c>
      <c r="E530" s="708"/>
      <c r="F530" s="57">
        <f>D530*E530</f>
        <v>0</v>
      </c>
    </row>
    <row r="531" spans="1:6" x14ac:dyDescent="0.2">
      <c r="A531" s="1285"/>
      <c r="B531" s="1286" t="s">
        <v>621</v>
      </c>
      <c r="C531" s="1860"/>
      <c r="D531" s="1861"/>
      <c r="E531" s="1862"/>
      <c r="F531" s="1287"/>
    </row>
    <row r="532" spans="1:6" ht="60" x14ac:dyDescent="0.2">
      <c r="A532" s="1266" t="s">
        <v>2</v>
      </c>
      <c r="B532" s="1255" t="s">
        <v>623</v>
      </c>
      <c r="C532" s="1251"/>
      <c r="D532" s="57"/>
      <c r="E532" s="709"/>
      <c r="F532" s="57"/>
    </row>
    <row r="533" spans="1:6" ht="24" x14ac:dyDescent="0.2">
      <c r="A533" s="1266" t="s">
        <v>729</v>
      </c>
      <c r="B533" s="1255" t="s">
        <v>4780</v>
      </c>
      <c r="C533" s="1251" t="s">
        <v>4739</v>
      </c>
      <c r="D533" s="57">
        <v>3933.36</v>
      </c>
      <c r="E533" s="708"/>
      <c r="F533" s="57">
        <f t="shared" ref="F533:F539" si="16">D533*E533</f>
        <v>0</v>
      </c>
    </row>
    <row r="534" spans="1:6" ht="24" x14ac:dyDescent="0.2">
      <c r="A534" s="1266" t="s">
        <v>730</v>
      </c>
      <c r="B534" s="1255" t="s">
        <v>727</v>
      </c>
      <c r="C534" s="1251" t="s">
        <v>4739</v>
      </c>
      <c r="D534" s="57">
        <v>1998.14</v>
      </c>
      <c r="E534" s="708"/>
      <c r="F534" s="57">
        <f t="shared" si="16"/>
        <v>0</v>
      </c>
    </row>
    <row r="535" spans="1:6" ht="24" x14ac:dyDescent="0.2">
      <c r="A535" s="1266" t="s">
        <v>731</v>
      </c>
      <c r="B535" s="1255" t="s">
        <v>4781</v>
      </c>
      <c r="C535" s="1251" t="s">
        <v>4739</v>
      </c>
      <c r="D535" s="57">
        <v>213.33</v>
      </c>
      <c r="E535" s="708"/>
      <c r="F535" s="57">
        <f>D535*E535</f>
        <v>0</v>
      </c>
    </row>
    <row r="536" spans="1:6" ht="24" x14ac:dyDescent="0.2">
      <c r="A536" s="1266" t="s">
        <v>732</v>
      </c>
      <c r="B536" s="1255" t="s">
        <v>4782</v>
      </c>
      <c r="C536" s="1251" t="s">
        <v>4739</v>
      </c>
      <c r="D536" s="57">
        <v>152.66999999999999</v>
      </c>
      <c r="E536" s="708"/>
      <c r="F536" s="57">
        <f>D536*E536</f>
        <v>0</v>
      </c>
    </row>
    <row r="537" spans="1:6" ht="24" x14ac:dyDescent="0.2">
      <c r="A537" s="1266" t="s">
        <v>733</v>
      </c>
      <c r="B537" s="1255" t="s">
        <v>728</v>
      </c>
      <c r="C537" s="1251" t="s">
        <v>4739</v>
      </c>
      <c r="D537" s="57">
        <v>3587.72</v>
      </c>
      <c r="E537" s="708"/>
      <c r="F537" s="57">
        <f t="shared" si="16"/>
        <v>0</v>
      </c>
    </row>
    <row r="538" spans="1:6" ht="14.25" x14ac:dyDescent="0.2">
      <c r="A538" s="1266" t="s">
        <v>734</v>
      </c>
      <c r="B538" s="1255" t="s">
        <v>624</v>
      </c>
      <c r="C538" s="1251" t="s">
        <v>4739</v>
      </c>
      <c r="D538" s="57">
        <v>10.83</v>
      </c>
      <c r="E538" s="708"/>
      <c r="F538" s="57">
        <f t="shared" si="16"/>
        <v>0</v>
      </c>
    </row>
    <row r="539" spans="1:6" ht="24" x14ac:dyDescent="0.2">
      <c r="A539" s="1266" t="s">
        <v>735</v>
      </c>
      <c r="B539" s="1255" t="s">
        <v>625</v>
      </c>
      <c r="C539" s="1251" t="s">
        <v>4739</v>
      </c>
      <c r="D539" s="57">
        <v>1423.94</v>
      </c>
      <c r="E539" s="708"/>
      <c r="F539" s="57">
        <f t="shared" si="16"/>
        <v>0</v>
      </c>
    </row>
    <row r="540" spans="1:6" x14ac:dyDescent="0.2">
      <c r="A540" s="1285"/>
      <c r="B540" s="1286" t="s">
        <v>664</v>
      </c>
      <c r="C540" s="1860"/>
      <c r="D540" s="1861"/>
      <c r="E540" s="1862"/>
      <c r="F540" s="1287"/>
    </row>
    <row r="541" spans="1:6" ht="72" x14ac:dyDescent="0.2">
      <c r="A541" s="1266" t="s">
        <v>3</v>
      </c>
      <c r="B541" s="1255" t="s">
        <v>626</v>
      </c>
      <c r="C541" s="1251" t="s">
        <v>4739</v>
      </c>
      <c r="D541" s="57">
        <v>422.6</v>
      </c>
      <c r="E541" s="708"/>
      <c r="F541" s="57">
        <f>D541*E541</f>
        <v>0</v>
      </c>
    </row>
    <row r="542" spans="1:6" ht="50.25" customHeight="1" x14ac:dyDescent="0.2">
      <c r="A542" s="1266" t="s">
        <v>4</v>
      </c>
      <c r="B542" s="1255" t="s">
        <v>207</v>
      </c>
      <c r="C542" s="1251" t="s">
        <v>4739</v>
      </c>
      <c r="D542" s="57">
        <v>5452</v>
      </c>
      <c r="E542" s="708"/>
      <c r="F542" s="57">
        <f>D542*E542</f>
        <v>0</v>
      </c>
    </row>
    <row r="543" spans="1:6" ht="48" x14ac:dyDescent="0.2">
      <c r="A543" s="1266" t="s">
        <v>531</v>
      </c>
      <c r="B543" s="1255" t="s">
        <v>5103</v>
      </c>
      <c r="C543" s="1251"/>
      <c r="D543" s="57"/>
      <c r="E543" s="849"/>
      <c r="F543" s="57"/>
    </row>
    <row r="544" spans="1:6" ht="14.25" x14ac:dyDescent="0.2">
      <c r="A544" s="1266" t="s">
        <v>532</v>
      </c>
      <c r="B544" s="1255" t="s">
        <v>661</v>
      </c>
      <c r="C544" s="1251" t="s">
        <v>4739</v>
      </c>
      <c r="D544" s="57">
        <v>210.86</v>
      </c>
      <c r="E544" s="708"/>
      <c r="F544" s="57">
        <f>D544*E544</f>
        <v>0</v>
      </c>
    </row>
    <row r="545" spans="1:6" ht="24" x14ac:dyDescent="0.2">
      <c r="A545" s="1266" t="s">
        <v>533</v>
      </c>
      <c r="B545" s="1255" t="s">
        <v>665</v>
      </c>
      <c r="C545" s="1251" t="s">
        <v>4739</v>
      </c>
      <c r="D545" s="57">
        <v>379.02</v>
      </c>
      <c r="E545" s="708"/>
      <c r="F545" s="57">
        <f>D545*E545</f>
        <v>0</v>
      </c>
    </row>
    <row r="546" spans="1:6" ht="14.25" x14ac:dyDescent="0.2">
      <c r="A546" s="1266" t="s">
        <v>736</v>
      </c>
      <c r="B546" s="1255" t="s">
        <v>631</v>
      </c>
      <c r="C546" s="1251" t="s">
        <v>4739</v>
      </c>
      <c r="D546" s="57">
        <v>236.77</v>
      </c>
      <c r="E546" s="708"/>
      <c r="F546" s="57">
        <f>D546*E546</f>
        <v>0</v>
      </c>
    </row>
    <row r="547" spans="1:6" ht="36" x14ac:dyDescent="0.2">
      <c r="A547" s="1266" t="s">
        <v>737</v>
      </c>
      <c r="B547" s="1255" t="s">
        <v>670</v>
      </c>
      <c r="C547" s="1251" t="s">
        <v>4739</v>
      </c>
      <c r="D547" s="57">
        <v>1404.43</v>
      </c>
      <c r="E547" s="708"/>
      <c r="F547" s="57">
        <f>D547*E547</f>
        <v>0</v>
      </c>
    </row>
    <row r="548" spans="1:6" x14ac:dyDescent="0.2">
      <c r="A548" s="1266" t="s">
        <v>534</v>
      </c>
      <c r="B548" s="1806" t="s">
        <v>663</v>
      </c>
      <c r="C548" s="1251"/>
      <c r="D548" s="57"/>
      <c r="E548" s="709"/>
      <c r="F548" s="57"/>
    </row>
    <row r="549" spans="1:6" ht="74.25" customHeight="1" x14ac:dyDescent="0.2">
      <c r="A549" s="1423"/>
      <c r="B549" s="1255" t="s">
        <v>698</v>
      </c>
      <c r="C549" s="1251"/>
      <c r="D549" s="57"/>
      <c r="E549" s="709"/>
      <c r="F549" s="57"/>
    </row>
    <row r="550" spans="1:6" ht="15.75" customHeight="1" x14ac:dyDescent="0.2">
      <c r="A550" s="1266" t="s">
        <v>738</v>
      </c>
      <c r="B550" s="1255" t="s">
        <v>656</v>
      </c>
      <c r="C550" s="1251" t="s">
        <v>4739</v>
      </c>
      <c r="D550" s="57">
        <v>219.81</v>
      </c>
      <c r="E550" s="708"/>
      <c r="F550" s="57">
        <f>D550*E550</f>
        <v>0</v>
      </c>
    </row>
    <row r="551" spans="1:6" ht="36" x14ac:dyDescent="0.2">
      <c r="A551" s="1266" t="s">
        <v>739</v>
      </c>
      <c r="B551" s="1255" t="s">
        <v>670</v>
      </c>
      <c r="C551" s="1251" t="s">
        <v>4739</v>
      </c>
      <c r="D551" s="57">
        <v>1404.43</v>
      </c>
      <c r="E551" s="708"/>
      <c r="F551" s="57">
        <f>D551*E551</f>
        <v>0</v>
      </c>
    </row>
    <row r="552" spans="1:6" x14ac:dyDescent="0.2">
      <c r="A552" s="1266" t="s">
        <v>535</v>
      </c>
      <c r="B552" s="1255" t="s">
        <v>5104</v>
      </c>
      <c r="C552" s="1251"/>
      <c r="D552" s="57"/>
      <c r="E552" s="709"/>
      <c r="F552" s="57"/>
    </row>
    <row r="553" spans="1:6" ht="36" x14ac:dyDescent="0.2">
      <c r="A553" s="1423"/>
      <c r="B553" s="1255" t="s">
        <v>662</v>
      </c>
      <c r="C553" s="1251"/>
      <c r="D553" s="57"/>
      <c r="E553" s="709"/>
      <c r="F553" s="57"/>
    </row>
    <row r="554" spans="1:6" ht="18" customHeight="1" x14ac:dyDescent="0.2">
      <c r="A554" s="1266" t="s">
        <v>740</v>
      </c>
      <c r="B554" s="1255" t="s">
        <v>656</v>
      </c>
      <c r="C554" s="1251" t="s">
        <v>4741</v>
      </c>
      <c r="D554" s="57">
        <v>8.8000000000000007</v>
      </c>
      <c r="E554" s="708"/>
      <c r="F554" s="57">
        <f>D554*E554</f>
        <v>0</v>
      </c>
    </row>
    <row r="555" spans="1:6" ht="36" x14ac:dyDescent="0.2">
      <c r="A555" s="1266" t="s">
        <v>741</v>
      </c>
      <c r="B555" s="1255" t="s">
        <v>670</v>
      </c>
      <c r="C555" s="1251" t="s">
        <v>4741</v>
      </c>
      <c r="D555" s="57">
        <v>281</v>
      </c>
      <c r="E555" s="708"/>
      <c r="F555" s="57">
        <f>D555*E555</f>
        <v>0</v>
      </c>
    </row>
    <row r="556" spans="1:6" ht="14.25" x14ac:dyDescent="0.2">
      <c r="A556" s="1266" t="s">
        <v>970</v>
      </c>
      <c r="B556" s="1255" t="s">
        <v>1893</v>
      </c>
      <c r="C556" s="1251" t="s">
        <v>4741</v>
      </c>
      <c r="D556" s="57">
        <v>6</v>
      </c>
      <c r="E556" s="708"/>
      <c r="F556" s="57">
        <f>D556*E556</f>
        <v>0</v>
      </c>
    </row>
    <row r="557" spans="1:6" ht="24" x14ac:dyDescent="0.2">
      <c r="A557" s="1266" t="s">
        <v>536</v>
      </c>
      <c r="B557" s="1806" t="s">
        <v>5356</v>
      </c>
      <c r="C557" s="1251"/>
      <c r="D557" s="57"/>
      <c r="E557" s="709"/>
      <c r="F557" s="57"/>
    </row>
    <row r="558" spans="1:6" ht="84" x14ac:dyDescent="0.2">
      <c r="A558" s="1423" t="s">
        <v>972</v>
      </c>
      <c r="B558" s="1255" t="s">
        <v>5357</v>
      </c>
      <c r="C558" s="1251" t="s">
        <v>4739</v>
      </c>
      <c r="D558" s="57">
        <v>5517.25</v>
      </c>
      <c r="E558" s="708"/>
      <c r="F558" s="57">
        <f>D558*E558</f>
        <v>0</v>
      </c>
    </row>
    <row r="559" spans="1:6" x14ac:dyDescent="0.2">
      <c r="A559" s="1285"/>
      <c r="B559" s="1286" t="s">
        <v>5378</v>
      </c>
      <c r="C559" s="1860"/>
      <c r="D559" s="1861"/>
      <c r="E559" s="1862"/>
      <c r="F559" s="1287"/>
    </row>
    <row r="560" spans="1:6" s="1884" customFormat="1" ht="84.75" customHeight="1" x14ac:dyDescent="0.2">
      <c r="A560" s="1266" t="s">
        <v>537</v>
      </c>
      <c r="B560" s="1255" t="s">
        <v>5380</v>
      </c>
      <c r="C560" s="1251" t="s">
        <v>5379</v>
      </c>
      <c r="D560" s="57">
        <v>20</v>
      </c>
      <c r="E560" s="708"/>
      <c r="F560" s="57">
        <f>D560*E560</f>
        <v>0</v>
      </c>
    </row>
    <row r="561" spans="1:6" s="1884" customFormat="1" ht="72.75" customHeight="1" x14ac:dyDescent="0.2">
      <c r="A561" s="1266" t="s">
        <v>538</v>
      </c>
      <c r="B561" s="1255" t="s">
        <v>5381</v>
      </c>
      <c r="C561" s="1251" t="s">
        <v>5379</v>
      </c>
      <c r="D561" s="57">
        <v>20</v>
      </c>
      <c r="E561" s="708"/>
      <c r="F561" s="57">
        <f>D561*E561</f>
        <v>0</v>
      </c>
    </row>
    <row r="562" spans="1:6" s="695" customFormat="1" ht="72" x14ac:dyDescent="0.2">
      <c r="A562" s="1266" t="s">
        <v>539</v>
      </c>
      <c r="B562" s="1255" t="s">
        <v>749</v>
      </c>
      <c r="C562" s="1251" t="s">
        <v>4740</v>
      </c>
      <c r="D562" s="57">
        <v>188</v>
      </c>
      <c r="E562" s="708"/>
      <c r="F562" s="132">
        <f>D562*E562</f>
        <v>0</v>
      </c>
    </row>
    <row r="563" spans="1:6" ht="48" x14ac:dyDescent="0.2">
      <c r="A563" s="1266" t="s">
        <v>540</v>
      </c>
      <c r="B563" s="1250" t="s">
        <v>747</v>
      </c>
      <c r="C563" s="1251" t="s">
        <v>4739</v>
      </c>
      <c r="D563" s="57">
        <v>201.79</v>
      </c>
      <c r="E563" s="708"/>
      <c r="F563" s="57">
        <f>D563*E563</f>
        <v>0</v>
      </c>
    </row>
    <row r="564" spans="1:6" s="695" customFormat="1" ht="96" x14ac:dyDescent="0.2">
      <c r="A564" s="1266" t="s">
        <v>541</v>
      </c>
      <c r="B564" s="1255" t="s">
        <v>765</v>
      </c>
      <c r="C564" s="1251" t="s">
        <v>4740</v>
      </c>
      <c r="D564" s="57">
        <v>706</v>
      </c>
      <c r="E564" s="708"/>
      <c r="F564" s="57">
        <f>D564*E564</f>
        <v>0</v>
      </c>
    </row>
    <row r="565" spans="1:6" x14ac:dyDescent="0.2">
      <c r="A565" s="1266" t="s">
        <v>544</v>
      </c>
      <c r="B565" s="1806" t="s">
        <v>632</v>
      </c>
      <c r="C565" s="1251"/>
      <c r="D565" s="57"/>
      <c r="E565" s="709"/>
      <c r="F565" s="57"/>
    </row>
    <row r="566" spans="1:6" ht="109.5" customHeight="1" x14ac:dyDescent="0.2">
      <c r="A566" s="1885" t="s">
        <v>134</v>
      </c>
      <c r="B566" s="1255" t="s">
        <v>628</v>
      </c>
      <c r="C566" s="1875"/>
      <c r="D566" s="81"/>
      <c r="E566" s="713"/>
      <c r="F566" s="81"/>
    </row>
    <row r="567" spans="1:6" ht="36" x14ac:dyDescent="0.2">
      <c r="A567" s="1266" t="s">
        <v>577</v>
      </c>
      <c r="B567" s="1886" t="s">
        <v>5105</v>
      </c>
      <c r="C567" s="1251" t="s">
        <v>4739</v>
      </c>
      <c r="D567" s="57">
        <v>3425</v>
      </c>
      <c r="E567" s="708"/>
      <c r="F567" s="57">
        <f>D567*E567</f>
        <v>0</v>
      </c>
    </row>
    <row r="568" spans="1:6" ht="24" x14ac:dyDescent="0.2">
      <c r="A568" s="1266" t="s">
        <v>578</v>
      </c>
      <c r="B568" s="1886" t="s">
        <v>651</v>
      </c>
      <c r="C568" s="1251" t="s">
        <v>4739</v>
      </c>
      <c r="D568" s="57">
        <v>336</v>
      </c>
      <c r="E568" s="708"/>
      <c r="F568" s="57">
        <f>D568*E568</f>
        <v>0</v>
      </c>
    </row>
    <row r="569" spans="1:6" ht="14.25" x14ac:dyDescent="0.2">
      <c r="A569" s="1266" t="s">
        <v>977</v>
      </c>
      <c r="B569" s="1255" t="s">
        <v>650</v>
      </c>
      <c r="C569" s="1251" t="s">
        <v>4739</v>
      </c>
      <c r="D569" s="57">
        <v>398</v>
      </c>
      <c r="E569" s="708"/>
      <c r="F569" s="57">
        <f>D569*E569</f>
        <v>0</v>
      </c>
    </row>
    <row r="570" spans="1:6" ht="14.25" x14ac:dyDescent="0.2">
      <c r="A570" s="1266" t="s">
        <v>1590</v>
      </c>
      <c r="B570" s="1255" t="s">
        <v>649</v>
      </c>
      <c r="C570" s="1251" t="s">
        <v>4739</v>
      </c>
      <c r="D570" s="57">
        <v>144</v>
      </c>
      <c r="E570" s="708"/>
      <c r="F570" s="57">
        <f>D570*E570</f>
        <v>0</v>
      </c>
    </row>
    <row r="571" spans="1:6" ht="24" x14ac:dyDescent="0.2">
      <c r="A571" s="1266" t="s">
        <v>545</v>
      </c>
      <c r="B571" s="1806" t="s">
        <v>657</v>
      </c>
      <c r="C571" s="1251"/>
      <c r="D571" s="57"/>
      <c r="E571" s="709"/>
      <c r="F571" s="57"/>
    </row>
    <row r="572" spans="1:6" s="695" customFormat="1" ht="110.25" customHeight="1" x14ac:dyDescent="0.2">
      <c r="A572" s="1887" t="s">
        <v>134</v>
      </c>
      <c r="B572" s="1255" t="s">
        <v>658</v>
      </c>
      <c r="C572" s="1251"/>
      <c r="D572" s="57"/>
      <c r="E572" s="709"/>
      <c r="F572" s="57"/>
    </row>
    <row r="573" spans="1:6" s="695" customFormat="1" ht="48" x14ac:dyDescent="0.2">
      <c r="A573" s="1887" t="s">
        <v>134</v>
      </c>
      <c r="B573" s="1255" t="s">
        <v>659</v>
      </c>
      <c r="C573" s="1251"/>
      <c r="D573" s="57"/>
      <c r="E573" s="709"/>
      <c r="F573" s="57"/>
    </row>
    <row r="574" spans="1:6" s="695" customFormat="1" ht="36" x14ac:dyDescent="0.2">
      <c r="A574" s="1887" t="s">
        <v>134</v>
      </c>
      <c r="B574" s="1255" t="s">
        <v>660</v>
      </c>
      <c r="C574" s="1251"/>
      <c r="D574" s="57"/>
      <c r="E574" s="709"/>
      <c r="F574" s="57"/>
    </row>
    <row r="575" spans="1:6" s="695" customFormat="1" ht="14.25" x14ac:dyDescent="0.2">
      <c r="A575" s="1260" t="s">
        <v>751</v>
      </c>
      <c r="B575" s="1888" t="s">
        <v>654</v>
      </c>
      <c r="C575" s="1251" t="s">
        <v>4739</v>
      </c>
      <c r="D575" s="57">
        <v>217</v>
      </c>
      <c r="E575" s="708"/>
      <c r="F575" s="57">
        <f>D575*E575</f>
        <v>0</v>
      </c>
    </row>
    <row r="576" spans="1:6" ht="36" x14ac:dyDescent="0.2">
      <c r="A576" s="1266" t="s">
        <v>978</v>
      </c>
      <c r="B576" s="1255" t="s">
        <v>670</v>
      </c>
      <c r="C576" s="1251" t="s">
        <v>4739</v>
      </c>
      <c r="D576" s="57">
        <v>1404.43</v>
      </c>
      <c r="E576" s="708"/>
      <c r="F576" s="57">
        <f>D576*E576</f>
        <v>0</v>
      </c>
    </row>
    <row r="577" spans="1:6" ht="24" x14ac:dyDescent="0.2">
      <c r="A577" s="1266" t="s">
        <v>5362</v>
      </c>
      <c r="B577" s="1255" t="s">
        <v>673</v>
      </c>
      <c r="C577" s="1251" t="s">
        <v>4739</v>
      </c>
      <c r="D577" s="57">
        <v>895.05</v>
      </c>
      <c r="E577" s="708"/>
      <c r="F577" s="57">
        <f>D577*E577</f>
        <v>0</v>
      </c>
    </row>
    <row r="578" spans="1:6" s="695" customFormat="1" ht="25.5" customHeight="1" x14ac:dyDescent="0.2">
      <c r="A578" s="1266" t="s">
        <v>5382</v>
      </c>
      <c r="B578" s="1255" t="s">
        <v>5106</v>
      </c>
      <c r="C578" s="1251"/>
      <c r="D578" s="57"/>
      <c r="E578" s="849"/>
      <c r="F578" s="57"/>
    </row>
    <row r="579" spans="1:6" s="695" customFormat="1" ht="108" x14ac:dyDescent="0.2">
      <c r="A579" s="1887" t="s">
        <v>134</v>
      </c>
      <c r="B579" s="1255" t="s">
        <v>667</v>
      </c>
      <c r="C579" s="1251"/>
      <c r="D579" s="57"/>
      <c r="E579" s="709"/>
      <c r="F579" s="57"/>
    </row>
    <row r="580" spans="1:6" ht="14.25" x14ac:dyDescent="0.2">
      <c r="A580" s="1266" t="s">
        <v>752</v>
      </c>
      <c r="B580" s="1255" t="s">
        <v>668</v>
      </c>
      <c r="C580" s="1251" t="s">
        <v>4739</v>
      </c>
      <c r="D580" s="57">
        <v>589.07000000000005</v>
      </c>
      <c r="E580" s="708"/>
      <c r="F580" s="57">
        <f>D580*E580</f>
        <v>0</v>
      </c>
    </row>
    <row r="581" spans="1:6" ht="14.25" x14ac:dyDescent="0.2">
      <c r="A581" s="1266" t="s">
        <v>753</v>
      </c>
      <c r="B581" s="1255" t="s">
        <v>1860</v>
      </c>
      <c r="C581" s="1251" t="s">
        <v>4739</v>
      </c>
      <c r="D581" s="57">
        <v>56.9</v>
      </c>
      <c r="E581" s="708"/>
      <c r="F581" s="57">
        <f>D581*E581</f>
        <v>0</v>
      </c>
    </row>
    <row r="582" spans="1:6" x14ac:dyDescent="0.2">
      <c r="A582" s="1266" t="s">
        <v>547</v>
      </c>
      <c r="B582" s="1255" t="s">
        <v>5107</v>
      </c>
      <c r="C582" s="1251"/>
      <c r="D582" s="57"/>
      <c r="E582" s="849"/>
      <c r="F582" s="57"/>
    </row>
    <row r="583" spans="1:6" ht="108.75" customHeight="1" x14ac:dyDescent="0.2">
      <c r="A583" s="1887" t="s">
        <v>134</v>
      </c>
      <c r="B583" s="1255" t="s">
        <v>666</v>
      </c>
      <c r="C583" s="1251"/>
      <c r="D583" s="57"/>
      <c r="E583" s="849"/>
      <c r="F583" s="57"/>
    </row>
    <row r="584" spans="1:6" ht="24" x14ac:dyDescent="0.2">
      <c r="A584" s="1266" t="s">
        <v>1591</v>
      </c>
      <c r="B584" s="1255" t="s">
        <v>648</v>
      </c>
      <c r="C584" s="1251" t="s">
        <v>4739</v>
      </c>
      <c r="D584" s="57">
        <v>61.96</v>
      </c>
      <c r="E584" s="708"/>
      <c r="F584" s="57">
        <f>D584*E584</f>
        <v>0</v>
      </c>
    </row>
    <row r="585" spans="1:6" x14ac:dyDescent="0.2">
      <c r="A585" s="1266" t="s">
        <v>548</v>
      </c>
      <c r="B585" s="1806" t="s">
        <v>633</v>
      </c>
      <c r="C585" s="1251"/>
      <c r="D585" s="57"/>
      <c r="E585" s="709"/>
      <c r="F585" s="57"/>
    </row>
    <row r="586" spans="1:6" ht="120" x14ac:dyDescent="0.2">
      <c r="A586" s="1887" t="s">
        <v>134</v>
      </c>
      <c r="B586" s="1255" t="s">
        <v>634</v>
      </c>
      <c r="C586" s="1251"/>
      <c r="D586" s="57"/>
      <c r="E586" s="709"/>
      <c r="F586" s="57"/>
    </row>
    <row r="587" spans="1:6" ht="60" x14ac:dyDescent="0.2">
      <c r="A587" s="1887" t="s">
        <v>134</v>
      </c>
      <c r="B587" s="1255" t="s">
        <v>4783</v>
      </c>
      <c r="C587" s="1251"/>
      <c r="D587" s="57"/>
      <c r="E587" s="709"/>
      <c r="F587" s="57"/>
    </row>
    <row r="588" spans="1:6" ht="48" x14ac:dyDescent="0.2">
      <c r="A588" s="1887" t="s">
        <v>134</v>
      </c>
      <c r="B588" s="1255" t="s">
        <v>635</v>
      </c>
      <c r="C588" s="1251"/>
      <c r="D588" s="57"/>
      <c r="E588" s="709"/>
      <c r="F588" s="57"/>
    </row>
    <row r="589" spans="1:6" ht="36" x14ac:dyDescent="0.2">
      <c r="A589" s="1266" t="s">
        <v>754</v>
      </c>
      <c r="B589" s="1255" t="s">
        <v>5358</v>
      </c>
      <c r="C589" s="1251" t="s">
        <v>4739</v>
      </c>
      <c r="D589" s="57">
        <v>126</v>
      </c>
      <c r="E589" s="708"/>
      <c r="F589" s="57">
        <f>D589*E589</f>
        <v>0</v>
      </c>
    </row>
    <row r="590" spans="1:6" ht="24" x14ac:dyDescent="0.2">
      <c r="A590" s="1266" t="s">
        <v>755</v>
      </c>
      <c r="B590" s="1255" t="s">
        <v>679</v>
      </c>
      <c r="C590" s="1251" t="s">
        <v>5</v>
      </c>
      <c r="D590" s="57">
        <v>161</v>
      </c>
      <c r="E590" s="708"/>
      <c r="F590" s="57">
        <f>D590*E590</f>
        <v>0</v>
      </c>
    </row>
    <row r="591" spans="1:6" s="695" customFormat="1" ht="72" x14ac:dyDescent="0.2">
      <c r="A591" s="1266" t="s">
        <v>549</v>
      </c>
      <c r="B591" s="1255" t="s">
        <v>680</v>
      </c>
      <c r="C591" s="1251" t="s">
        <v>4739</v>
      </c>
      <c r="D591" s="57">
        <v>355</v>
      </c>
      <c r="E591" s="708"/>
      <c r="F591" s="57">
        <f>D591*E591</f>
        <v>0</v>
      </c>
    </row>
    <row r="592" spans="1:6" s="695" customFormat="1" ht="36" x14ac:dyDescent="0.2">
      <c r="A592" s="1266" t="s">
        <v>550</v>
      </c>
      <c r="B592" s="1255" t="s">
        <v>5108</v>
      </c>
      <c r="C592" s="1251"/>
      <c r="D592" s="1251"/>
      <c r="E592" s="1889"/>
      <c r="F592" s="57"/>
    </row>
    <row r="593" spans="1:6" s="695" customFormat="1" ht="133.5" customHeight="1" x14ac:dyDescent="0.2">
      <c r="A593" s="1887" t="s">
        <v>134</v>
      </c>
      <c r="B593" s="1255" t="s">
        <v>637</v>
      </c>
      <c r="C593" s="1251"/>
      <c r="D593" s="1251"/>
      <c r="E593" s="1889"/>
      <c r="F593" s="57"/>
    </row>
    <row r="594" spans="1:6" s="695" customFormat="1" ht="97.5" customHeight="1" x14ac:dyDescent="0.2">
      <c r="A594" s="1887" t="s">
        <v>134</v>
      </c>
      <c r="B594" s="1255" t="s">
        <v>1080</v>
      </c>
      <c r="C594" s="1251"/>
      <c r="D594" s="1251"/>
      <c r="E594" s="1889"/>
      <c r="F594" s="57"/>
    </row>
    <row r="595" spans="1:6" ht="24" x14ac:dyDescent="0.2">
      <c r="A595" s="1266" t="s">
        <v>1842</v>
      </c>
      <c r="B595" s="1255" t="s">
        <v>638</v>
      </c>
      <c r="C595" s="1251" t="s">
        <v>4739</v>
      </c>
      <c r="D595" s="57">
        <v>1461.14</v>
      </c>
      <c r="E595" s="708"/>
      <c r="F595" s="57">
        <f>D595*E595</f>
        <v>0</v>
      </c>
    </row>
    <row r="596" spans="1:6" ht="14.25" x14ac:dyDescent="0.2">
      <c r="A596" s="1266" t="s">
        <v>2041</v>
      </c>
      <c r="B596" s="1255" t="s">
        <v>639</v>
      </c>
      <c r="C596" s="1251" t="s">
        <v>4739</v>
      </c>
      <c r="D596" s="57">
        <v>404.12</v>
      </c>
      <c r="E596" s="708"/>
      <c r="F596" s="57">
        <f>D596*E596</f>
        <v>0</v>
      </c>
    </row>
    <row r="597" spans="1:6" ht="14.25" x14ac:dyDescent="0.2">
      <c r="A597" s="1266" t="s">
        <v>2042</v>
      </c>
      <c r="B597" s="1255" t="s">
        <v>681</v>
      </c>
      <c r="C597" s="1251" t="s">
        <v>4739</v>
      </c>
      <c r="D597" s="57">
        <v>76</v>
      </c>
      <c r="E597" s="708"/>
      <c r="F597" s="57">
        <f>D597*E597</f>
        <v>0</v>
      </c>
    </row>
    <row r="598" spans="1:6" ht="14.25" x14ac:dyDescent="0.2">
      <c r="A598" s="1266" t="s">
        <v>4648</v>
      </c>
      <c r="B598" s="1255" t="s">
        <v>675</v>
      </c>
      <c r="C598" s="1251" t="s">
        <v>4739</v>
      </c>
      <c r="D598" s="57">
        <v>76</v>
      </c>
      <c r="E598" s="708"/>
      <c r="F598" s="57">
        <f>D598*E598</f>
        <v>0</v>
      </c>
    </row>
    <row r="599" spans="1:6" ht="24" x14ac:dyDescent="0.2">
      <c r="A599" s="1266" t="s">
        <v>551</v>
      </c>
      <c r="B599" s="1255" t="s">
        <v>5383</v>
      </c>
      <c r="C599" s="1251"/>
      <c r="D599" s="57"/>
      <c r="E599" s="709"/>
      <c r="F599" s="57"/>
    </row>
    <row r="600" spans="1:6" ht="72.75" customHeight="1" x14ac:dyDescent="0.2">
      <c r="A600" s="1887" t="s">
        <v>134</v>
      </c>
      <c r="B600" s="1255" t="s">
        <v>1903</v>
      </c>
      <c r="C600" s="1251"/>
      <c r="D600" s="57"/>
      <c r="E600" s="709"/>
      <c r="F600" s="57"/>
    </row>
    <row r="601" spans="1:6" ht="60" x14ac:dyDescent="0.2">
      <c r="A601" s="1266" t="s">
        <v>5364</v>
      </c>
      <c r="B601" s="1255" t="s">
        <v>1904</v>
      </c>
      <c r="C601" s="1251" t="s">
        <v>4739</v>
      </c>
      <c r="D601" s="57">
        <v>66.5</v>
      </c>
      <c r="E601" s="708"/>
      <c r="F601" s="57">
        <f>D601*E601</f>
        <v>0</v>
      </c>
    </row>
    <row r="602" spans="1:6" ht="48" x14ac:dyDescent="0.2">
      <c r="A602" s="1266" t="s">
        <v>5365</v>
      </c>
      <c r="B602" s="1255" t="s">
        <v>1862</v>
      </c>
      <c r="C602" s="1251" t="s">
        <v>4739</v>
      </c>
      <c r="D602" s="57">
        <v>462.77</v>
      </c>
      <c r="E602" s="708"/>
      <c r="F602" s="57">
        <f>D602*E602</f>
        <v>0</v>
      </c>
    </row>
    <row r="603" spans="1:6" s="695" customFormat="1" ht="72" x14ac:dyDescent="0.2">
      <c r="A603" s="1266" t="s">
        <v>552</v>
      </c>
      <c r="B603" s="1255" t="s">
        <v>678</v>
      </c>
      <c r="C603" s="1251" t="s">
        <v>4740</v>
      </c>
      <c r="D603" s="57">
        <v>451.5</v>
      </c>
      <c r="E603" s="708"/>
      <c r="F603" s="57">
        <f>D603*E603</f>
        <v>0</v>
      </c>
    </row>
    <row r="604" spans="1:6" s="695" customFormat="1" ht="64.5" customHeight="1" x14ac:dyDescent="0.2">
      <c r="A604" s="1266" t="s">
        <v>553</v>
      </c>
      <c r="B604" s="1255" t="s">
        <v>644</v>
      </c>
      <c r="C604" s="1251"/>
      <c r="D604" s="57"/>
      <c r="E604" s="709"/>
      <c r="F604" s="57"/>
    </row>
    <row r="605" spans="1:6" s="695" customFormat="1" ht="14.25" x14ac:dyDescent="0.2">
      <c r="A605" s="1266" t="s">
        <v>612</v>
      </c>
      <c r="B605" s="1255" t="s">
        <v>645</v>
      </c>
      <c r="C605" s="1251" t="s">
        <v>4739</v>
      </c>
      <c r="D605" s="57">
        <v>14.4</v>
      </c>
      <c r="E605" s="708"/>
      <c r="F605" s="57">
        <f>D605*E605</f>
        <v>0</v>
      </c>
    </row>
    <row r="606" spans="1:6" s="695" customFormat="1" ht="14.25" x14ac:dyDescent="0.2">
      <c r="A606" s="1266" t="s">
        <v>5371</v>
      </c>
      <c r="B606" s="1255" t="s">
        <v>646</v>
      </c>
      <c r="C606" s="1251" t="s">
        <v>4739</v>
      </c>
      <c r="D606" s="57">
        <v>123</v>
      </c>
      <c r="E606" s="708"/>
      <c r="F606" s="57">
        <f>D606*E606</f>
        <v>0</v>
      </c>
    </row>
    <row r="607" spans="1:6" ht="24" x14ac:dyDescent="0.2">
      <c r="A607" s="1266" t="s">
        <v>5372</v>
      </c>
      <c r="B607" s="1255" t="s">
        <v>671</v>
      </c>
      <c r="C607" s="1251" t="s">
        <v>4739</v>
      </c>
      <c r="D607" s="57">
        <v>66.5</v>
      </c>
      <c r="E607" s="708"/>
      <c r="F607" s="57">
        <f>D607*E607</f>
        <v>0</v>
      </c>
    </row>
    <row r="608" spans="1:6" ht="36" x14ac:dyDescent="0.2">
      <c r="A608" s="1266" t="s">
        <v>5384</v>
      </c>
      <c r="B608" s="1255" t="s">
        <v>672</v>
      </c>
      <c r="C608" s="1251" t="s">
        <v>4739</v>
      </c>
      <c r="D608" s="57">
        <v>372.77</v>
      </c>
      <c r="E608" s="708"/>
      <c r="F608" s="57">
        <f>D608*E608</f>
        <v>0</v>
      </c>
    </row>
    <row r="609" spans="1:6" ht="84" x14ac:dyDescent="0.2">
      <c r="A609" s="1266" t="s">
        <v>42</v>
      </c>
      <c r="B609" s="1255" t="s">
        <v>758</v>
      </c>
      <c r="C609" s="1251" t="s">
        <v>4739</v>
      </c>
      <c r="D609" s="57">
        <v>1</v>
      </c>
      <c r="E609" s="708"/>
      <c r="F609" s="57">
        <f>D609*E609</f>
        <v>0</v>
      </c>
    </row>
    <row r="610" spans="1:6" ht="24" x14ac:dyDescent="0.2">
      <c r="A610" s="1266" t="s">
        <v>43</v>
      </c>
      <c r="B610" s="1255" t="s">
        <v>677</v>
      </c>
      <c r="C610" s="1251"/>
      <c r="D610" s="57"/>
      <c r="E610" s="709"/>
      <c r="F610" s="57"/>
    </row>
    <row r="611" spans="1:6" ht="60" x14ac:dyDescent="0.2">
      <c r="A611" s="1887" t="s">
        <v>134</v>
      </c>
      <c r="B611" s="1255" t="s">
        <v>636</v>
      </c>
      <c r="C611" s="1251"/>
      <c r="D611" s="57"/>
      <c r="E611" s="709"/>
      <c r="F611" s="57"/>
    </row>
    <row r="612" spans="1:6" ht="24" x14ac:dyDescent="0.2">
      <c r="A612" s="1266" t="s">
        <v>615</v>
      </c>
      <c r="B612" s="1255" t="s">
        <v>640</v>
      </c>
      <c r="C612" s="1251" t="s">
        <v>4739</v>
      </c>
      <c r="D612" s="57">
        <v>298.36</v>
      </c>
      <c r="E612" s="708"/>
      <c r="F612" s="57">
        <f t="shared" ref="F612:F618" si="17">D612*E612</f>
        <v>0</v>
      </c>
    </row>
    <row r="613" spans="1:6" ht="24" x14ac:dyDescent="0.2">
      <c r="A613" s="1266" t="s">
        <v>616</v>
      </c>
      <c r="B613" s="1255" t="s">
        <v>641</v>
      </c>
      <c r="C613" s="1251" t="s">
        <v>4739</v>
      </c>
      <c r="D613" s="57">
        <v>113.08</v>
      </c>
      <c r="E613" s="708"/>
      <c r="F613" s="57">
        <f t="shared" si="17"/>
        <v>0</v>
      </c>
    </row>
    <row r="614" spans="1:6" ht="14.25" x14ac:dyDescent="0.2">
      <c r="A614" s="1266" t="s">
        <v>5385</v>
      </c>
      <c r="B614" s="1255" t="s">
        <v>642</v>
      </c>
      <c r="C614" s="1251" t="s">
        <v>4739</v>
      </c>
      <c r="D614" s="57">
        <v>61.96</v>
      </c>
      <c r="E614" s="708"/>
      <c r="F614" s="57">
        <f t="shared" si="17"/>
        <v>0</v>
      </c>
    </row>
    <row r="615" spans="1:6" ht="36" x14ac:dyDescent="0.2">
      <c r="A615" s="1266" t="s">
        <v>5386</v>
      </c>
      <c r="B615" s="1255" t="s">
        <v>643</v>
      </c>
      <c r="C615" s="1251" t="s">
        <v>4739</v>
      </c>
      <c r="D615" s="57">
        <v>1418.29</v>
      </c>
      <c r="E615" s="708"/>
      <c r="F615" s="57">
        <f t="shared" si="17"/>
        <v>0</v>
      </c>
    </row>
    <row r="616" spans="1:6" ht="24" x14ac:dyDescent="0.2">
      <c r="A616" s="1266" t="s">
        <v>5387</v>
      </c>
      <c r="B616" s="1255" t="s">
        <v>647</v>
      </c>
      <c r="C616" s="1251" t="s">
        <v>4739</v>
      </c>
      <c r="D616" s="57">
        <v>28.5</v>
      </c>
      <c r="E616" s="708"/>
      <c r="F616" s="57">
        <f t="shared" si="17"/>
        <v>0</v>
      </c>
    </row>
    <row r="617" spans="1:6" ht="99.75" customHeight="1" x14ac:dyDescent="0.2">
      <c r="A617" s="1266" t="s">
        <v>617</v>
      </c>
      <c r="B617" s="1250" t="s">
        <v>1861</v>
      </c>
      <c r="C617" s="1251" t="s">
        <v>4740</v>
      </c>
      <c r="D617" s="57">
        <v>271</v>
      </c>
      <c r="E617" s="708"/>
      <c r="F617" s="57">
        <f t="shared" si="17"/>
        <v>0</v>
      </c>
    </row>
    <row r="618" spans="1:6" ht="87" customHeight="1" x14ac:dyDescent="0.2">
      <c r="A618" s="1266" t="s">
        <v>759</v>
      </c>
      <c r="B618" s="1250" t="s">
        <v>1863</v>
      </c>
      <c r="C618" s="1251" t="s">
        <v>4740</v>
      </c>
      <c r="D618" s="57">
        <v>192</v>
      </c>
      <c r="E618" s="708"/>
      <c r="F618" s="57">
        <f t="shared" si="17"/>
        <v>0</v>
      </c>
    </row>
    <row r="619" spans="1:6" x14ac:dyDescent="0.2">
      <c r="A619" s="1285"/>
      <c r="B619" s="1286" t="s">
        <v>653</v>
      </c>
      <c r="C619" s="1860"/>
      <c r="D619" s="1861"/>
      <c r="E619" s="1862"/>
      <c r="F619" s="1287"/>
    </row>
    <row r="620" spans="1:6" ht="132.75" customHeight="1" x14ac:dyDescent="0.2">
      <c r="A620" s="1266" t="s">
        <v>761</v>
      </c>
      <c r="B620" s="1250" t="s">
        <v>694</v>
      </c>
      <c r="C620" s="1251" t="s">
        <v>4740</v>
      </c>
      <c r="D620" s="57">
        <v>202.4</v>
      </c>
      <c r="E620" s="708"/>
      <c r="F620" s="57">
        <f>D620*E620</f>
        <v>0</v>
      </c>
    </row>
    <row r="621" spans="1:6" ht="60" x14ac:dyDescent="0.2">
      <c r="A621" s="1266" t="s">
        <v>764</v>
      </c>
      <c r="B621" s="1255" t="s">
        <v>693</v>
      </c>
      <c r="C621" s="1251" t="s">
        <v>4739</v>
      </c>
      <c r="D621" s="57">
        <v>1143.78</v>
      </c>
      <c r="E621" s="708"/>
      <c r="F621" s="57">
        <f>D621*E621</f>
        <v>0</v>
      </c>
    </row>
    <row r="622" spans="1:6" ht="84" x14ac:dyDescent="0.2">
      <c r="A622" s="1266" t="s">
        <v>1595</v>
      </c>
      <c r="B622" s="1255" t="s">
        <v>690</v>
      </c>
      <c r="C622" s="1251"/>
      <c r="D622" s="57"/>
      <c r="E622" s="709"/>
      <c r="F622" s="57"/>
    </row>
    <row r="623" spans="1:6" ht="48" x14ac:dyDescent="0.2">
      <c r="A623" s="1266" t="s">
        <v>5388</v>
      </c>
      <c r="B623" s="1255" t="s">
        <v>691</v>
      </c>
      <c r="C623" s="1251" t="s">
        <v>4739</v>
      </c>
      <c r="D623" s="57">
        <v>15.34</v>
      </c>
      <c r="E623" s="708"/>
      <c r="F623" s="57">
        <f>D623*E623</f>
        <v>0</v>
      </c>
    </row>
    <row r="624" spans="1:6" ht="72" x14ac:dyDescent="0.2">
      <c r="A624" s="1266" t="s">
        <v>773</v>
      </c>
      <c r="B624" s="1255" t="s">
        <v>692</v>
      </c>
      <c r="C624" s="1251"/>
      <c r="D624" s="57"/>
      <c r="E624" s="709"/>
      <c r="F624" s="57"/>
    </row>
    <row r="625" spans="1:6" ht="36" x14ac:dyDescent="0.2">
      <c r="A625" s="1266" t="s">
        <v>1844</v>
      </c>
      <c r="B625" s="1255" t="s">
        <v>701</v>
      </c>
      <c r="C625" s="1251" t="s">
        <v>4739</v>
      </c>
      <c r="D625" s="57">
        <v>545.12</v>
      </c>
      <c r="E625" s="708"/>
      <c r="F625" s="57">
        <f>D625*E625</f>
        <v>0</v>
      </c>
    </row>
    <row r="626" spans="1:6" ht="60" x14ac:dyDescent="0.2">
      <c r="A626" s="1266" t="s">
        <v>772</v>
      </c>
      <c r="B626" s="1255" t="s">
        <v>1078</v>
      </c>
      <c r="C626" s="1251" t="s">
        <v>4739</v>
      </c>
      <c r="D626" s="57">
        <v>527.5</v>
      </c>
      <c r="E626" s="708"/>
      <c r="F626" s="57">
        <f>D626*E626</f>
        <v>0</v>
      </c>
    </row>
    <row r="627" spans="1:6" ht="60" x14ac:dyDescent="0.2">
      <c r="A627" s="1266" t="s">
        <v>1846</v>
      </c>
      <c r="B627" s="1255" t="s">
        <v>1079</v>
      </c>
      <c r="C627" s="1251" t="s">
        <v>4739</v>
      </c>
      <c r="D627" s="57">
        <v>16.690000000000001</v>
      </c>
      <c r="E627" s="708"/>
      <c r="F627" s="57">
        <f>D627*E627</f>
        <v>0</v>
      </c>
    </row>
    <row r="628" spans="1:6" x14ac:dyDescent="0.2">
      <c r="A628" s="1285"/>
      <c r="B628" s="1286" t="s">
        <v>682</v>
      </c>
      <c r="C628" s="1860"/>
      <c r="D628" s="1861"/>
      <c r="E628" s="1862"/>
      <c r="F628" s="1287"/>
    </row>
    <row r="629" spans="1:6" ht="84" x14ac:dyDescent="0.2">
      <c r="A629" s="1266" t="s">
        <v>774</v>
      </c>
      <c r="B629" s="1255" t="s">
        <v>770</v>
      </c>
      <c r="C629" s="1251"/>
      <c r="D629" s="57"/>
      <c r="E629" s="709"/>
      <c r="F629" s="57"/>
    </row>
    <row r="630" spans="1:6" ht="24" x14ac:dyDescent="0.2">
      <c r="A630" s="1266" t="s">
        <v>1850</v>
      </c>
      <c r="B630" s="1255" t="s">
        <v>683</v>
      </c>
      <c r="C630" s="1251" t="s">
        <v>4739</v>
      </c>
      <c r="D630" s="57">
        <v>236.77</v>
      </c>
      <c r="E630" s="708"/>
      <c r="F630" s="57">
        <f>D630*E630</f>
        <v>0</v>
      </c>
    </row>
    <row r="631" spans="1:6" ht="14.25" x14ac:dyDescent="0.2">
      <c r="A631" s="1266" t="s">
        <v>1851</v>
      </c>
      <c r="B631" s="1255" t="s">
        <v>700</v>
      </c>
      <c r="C631" s="1251" t="s">
        <v>4739</v>
      </c>
      <c r="D631" s="57">
        <v>58.55</v>
      </c>
      <c r="E631" s="708"/>
      <c r="F631" s="57">
        <f>D631*E631</f>
        <v>0</v>
      </c>
    </row>
    <row r="632" spans="1:6" ht="24" x14ac:dyDescent="0.2">
      <c r="A632" s="1266" t="s">
        <v>1852</v>
      </c>
      <c r="B632" s="1255" t="s">
        <v>699</v>
      </c>
      <c r="C632" s="1251" t="s">
        <v>4739</v>
      </c>
      <c r="D632" s="57">
        <v>518.79</v>
      </c>
      <c r="E632" s="708"/>
      <c r="F632" s="57">
        <f>D632*E632</f>
        <v>0</v>
      </c>
    </row>
    <row r="633" spans="1:6" ht="24" x14ac:dyDescent="0.2">
      <c r="A633" s="1266" t="s">
        <v>4650</v>
      </c>
      <c r="B633" s="1255" t="s">
        <v>702</v>
      </c>
      <c r="C633" s="1251" t="s">
        <v>4739</v>
      </c>
      <c r="D633" s="57">
        <v>16.690000000000001</v>
      </c>
      <c r="E633" s="708"/>
      <c r="F633" s="57">
        <f>D633*E633</f>
        <v>0</v>
      </c>
    </row>
    <row r="634" spans="1:6" ht="72" x14ac:dyDescent="0.2">
      <c r="A634" s="1266" t="s">
        <v>775</v>
      </c>
      <c r="B634" s="1255" t="s">
        <v>771</v>
      </c>
      <c r="C634" s="1251"/>
      <c r="D634" s="57"/>
      <c r="E634" s="709"/>
      <c r="F634" s="57"/>
    </row>
    <row r="635" spans="1:6" ht="36" x14ac:dyDescent="0.2">
      <c r="A635" s="1266" t="s">
        <v>4651</v>
      </c>
      <c r="B635" s="1255" t="s">
        <v>704</v>
      </c>
      <c r="C635" s="1251" t="s">
        <v>4739</v>
      </c>
      <c r="D635" s="57">
        <v>379.02</v>
      </c>
      <c r="E635" s="708"/>
      <c r="F635" s="57">
        <f t="shared" ref="F635:F643" si="18">D635*E635</f>
        <v>0</v>
      </c>
    </row>
    <row r="636" spans="1:6" ht="24" x14ac:dyDescent="0.2">
      <c r="A636" s="1266" t="s">
        <v>4652</v>
      </c>
      <c r="B636" s="1255" t="s">
        <v>688</v>
      </c>
      <c r="C636" s="1251" t="s">
        <v>4739</v>
      </c>
      <c r="D636" s="57">
        <v>18.32</v>
      </c>
      <c r="E636" s="708"/>
      <c r="F636" s="57">
        <f t="shared" si="18"/>
        <v>0</v>
      </c>
    </row>
    <row r="637" spans="1:6" ht="60" x14ac:dyDescent="0.2">
      <c r="A637" s="1266" t="s">
        <v>5389</v>
      </c>
      <c r="B637" s="1255" t="s">
        <v>689</v>
      </c>
      <c r="C637" s="1251" t="s">
        <v>4739</v>
      </c>
      <c r="D637" s="57">
        <v>210.86</v>
      </c>
      <c r="E637" s="708"/>
      <c r="F637" s="57">
        <f t="shared" si="18"/>
        <v>0</v>
      </c>
    </row>
    <row r="638" spans="1:6" ht="60" customHeight="1" x14ac:dyDescent="0.2">
      <c r="A638" s="1266" t="s">
        <v>5390</v>
      </c>
      <c r="B638" s="1255" t="s">
        <v>703</v>
      </c>
      <c r="C638" s="1251" t="s">
        <v>4739</v>
      </c>
      <c r="D638" s="57">
        <v>870.21</v>
      </c>
      <c r="E638" s="708"/>
      <c r="F638" s="57">
        <f>D638*E638</f>
        <v>0</v>
      </c>
    </row>
    <row r="639" spans="1:6" ht="60" x14ac:dyDescent="0.2">
      <c r="A639" s="1266" t="s">
        <v>5391</v>
      </c>
      <c r="B639" s="1255" t="s">
        <v>709</v>
      </c>
      <c r="C639" s="1251" t="s">
        <v>4739</v>
      </c>
      <c r="D639" s="57">
        <v>324.22000000000003</v>
      </c>
      <c r="E639" s="708"/>
      <c r="F639" s="57">
        <f>D639*E639</f>
        <v>0</v>
      </c>
    </row>
    <row r="640" spans="1:6" ht="48" x14ac:dyDescent="0.2">
      <c r="A640" s="1266" t="s">
        <v>5392</v>
      </c>
      <c r="B640" s="1255" t="s">
        <v>940</v>
      </c>
      <c r="C640" s="1251" t="s">
        <v>4739</v>
      </c>
      <c r="D640" s="57">
        <v>43.4</v>
      </c>
      <c r="E640" s="708"/>
      <c r="F640" s="57">
        <f>D640*E640</f>
        <v>0</v>
      </c>
    </row>
    <row r="641" spans="1:6" ht="36" x14ac:dyDescent="0.2">
      <c r="A641" s="1266" t="s">
        <v>5393</v>
      </c>
      <c r="B641" s="1255" t="s">
        <v>706</v>
      </c>
      <c r="C641" s="1251" t="s">
        <v>4739</v>
      </c>
      <c r="D641" s="57">
        <v>41.2</v>
      </c>
      <c r="E641" s="708"/>
      <c r="F641" s="57">
        <f t="shared" si="18"/>
        <v>0</v>
      </c>
    </row>
    <row r="642" spans="1:6" ht="48" x14ac:dyDescent="0.2">
      <c r="A642" s="1266" t="s">
        <v>5394</v>
      </c>
      <c r="B642" s="1255" t="s">
        <v>707</v>
      </c>
      <c r="C642" s="1251" t="s">
        <v>4739</v>
      </c>
      <c r="D642" s="57">
        <v>221.85</v>
      </c>
      <c r="E642" s="708"/>
      <c r="F642" s="57">
        <f t="shared" si="18"/>
        <v>0</v>
      </c>
    </row>
    <row r="643" spans="1:6" ht="36" x14ac:dyDescent="0.2">
      <c r="A643" s="1266" t="s">
        <v>5395</v>
      </c>
      <c r="B643" s="1255" t="s">
        <v>708</v>
      </c>
      <c r="C643" s="1251" t="s">
        <v>4739</v>
      </c>
      <c r="D643" s="57">
        <v>215.15</v>
      </c>
      <c r="E643" s="708"/>
      <c r="F643" s="57">
        <f t="shared" si="18"/>
        <v>0</v>
      </c>
    </row>
    <row r="644" spans="1:6" ht="60" x14ac:dyDescent="0.2">
      <c r="A644" s="1266" t="s">
        <v>776</v>
      </c>
      <c r="B644" s="1255" t="s">
        <v>861</v>
      </c>
      <c r="C644" s="1251"/>
      <c r="D644" s="71"/>
      <c r="E644" s="711"/>
      <c r="F644" s="57"/>
    </row>
    <row r="645" spans="1:6" ht="14.25" x14ac:dyDescent="0.2">
      <c r="A645" s="1266" t="s">
        <v>777</v>
      </c>
      <c r="B645" s="1255" t="s">
        <v>862</v>
      </c>
      <c r="C645" s="1251" t="s">
        <v>4739</v>
      </c>
      <c r="D645" s="71">
        <v>161.80000000000001</v>
      </c>
      <c r="E645" s="708"/>
      <c r="F645" s="57">
        <f>D645*E645</f>
        <v>0</v>
      </c>
    </row>
    <row r="646" spans="1:6" ht="24" x14ac:dyDescent="0.2">
      <c r="A646" s="1266" t="s">
        <v>778</v>
      </c>
      <c r="B646" s="1255" t="s">
        <v>863</v>
      </c>
      <c r="C646" s="1251" t="s">
        <v>4739</v>
      </c>
      <c r="D646" s="71">
        <v>49.75</v>
      </c>
      <c r="E646" s="708"/>
      <c r="F646" s="57">
        <f>D646*E646</f>
        <v>0</v>
      </c>
    </row>
    <row r="647" spans="1:6" ht="120" x14ac:dyDescent="0.2">
      <c r="A647" s="1266" t="s">
        <v>780</v>
      </c>
      <c r="B647" s="1255" t="s">
        <v>5396</v>
      </c>
      <c r="C647" s="1251" t="s">
        <v>4740</v>
      </c>
      <c r="D647" s="144">
        <v>240</v>
      </c>
      <c r="E647" s="708"/>
      <c r="F647" s="145">
        <f>E647*D647</f>
        <v>0</v>
      </c>
    </row>
    <row r="648" spans="1:6" x14ac:dyDescent="0.2">
      <c r="A648" s="1285"/>
      <c r="B648" s="1286" t="s">
        <v>742</v>
      </c>
      <c r="C648" s="1860"/>
      <c r="D648" s="1861"/>
      <c r="E648" s="1862"/>
      <c r="F648" s="1287"/>
    </row>
    <row r="649" spans="1:6" ht="84" x14ac:dyDescent="0.2">
      <c r="A649" s="1266" t="s">
        <v>781</v>
      </c>
      <c r="B649" s="1255" t="s">
        <v>743</v>
      </c>
      <c r="C649" s="1251"/>
      <c r="D649" s="57"/>
      <c r="E649" s="709"/>
      <c r="F649" s="57"/>
    </row>
    <row r="650" spans="1:6" ht="14.25" x14ac:dyDescent="0.2">
      <c r="A650" s="1266" t="s">
        <v>1889</v>
      </c>
      <c r="B650" s="1255" t="s">
        <v>744</v>
      </c>
      <c r="C650" s="1251" t="s">
        <v>4740</v>
      </c>
      <c r="D650" s="57">
        <v>14</v>
      </c>
      <c r="E650" s="708"/>
      <c r="F650" s="57">
        <f>D650*E650</f>
        <v>0</v>
      </c>
    </row>
    <row r="651" spans="1:6" ht="14.25" x14ac:dyDescent="0.2">
      <c r="A651" s="1266" t="s">
        <v>1890</v>
      </c>
      <c r="B651" s="1255" t="s">
        <v>745</v>
      </c>
      <c r="C651" s="1251" t="s">
        <v>4740</v>
      </c>
      <c r="D651" s="57">
        <v>56</v>
      </c>
      <c r="E651" s="708"/>
      <c r="F651" s="57">
        <f>D651*E651</f>
        <v>0</v>
      </c>
    </row>
    <row r="652" spans="1:6" ht="14.25" x14ac:dyDescent="0.2">
      <c r="A652" s="1266" t="s">
        <v>1891</v>
      </c>
      <c r="B652" s="1255" t="s">
        <v>746</v>
      </c>
      <c r="C652" s="1251" t="s">
        <v>4740</v>
      </c>
      <c r="D652" s="57">
        <v>14</v>
      </c>
      <c r="E652" s="708"/>
      <c r="F652" s="57">
        <f>D652*E652</f>
        <v>0</v>
      </c>
    </row>
    <row r="653" spans="1:6" ht="48" x14ac:dyDescent="0.2">
      <c r="A653" s="1266" t="s">
        <v>782</v>
      </c>
      <c r="B653" s="1255" t="s">
        <v>716</v>
      </c>
      <c r="C653" s="1251" t="s">
        <v>5</v>
      </c>
      <c r="D653" s="57">
        <v>6</v>
      </c>
      <c r="E653" s="708"/>
      <c r="F653" s="57">
        <f>D653*E653</f>
        <v>0</v>
      </c>
    </row>
    <row r="654" spans="1:6" ht="74.25" customHeight="1" x14ac:dyDescent="0.2">
      <c r="A654" s="1266" t="s">
        <v>783</v>
      </c>
      <c r="B654" s="1255" t="s">
        <v>717</v>
      </c>
      <c r="C654" s="1251" t="s">
        <v>4740</v>
      </c>
      <c r="D654" s="57">
        <v>446.02</v>
      </c>
      <c r="E654" s="708"/>
      <c r="F654" s="57">
        <f>D654*E654</f>
        <v>0</v>
      </c>
    </row>
    <row r="655" spans="1:6" ht="60" x14ac:dyDescent="0.2">
      <c r="A655" s="1266" t="s">
        <v>784</v>
      </c>
      <c r="B655" s="1255" t="s">
        <v>718</v>
      </c>
      <c r="C655" s="1251"/>
      <c r="D655" s="57"/>
      <c r="E655" s="709"/>
      <c r="F655" s="57"/>
    </row>
    <row r="656" spans="1:6" x14ac:dyDescent="0.2">
      <c r="A656" s="1266" t="s">
        <v>4653</v>
      </c>
      <c r="B656" s="1255" t="s">
        <v>719</v>
      </c>
      <c r="C656" s="1251" t="s">
        <v>5</v>
      </c>
      <c r="D656" s="57">
        <v>76</v>
      </c>
      <c r="E656" s="708"/>
      <c r="F656" s="57">
        <f>D656*E656</f>
        <v>0</v>
      </c>
    </row>
    <row r="657" spans="1:6" ht="24" x14ac:dyDescent="0.2">
      <c r="A657" s="1266" t="s">
        <v>4654</v>
      </c>
      <c r="B657" s="1255" t="s">
        <v>721</v>
      </c>
      <c r="C657" s="1251" t="s">
        <v>5</v>
      </c>
      <c r="D657" s="57">
        <v>30</v>
      </c>
      <c r="E657" s="708"/>
      <c r="F657" s="57">
        <f>D657*E657</f>
        <v>0</v>
      </c>
    </row>
    <row r="658" spans="1:6" ht="16.5" customHeight="1" x14ac:dyDescent="0.2">
      <c r="A658" s="1266" t="s">
        <v>4655</v>
      </c>
      <c r="B658" s="1255" t="s">
        <v>720</v>
      </c>
      <c r="C658" s="1251" t="s">
        <v>5</v>
      </c>
      <c r="D658" s="57">
        <v>86</v>
      </c>
      <c r="E658" s="708"/>
      <c r="F658" s="57">
        <f>D658*E658</f>
        <v>0</v>
      </c>
    </row>
    <row r="659" spans="1:6" ht="24" x14ac:dyDescent="0.2">
      <c r="A659" s="1266" t="s">
        <v>5397</v>
      </c>
      <c r="B659" s="1255" t="s">
        <v>4784</v>
      </c>
      <c r="C659" s="1251" t="s">
        <v>5</v>
      </c>
      <c r="D659" s="57">
        <v>20</v>
      </c>
      <c r="E659" s="708"/>
      <c r="F659" s="57">
        <f>D659*E659</f>
        <v>0</v>
      </c>
    </row>
    <row r="660" spans="1:6" ht="36" x14ac:dyDescent="0.2">
      <c r="A660" s="1266" t="s">
        <v>785</v>
      </c>
      <c r="B660" s="1255" t="s">
        <v>722</v>
      </c>
      <c r="C660" s="1251" t="s">
        <v>5</v>
      </c>
      <c r="D660" s="57"/>
      <c r="E660" s="708"/>
      <c r="F660" s="57"/>
    </row>
    <row r="661" spans="1:6" x14ac:dyDescent="0.2">
      <c r="A661" s="1266" t="s">
        <v>2147</v>
      </c>
      <c r="B661" s="1255" t="s">
        <v>208</v>
      </c>
      <c r="C661" s="1251" t="s">
        <v>5</v>
      </c>
      <c r="D661" s="57">
        <v>40</v>
      </c>
      <c r="E661" s="708"/>
      <c r="F661" s="57">
        <f>D661*E661</f>
        <v>0</v>
      </c>
    </row>
    <row r="662" spans="1:6" x14ac:dyDescent="0.2">
      <c r="A662" s="1266" t="s">
        <v>5398</v>
      </c>
      <c r="B662" s="1255" t="s">
        <v>209</v>
      </c>
      <c r="C662" s="1251" t="s">
        <v>5</v>
      </c>
      <c r="D662" s="57">
        <v>20</v>
      </c>
      <c r="E662" s="708"/>
      <c r="F662" s="57">
        <f>D662*E662</f>
        <v>0</v>
      </c>
    </row>
    <row r="663" spans="1:6" x14ac:dyDescent="0.2">
      <c r="A663" s="1266" t="s">
        <v>5399</v>
      </c>
      <c r="B663" s="1255" t="s">
        <v>210</v>
      </c>
      <c r="C663" s="1251" t="s">
        <v>5</v>
      </c>
      <c r="D663" s="57">
        <v>20</v>
      </c>
      <c r="E663" s="708"/>
      <c r="F663" s="57">
        <f>D663*E663</f>
        <v>0</v>
      </c>
    </row>
    <row r="664" spans="1:6" ht="72" x14ac:dyDescent="0.2">
      <c r="A664" s="1266" t="s">
        <v>786</v>
      </c>
      <c r="B664" s="1255" t="s">
        <v>723</v>
      </c>
      <c r="C664" s="1251" t="s">
        <v>4740</v>
      </c>
      <c r="D664" s="57">
        <v>200</v>
      </c>
      <c r="E664" s="708"/>
      <c r="F664" s="57">
        <f>D664*E664</f>
        <v>0</v>
      </c>
    </row>
    <row r="665" spans="1:6" ht="36" x14ac:dyDescent="0.2">
      <c r="A665" s="1266" t="s">
        <v>791</v>
      </c>
      <c r="B665" s="1255" t="s">
        <v>748</v>
      </c>
      <c r="C665" s="1251" t="s">
        <v>5</v>
      </c>
      <c r="D665" s="57">
        <v>1</v>
      </c>
      <c r="E665" s="708"/>
      <c r="F665" s="57">
        <f>D665*E665</f>
        <v>0</v>
      </c>
    </row>
    <row r="666" spans="1:6" ht="48" x14ac:dyDescent="0.2">
      <c r="A666" s="1266" t="s">
        <v>792</v>
      </c>
      <c r="B666" s="1255" t="s">
        <v>211</v>
      </c>
      <c r="C666" s="1251"/>
      <c r="D666" s="57"/>
      <c r="E666" s="709"/>
      <c r="F666" s="57"/>
    </row>
    <row r="667" spans="1:6" ht="14.25" x14ac:dyDescent="0.2">
      <c r="A667" s="1266" t="s">
        <v>2043</v>
      </c>
      <c r="B667" s="1255" t="s">
        <v>212</v>
      </c>
      <c r="C667" s="1251" t="s">
        <v>4740</v>
      </c>
      <c r="D667" s="57">
        <v>120</v>
      </c>
      <c r="E667" s="708"/>
      <c r="F667" s="57">
        <f t="shared" ref="F667:F673" si="19">D667*E667</f>
        <v>0</v>
      </c>
    </row>
    <row r="668" spans="1:6" ht="14.25" x14ac:dyDescent="0.2">
      <c r="A668" s="1266" t="s">
        <v>5237</v>
      </c>
      <c r="B668" s="1255" t="s">
        <v>213</v>
      </c>
      <c r="C668" s="1251" t="s">
        <v>4740</v>
      </c>
      <c r="D668" s="57">
        <v>60</v>
      </c>
      <c r="E668" s="708"/>
      <c r="F668" s="57">
        <f t="shared" si="19"/>
        <v>0</v>
      </c>
    </row>
    <row r="669" spans="1:6" ht="14.25" x14ac:dyDescent="0.2">
      <c r="A669" s="1694" t="s">
        <v>5238</v>
      </c>
      <c r="B669" s="1255" t="s">
        <v>214</v>
      </c>
      <c r="C669" s="1251" t="s">
        <v>4740</v>
      </c>
      <c r="D669" s="57">
        <v>60</v>
      </c>
      <c r="E669" s="708"/>
      <c r="F669" s="57">
        <f t="shared" si="19"/>
        <v>0</v>
      </c>
    </row>
    <row r="670" spans="1:6" ht="14.25" x14ac:dyDescent="0.2">
      <c r="A670" s="1266" t="s">
        <v>5400</v>
      </c>
      <c r="B670" s="1255" t="s">
        <v>215</v>
      </c>
      <c r="C670" s="1251" t="s">
        <v>4740</v>
      </c>
      <c r="D670" s="57">
        <v>60</v>
      </c>
      <c r="E670" s="708"/>
      <c r="F670" s="57">
        <f t="shared" si="19"/>
        <v>0</v>
      </c>
    </row>
    <row r="671" spans="1:6" ht="24.75" customHeight="1" x14ac:dyDescent="0.2">
      <c r="A671" s="1266" t="s">
        <v>793</v>
      </c>
      <c r="B671" s="1255" t="s">
        <v>216</v>
      </c>
      <c r="C671" s="1251" t="s">
        <v>4740</v>
      </c>
      <c r="D671" s="132">
        <v>688</v>
      </c>
      <c r="E671" s="708"/>
      <c r="F671" s="57">
        <f t="shared" si="19"/>
        <v>0</v>
      </c>
    </row>
    <row r="672" spans="1:6" ht="24" x14ac:dyDescent="0.2">
      <c r="A672" s="1266" t="s">
        <v>794</v>
      </c>
      <c r="B672" s="1255" t="s">
        <v>217</v>
      </c>
      <c r="C672" s="1251" t="s">
        <v>4740</v>
      </c>
      <c r="D672" s="57">
        <v>202</v>
      </c>
      <c r="E672" s="708"/>
      <c r="F672" s="57">
        <f t="shared" si="19"/>
        <v>0</v>
      </c>
    </row>
    <row r="673" spans="1:6" ht="36" x14ac:dyDescent="0.2">
      <c r="A673" s="1266" t="s">
        <v>795</v>
      </c>
      <c r="B673" s="1255" t="s">
        <v>218</v>
      </c>
      <c r="C673" s="1251" t="s">
        <v>4740</v>
      </c>
      <c r="D673" s="57">
        <v>160</v>
      </c>
      <c r="E673" s="708"/>
      <c r="F673" s="57">
        <f t="shared" si="19"/>
        <v>0</v>
      </c>
    </row>
    <row r="674" spans="1:6" x14ac:dyDescent="0.2">
      <c r="A674" s="1285"/>
      <c r="B674" s="1286" t="s">
        <v>821</v>
      </c>
      <c r="C674" s="1860"/>
      <c r="D674" s="1861"/>
      <c r="E674" s="1862"/>
      <c r="F674" s="1287"/>
    </row>
    <row r="675" spans="1:6" ht="48" x14ac:dyDescent="0.2">
      <c r="A675" s="1266" t="s">
        <v>796</v>
      </c>
      <c r="B675" s="1255" t="s">
        <v>219</v>
      </c>
      <c r="C675" s="1251"/>
      <c r="D675" s="57"/>
      <c r="E675" s="709"/>
      <c r="F675" s="57"/>
    </row>
    <row r="676" spans="1:6" x14ac:dyDescent="0.2">
      <c r="A676" s="1266" t="s">
        <v>4656</v>
      </c>
      <c r="B676" s="1255" t="s">
        <v>220</v>
      </c>
      <c r="C676" s="1251" t="s">
        <v>5</v>
      </c>
      <c r="D676" s="57">
        <v>150</v>
      </c>
      <c r="E676" s="708"/>
      <c r="F676" s="57">
        <f>D676*E676</f>
        <v>0</v>
      </c>
    </row>
    <row r="677" spans="1:6" ht="12.75" customHeight="1" x14ac:dyDescent="0.2">
      <c r="A677" s="1266" t="s">
        <v>4657</v>
      </c>
      <c r="B677" s="1255" t="s">
        <v>221</v>
      </c>
      <c r="C677" s="1251" t="s">
        <v>5</v>
      </c>
      <c r="D677" s="57">
        <v>150</v>
      </c>
      <c r="E677" s="708"/>
      <c r="F677" s="57">
        <f>D677*E677</f>
        <v>0</v>
      </c>
    </row>
    <row r="678" spans="1:6" ht="60" x14ac:dyDescent="0.2">
      <c r="A678" s="1266" t="s">
        <v>797</v>
      </c>
      <c r="B678" s="1255" t="s">
        <v>222</v>
      </c>
      <c r="C678" s="1251"/>
      <c r="D678" s="57"/>
      <c r="E678" s="849"/>
      <c r="F678" s="57"/>
    </row>
    <row r="679" spans="1:6" x14ac:dyDescent="0.2">
      <c r="A679" s="1266" t="s">
        <v>798</v>
      </c>
      <c r="B679" s="1255" t="s">
        <v>220</v>
      </c>
      <c r="C679" s="1251" t="s">
        <v>5</v>
      </c>
      <c r="D679" s="57">
        <v>80</v>
      </c>
      <c r="E679" s="708"/>
      <c r="F679" s="57">
        <f>D679*E679</f>
        <v>0</v>
      </c>
    </row>
    <row r="680" spans="1:6" x14ac:dyDescent="0.2">
      <c r="A680" s="1266" t="s">
        <v>799</v>
      </c>
      <c r="B680" s="1255" t="s">
        <v>221</v>
      </c>
      <c r="C680" s="1251" t="s">
        <v>5</v>
      </c>
      <c r="D680" s="57">
        <v>80</v>
      </c>
      <c r="E680" s="708"/>
      <c r="F680" s="57">
        <f>D680*E680</f>
        <v>0</v>
      </c>
    </row>
    <row r="681" spans="1:6" ht="72" x14ac:dyDescent="0.2">
      <c r="A681" s="1266" t="s">
        <v>800</v>
      </c>
      <c r="B681" s="1255" t="s">
        <v>223</v>
      </c>
      <c r="C681" s="1251" t="s">
        <v>4739</v>
      </c>
      <c r="D681" s="71">
        <v>5</v>
      </c>
      <c r="E681" s="708"/>
      <c r="F681" s="57">
        <f>D681*E681</f>
        <v>0</v>
      </c>
    </row>
    <row r="682" spans="1:6" ht="38.25" customHeight="1" x14ac:dyDescent="0.2">
      <c r="A682" s="1266" t="s">
        <v>801</v>
      </c>
      <c r="B682" s="1255" t="s">
        <v>224</v>
      </c>
      <c r="C682" s="1251"/>
      <c r="D682" s="57"/>
      <c r="E682" s="709"/>
      <c r="F682" s="57"/>
    </row>
    <row r="683" spans="1:6" ht="14.25" x14ac:dyDescent="0.2">
      <c r="A683" s="1266" t="s">
        <v>1900</v>
      </c>
      <c r="B683" s="1255" t="s">
        <v>225</v>
      </c>
      <c r="C683" s="1251" t="s">
        <v>4740</v>
      </c>
      <c r="D683" s="57">
        <v>125</v>
      </c>
      <c r="E683" s="708"/>
      <c r="F683" s="57">
        <f>D683*E683</f>
        <v>0</v>
      </c>
    </row>
    <row r="684" spans="1:6" ht="14.25" x14ac:dyDescent="0.2">
      <c r="A684" s="1266" t="s">
        <v>1901</v>
      </c>
      <c r="B684" s="1255" t="s">
        <v>226</v>
      </c>
      <c r="C684" s="1251" t="s">
        <v>4740</v>
      </c>
      <c r="D684" s="57">
        <v>75</v>
      </c>
      <c r="E684" s="708"/>
      <c r="F684" s="57">
        <f>D684*E684</f>
        <v>0</v>
      </c>
    </row>
    <row r="685" spans="1:6" ht="14.25" x14ac:dyDescent="0.2">
      <c r="A685" s="1266" t="s">
        <v>1902</v>
      </c>
      <c r="B685" s="1255" t="s">
        <v>227</v>
      </c>
      <c r="C685" s="1251" t="s">
        <v>4740</v>
      </c>
      <c r="D685" s="57">
        <v>75</v>
      </c>
      <c r="E685" s="708"/>
      <c r="F685" s="57">
        <f>D685*E685</f>
        <v>0</v>
      </c>
    </row>
    <row r="686" spans="1:6" ht="60" x14ac:dyDescent="0.2">
      <c r="A686" s="1266" t="s">
        <v>822</v>
      </c>
      <c r="B686" s="1790" t="s">
        <v>725</v>
      </c>
      <c r="C686" s="1251" t="s">
        <v>4740</v>
      </c>
      <c r="D686" s="57">
        <v>280</v>
      </c>
      <c r="E686" s="708"/>
      <c r="F686" s="57">
        <f>D686*E686</f>
        <v>0</v>
      </c>
    </row>
    <row r="687" spans="1:6" ht="24" x14ac:dyDescent="0.2">
      <c r="A687" s="1266" t="s">
        <v>823</v>
      </c>
      <c r="B687" s="1255" t="s">
        <v>5401</v>
      </c>
      <c r="C687" s="1251" t="s">
        <v>5</v>
      </c>
      <c r="D687" s="57">
        <v>72</v>
      </c>
      <c r="E687" s="708"/>
      <c r="F687" s="57">
        <f>D687*E687</f>
        <v>0</v>
      </c>
    </row>
    <row r="688" spans="1:6" x14ac:dyDescent="0.2">
      <c r="A688" s="1285"/>
      <c r="B688" s="1286" t="s">
        <v>622</v>
      </c>
      <c r="C688" s="1860"/>
      <c r="D688" s="1861"/>
      <c r="E688" s="1862"/>
      <c r="F688" s="1287"/>
    </row>
    <row r="689" spans="1:6" ht="84" x14ac:dyDescent="0.2">
      <c r="A689" s="1266" t="s">
        <v>825</v>
      </c>
      <c r="B689" s="1255" t="s">
        <v>228</v>
      </c>
      <c r="C689" s="1251"/>
      <c r="D689" s="57"/>
      <c r="E689" s="709"/>
      <c r="F689" s="57"/>
    </row>
    <row r="690" spans="1:6" x14ac:dyDescent="0.2">
      <c r="A690" s="1266" t="s">
        <v>829</v>
      </c>
      <c r="B690" s="1255" t="s">
        <v>229</v>
      </c>
      <c r="C690" s="1251" t="s">
        <v>5</v>
      </c>
      <c r="D690" s="57">
        <v>1</v>
      </c>
      <c r="E690" s="708"/>
      <c r="F690" s="57">
        <f>D690*E690</f>
        <v>0</v>
      </c>
    </row>
    <row r="691" spans="1:6" x14ac:dyDescent="0.2">
      <c r="A691" s="1266" t="s">
        <v>830</v>
      </c>
      <c r="B691" s="1255" t="s">
        <v>230</v>
      </c>
      <c r="C691" s="1251" t="s">
        <v>5</v>
      </c>
      <c r="D691" s="57">
        <v>1</v>
      </c>
      <c r="E691" s="708"/>
      <c r="F691" s="57">
        <f>D691*E691</f>
        <v>0</v>
      </c>
    </row>
    <row r="692" spans="1:6" x14ac:dyDescent="0.2">
      <c r="A692" s="1266" t="s">
        <v>4658</v>
      </c>
      <c r="B692" s="1255" t="s">
        <v>726</v>
      </c>
      <c r="C692" s="1251" t="s">
        <v>5</v>
      </c>
      <c r="D692" s="57">
        <v>1</v>
      </c>
      <c r="E692" s="708"/>
      <c r="F692" s="57">
        <f>D692*E692</f>
        <v>0</v>
      </c>
    </row>
    <row r="693" spans="1:6" ht="84" x14ac:dyDescent="0.2">
      <c r="A693" s="1266" t="s">
        <v>831</v>
      </c>
      <c r="B693" s="1255" t="s">
        <v>619</v>
      </c>
      <c r="C693" s="1251"/>
      <c r="D693" s="57"/>
      <c r="E693" s="709"/>
      <c r="F693" s="57"/>
    </row>
    <row r="694" spans="1:6" ht="14.25" x14ac:dyDescent="0.2">
      <c r="A694" s="1266" t="s">
        <v>4659</v>
      </c>
      <c r="B694" s="1255" t="s">
        <v>205</v>
      </c>
      <c r="C694" s="1251" t="s">
        <v>4740</v>
      </c>
      <c r="D694" s="57">
        <v>64</v>
      </c>
      <c r="E694" s="708"/>
      <c r="F694" s="57">
        <f>D694*E694</f>
        <v>0</v>
      </c>
    </row>
    <row r="695" spans="1:6" ht="36" x14ac:dyDescent="0.2">
      <c r="A695" s="1266" t="s">
        <v>4660</v>
      </c>
      <c r="B695" s="1255" t="s">
        <v>206</v>
      </c>
      <c r="C695" s="1251" t="s">
        <v>4740</v>
      </c>
      <c r="D695" s="57">
        <v>64</v>
      </c>
      <c r="E695" s="708"/>
      <c r="F695" s="57">
        <f>D695*E695</f>
        <v>0</v>
      </c>
    </row>
    <row r="696" spans="1:6" ht="38.25" x14ac:dyDescent="0.2">
      <c r="A696" s="1266" t="s">
        <v>5402</v>
      </c>
      <c r="B696" s="1255" t="s">
        <v>4785</v>
      </c>
      <c r="C696" s="1251" t="s">
        <v>4741</v>
      </c>
      <c r="D696" s="57">
        <v>4.95</v>
      </c>
      <c r="E696" s="708"/>
      <c r="F696" s="57">
        <f>D696*E696</f>
        <v>0</v>
      </c>
    </row>
    <row r="697" spans="1:6" ht="48" x14ac:dyDescent="0.2">
      <c r="A697" s="1266" t="s">
        <v>5403</v>
      </c>
      <c r="B697" s="1255" t="s">
        <v>620</v>
      </c>
      <c r="C697" s="1251" t="s">
        <v>4740</v>
      </c>
      <c r="D697" s="57">
        <v>64</v>
      </c>
      <c r="E697" s="708"/>
      <c r="F697" s="57">
        <f>D697*E697</f>
        <v>0</v>
      </c>
    </row>
    <row r="698" spans="1:6" ht="36" x14ac:dyDescent="0.2">
      <c r="A698" s="1266" t="s">
        <v>119</v>
      </c>
      <c r="B698" s="1255" t="s">
        <v>826</v>
      </c>
      <c r="C698" s="1251"/>
      <c r="D698" s="57"/>
      <c r="E698" s="709"/>
      <c r="F698" s="57"/>
    </row>
    <row r="699" spans="1:6" ht="36" x14ac:dyDescent="0.2">
      <c r="A699" s="1266" t="s">
        <v>5404</v>
      </c>
      <c r="B699" s="1255" t="s">
        <v>933</v>
      </c>
      <c r="C699" s="1251" t="s">
        <v>827</v>
      </c>
      <c r="D699" s="57">
        <v>7</v>
      </c>
      <c r="E699" s="708"/>
      <c r="F699" s="57">
        <f t="shared" ref="F699:F704" si="20">D699*E699</f>
        <v>0</v>
      </c>
    </row>
    <row r="700" spans="1:6" ht="50.25" customHeight="1" x14ac:dyDescent="0.2">
      <c r="A700" s="1266" t="s">
        <v>5405</v>
      </c>
      <c r="B700" s="1255" t="s">
        <v>828</v>
      </c>
      <c r="C700" s="1251" t="s">
        <v>4741</v>
      </c>
      <c r="D700" s="57">
        <v>2.8</v>
      </c>
      <c r="E700" s="708"/>
      <c r="F700" s="57">
        <f t="shared" si="20"/>
        <v>0</v>
      </c>
    </row>
    <row r="701" spans="1:6" ht="84.75" customHeight="1" x14ac:dyDescent="0.2">
      <c r="A701" s="1266" t="s">
        <v>832</v>
      </c>
      <c r="B701" s="1255" t="s">
        <v>4786</v>
      </c>
      <c r="C701" s="1251" t="s">
        <v>5</v>
      </c>
      <c r="D701" s="57">
        <v>49</v>
      </c>
      <c r="E701" s="708"/>
      <c r="F701" s="57">
        <f t="shared" si="20"/>
        <v>0</v>
      </c>
    </row>
    <row r="702" spans="1:6" ht="72" x14ac:dyDescent="0.2">
      <c r="A702" s="1266" t="s">
        <v>833</v>
      </c>
      <c r="B702" s="1255" t="s">
        <v>4787</v>
      </c>
      <c r="C702" s="1251" t="s">
        <v>5</v>
      </c>
      <c r="D702" s="57">
        <v>15</v>
      </c>
      <c r="E702" s="708"/>
      <c r="F702" s="57">
        <f t="shared" si="20"/>
        <v>0</v>
      </c>
    </row>
    <row r="703" spans="1:6" ht="24" x14ac:dyDescent="0.2">
      <c r="A703" s="1266" t="s">
        <v>1593</v>
      </c>
      <c r="B703" s="1255" t="s">
        <v>627</v>
      </c>
      <c r="C703" s="1251" t="s">
        <v>4739</v>
      </c>
      <c r="D703" s="57">
        <v>5251.63</v>
      </c>
      <c r="E703" s="708"/>
      <c r="F703" s="57">
        <f t="shared" si="20"/>
        <v>0</v>
      </c>
    </row>
    <row r="704" spans="1:6" ht="60" x14ac:dyDescent="0.2">
      <c r="A704" s="1266" t="s">
        <v>1594</v>
      </c>
      <c r="B704" s="1255" t="s">
        <v>802</v>
      </c>
      <c r="C704" s="1251" t="s">
        <v>4739</v>
      </c>
      <c r="D704" s="57">
        <v>5251.63</v>
      </c>
      <c r="E704" s="708"/>
      <c r="F704" s="57">
        <f t="shared" si="20"/>
        <v>0</v>
      </c>
    </row>
    <row r="705" spans="1:6" x14ac:dyDescent="0.2">
      <c r="A705" s="1266" t="s">
        <v>1595</v>
      </c>
      <c r="B705" s="1255" t="s">
        <v>231</v>
      </c>
      <c r="C705" s="1251" t="s">
        <v>232</v>
      </c>
      <c r="D705" s="57">
        <v>120</v>
      </c>
      <c r="E705" s="708"/>
      <c r="F705" s="57">
        <f>D705*E705</f>
        <v>0</v>
      </c>
    </row>
    <row r="706" spans="1:6" x14ac:dyDescent="0.2">
      <c r="A706" s="1266" t="s">
        <v>1596</v>
      </c>
      <c r="B706" s="1255" t="s">
        <v>233</v>
      </c>
      <c r="C706" s="1251" t="s">
        <v>232</v>
      </c>
      <c r="D706" s="57">
        <v>80</v>
      </c>
      <c r="E706" s="708"/>
      <c r="F706" s="57">
        <f>D706*E706</f>
        <v>0</v>
      </c>
    </row>
    <row r="707" spans="1:6" x14ac:dyDescent="0.2">
      <c r="A707" s="1266" t="s">
        <v>1597</v>
      </c>
      <c r="B707" s="1255" t="s">
        <v>234</v>
      </c>
      <c r="C707" s="1251" t="s">
        <v>232</v>
      </c>
      <c r="D707" s="57">
        <v>80</v>
      </c>
      <c r="E707" s="708"/>
      <c r="F707" s="57">
        <f>D707*E707</f>
        <v>0</v>
      </c>
    </row>
    <row r="708" spans="1:6" ht="60" x14ac:dyDescent="0.2">
      <c r="A708" s="1266" t="s">
        <v>1598</v>
      </c>
      <c r="B708" s="1255" t="s">
        <v>5409</v>
      </c>
      <c r="C708" s="1251"/>
      <c r="D708" s="57"/>
      <c r="E708" s="708"/>
      <c r="F708" s="57">
        <f>SUM(F528:F707)*0.05+F117*0.05+F161*0.05+F214*0.05+F294*0.05+F433*0.05+F855*0.05+F1003*0.05</f>
        <v>0</v>
      </c>
    </row>
    <row r="709" spans="1:6" x14ac:dyDescent="0.2">
      <c r="A709" s="1827"/>
      <c r="B709" s="530"/>
      <c r="C709" s="530"/>
      <c r="D709" s="530"/>
      <c r="E709" s="1780"/>
      <c r="F709" s="531"/>
    </row>
    <row r="710" spans="1:6" x14ac:dyDescent="0.2">
      <c r="A710" s="689"/>
      <c r="B710" s="1890" t="s">
        <v>235</v>
      </c>
      <c r="C710" s="1846"/>
      <c r="D710" s="1846"/>
      <c r="E710" s="1847"/>
      <c r="F710" s="274">
        <f>SUM(F528:F709)</f>
        <v>0</v>
      </c>
    </row>
    <row r="711" spans="1:6" x14ac:dyDescent="0.2">
      <c r="E711" s="1891"/>
    </row>
    <row r="712" spans="1:6" x14ac:dyDescent="0.2">
      <c r="E712" s="1891"/>
    </row>
    <row r="713" spans="1:6" s="1283" customFormat="1" ht="18.75" x14ac:dyDescent="0.3">
      <c r="A713" s="1881"/>
      <c r="B713" s="1867" t="s">
        <v>4661</v>
      </c>
      <c r="C713" s="1243"/>
      <c r="D713" s="1243"/>
      <c r="E713" s="1783"/>
      <c r="F713" s="1245"/>
    </row>
    <row r="714" spans="1:6" s="1237" customFormat="1" ht="90" customHeight="1" x14ac:dyDescent="0.2">
      <c r="A714" s="1820"/>
      <c r="B714" s="1820" t="s">
        <v>5109</v>
      </c>
      <c r="C714" s="1203"/>
      <c r="D714" s="1203"/>
      <c r="E714" s="1766"/>
      <c r="F714" s="1203"/>
    </row>
    <row r="715" spans="1:6" s="1237" customFormat="1" ht="36" customHeight="1" x14ac:dyDescent="0.2">
      <c r="A715" s="202"/>
      <c r="B715" s="202" t="s">
        <v>4788</v>
      </c>
      <c r="C715" s="1203"/>
      <c r="D715" s="1203"/>
      <c r="E715" s="1766"/>
      <c r="F715" s="1203"/>
    </row>
    <row r="716" spans="1:6" s="1237" customFormat="1" ht="33.75" x14ac:dyDescent="0.2">
      <c r="A716" s="202"/>
      <c r="B716" s="202" t="s">
        <v>4789</v>
      </c>
      <c r="C716" s="1203"/>
      <c r="D716" s="1203"/>
      <c r="E716" s="1766"/>
      <c r="F716" s="1203"/>
    </row>
    <row r="717" spans="1:6" s="1237" customFormat="1" ht="33.75" x14ac:dyDescent="0.2">
      <c r="A717" s="202"/>
      <c r="B717" s="202" t="s">
        <v>4790</v>
      </c>
      <c r="C717" s="1203"/>
      <c r="D717" s="1203"/>
      <c r="E717" s="1766"/>
      <c r="F717" s="1203"/>
    </row>
    <row r="718" spans="1:6" s="1237" customFormat="1" ht="45" x14ac:dyDescent="0.2">
      <c r="A718" s="202"/>
      <c r="B718" s="202" t="s">
        <v>4791</v>
      </c>
      <c r="C718" s="1203"/>
      <c r="D718" s="1203"/>
      <c r="E718" s="1766"/>
      <c r="F718" s="1203"/>
    </row>
    <row r="719" spans="1:6" s="1237" customFormat="1" ht="22.5" x14ac:dyDescent="0.2">
      <c r="A719" s="202"/>
      <c r="B719" s="202" t="s">
        <v>4792</v>
      </c>
      <c r="C719" s="1203"/>
      <c r="D719" s="1203"/>
      <c r="E719" s="1766"/>
      <c r="F719" s="1203"/>
    </row>
    <row r="720" spans="1:6" s="1237" customFormat="1" ht="33.75" x14ac:dyDescent="0.2">
      <c r="A720" s="202"/>
      <c r="B720" s="202" t="s">
        <v>4793</v>
      </c>
      <c r="C720" s="1203"/>
      <c r="D720" s="1203"/>
      <c r="E720" s="1766"/>
      <c r="F720" s="1203"/>
    </row>
    <row r="721" spans="1:6" s="1237" customFormat="1" ht="33.75" x14ac:dyDescent="0.2">
      <c r="A721" s="202"/>
      <c r="B721" s="202" t="s">
        <v>4794</v>
      </c>
      <c r="C721" s="1203"/>
      <c r="D721" s="1203"/>
      <c r="E721" s="1766"/>
      <c r="F721" s="1203"/>
    </row>
    <row r="722" spans="1:6" s="1871" customFormat="1" ht="56.25" x14ac:dyDescent="0.2">
      <c r="A722" s="1768"/>
      <c r="B722" s="1768" t="s">
        <v>851</v>
      </c>
      <c r="C722" s="1203"/>
      <c r="D722" s="1203"/>
      <c r="E722" s="1766"/>
      <c r="F722" s="1203"/>
    </row>
    <row r="723" spans="1:6" s="1237" customFormat="1" ht="11.25" x14ac:dyDescent="0.2">
      <c r="A723" s="1851"/>
      <c r="B723" s="1851" t="s">
        <v>803</v>
      </c>
      <c r="C723" s="203"/>
      <c r="D723" s="204"/>
      <c r="E723" s="722"/>
      <c r="F723" s="205"/>
    </row>
    <row r="724" spans="1:6" s="1237" customFormat="1" ht="46.5" customHeight="1" x14ac:dyDescent="0.2">
      <c r="A724" s="1892"/>
      <c r="B724" s="1892" t="s">
        <v>819</v>
      </c>
      <c r="C724" s="1768"/>
      <c r="D724" s="1768"/>
      <c r="E724" s="1819"/>
      <c r="F724" s="1768"/>
    </row>
    <row r="725" spans="1:6" s="1237" customFormat="1" ht="11.25" x14ac:dyDescent="0.2">
      <c r="A725" s="195"/>
      <c r="B725" s="1858" t="s">
        <v>4610</v>
      </c>
      <c r="C725" s="195"/>
      <c r="D725" s="196"/>
      <c r="E725" s="720"/>
      <c r="F725" s="195"/>
    </row>
    <row r="726" spans="1:6" s="1237" customFormat="1" ht="11.25" x14ac:dyDescent="0.2">
      <c r="A726" s="195"/>
      <c r="B726" s="1858" t="s">
        <v>4611</v>
      </c>
      <c r="C726" s="195"/>
      <c r="D726" s="196"/>
      <c r="E726" s="720"/>
      <c r="F726" s="195"/>
    </row>
    <row r="727" spans="1:6" s="1237" customFormat="1" ht="22.5" x14ac:dyDescent="0.2">
      <c r="A727" s="195"/>
      <c r="B727" s="1858" t="s">
        <v>4612</v>
      </c>
      <c r="C727" s="195"/>
      <c r="D727" s="196"/>
      <c r="E727" s="720"/>
      <c r="F727" s="195"/>
    </row>
    <row r="728" spans="1:6" s="1237" customFormat="1" ht="11.25" x14ac:dyDescent="0.2">
      <c r="A728" s="195"/>
      <c r="B728" s="1858" t="s">
        <v>4613</v>
      </c>
      <c r="C728" s="195"/>
      <c r="D728" s="196"/>
      <c r="E728" s="720"/>
      <c r="F728" s="195"/>
    </row>
    <row r="729" spans="1:6" s="1237" customFormat="1" ht="22.5" x14ac:dyDescent="0.2">
      <c r="A729" s="195"/>
      <c r="B729" s="1858" t="s">
        <v>804</v>
      </c>
      <c r="C729" s="195"/>
      <c r="D729" s="196"/>
      <c r="E729" s="720"/>
      <c r="F729" s="195"/>
    </row>
    <row r="730" spans="1:6" s="1237" customFormat="1" ht="11.25" x14ac:dyDescent="0.2">
      <c r="A730" s="195"/>
      <c r="B730" s="1858" t="s">
        <v>805</v>
      </c>
      <c r="C730" s="195"/>
      <c r="D730" s="196"/>
      <c r="E730" s="720"/>
      <c r="F730" s="195"/>
    </row>
    <row r="731" spans="1:6" s="1237" customFormat="1" ht="11.25" x14ac:dyDescent="0.2">
      <c r="A731" s="195"/>
      <c r="B731" s="1858" t="s">
        <v>192</v>
      </c>
      <c r="C731" s="195"/>
      <c r="D731" s="196"/>
      <c r="E731" s="720"/>
      <c r="F731" s="195"/>
    </row>
    <row r="732" spans="1:6" s="1237" customFormat="1" ht="46.5" customHeight="1" x14ac:dyDescent="0.2">
      <c r="A732" s="1892"/>
      <c r="B732" s="1892" t="s">
        <v>806</v>
      </c>
      <c r="C732" s="1768"/>
      <c r="D732" s="1768"/>
      <c r="E732" s="1819"/>
      <c r="F732" s="1768"/>
    </row>
    <row r="733" spans="1:6" s="1237" customFormat="1" ht="22.5" x14ac:dyDescent="0.2">
      <c r="A733" s="195"/>
      <c r="B733" s="1858" t="s">
        <v>807</v>
      </c>
      <c r="C733" s="195"/>
      <c r="D733" s="196"/>
      <c r="E733" s="720"/>
      <c r="F733" s="195"/>
    </row>
    <row r="734" spans="1:6" s="1237" customFormat="1" ht="11.25" x14ac:dyDescent="0.2">
      <c r="A734" s="195"/>
      <c r="B734" s="1858" t="s">
        <v>196</v>
      </c>
      <c r="C734" s="195"/>
      <c r="D734" s="196"/>
      <c r="E734" s="720"/>
      <c r="F734" s="195"/>
    </row>
    <row r="735" spans="1:6" s="1237" customFormat="1" ht="22.5" x14ac:dyDescent="0.2">
      <c r="A735" s="195"/>
      <c r="B735" s="1858" t="s">
        <v>4614</v>
      </c>
      <c r="C735" s="195"/>
      <c r="D735" s="196"/>
      <c r="E735" s="720"/>
      <c r="F735" s="195"/>
    </row>
    <row r="736" spans="1:6" s="1237" customFormat="1" ht="11.25" x14ac:dyDescent="0.2">
      <c r="A736" s="195"/>
      <c r="B736" s="1858" t="s">
        <v>4615</v>
      </c>
      <c r="C736" s="195"/>
      <c r="D736" s="196"/>
      <c r="E736" s="720"/>
      <c r="F736" s="195"/>
    </row>
    <row r="737" spans="1:6" s="1237" customFormat="1" ht="11.25" x14ac:dyDescent="0.2">
      <c r="A737" s="195"/>
      <c r="B737" s="1858" t="s">
        <v>4616</v>
      </c>
      <c r="C737" s="195"/>
      <c r="D737" s="196"/>
      <c r="E737" s="720"/>
      <c r="F737" s="195"/>
    </row>
    <row r="738" spans="1:6" s="1237" customFormat="1" ht="14.25" customHeight="1" x14ac:dyDescent="0.2">
      <c r="A738" s="195"/>
      <c r="B738" s="1858" t="s">
        <v>4617</v>
      </c>
      <c r="C738" s="195"/>
      <c r="D738" s="196"/>
      <c r="E738" s="720"/>
      <c r="F738" s="195"/>
    </row>
    <row r="739" spans="1:6" s="1237" customFormat="1" ht="11.25" x14ac:dyDescent="0.2">
      <c r="A739" s="195"/>
      <c r="B739" s="1858" t="s">
        <v>4618</v>
      </c>
      <c r="C739" s="195"/>
      <c r="D739" s="196"/>
      <c r="E739" s="720"/>
      <c r="F739" s="195"/>
    </row>
    <row r="740" spans="1:6" s="1237" customFormat="1" ht="11.25" x14ac:dyDescent="0.2">
      <c r="A740" s="195"/>
      <c r="B740" s="1858" t="s">
        <v>197</v>
      </c>
      <c r="C740" s="195"/>
      <c r="D740" s="196"/>
      <c r="E740" s="720"/>
      <c r="F740" s="195"/>
    </row>
    <row r="741" spans="1:6" s="1237" customFormat="1" ht="45" x14ac:dyDescent="0.2">
      <c r="A741" s="1892"/>
      <c r="B741" s="1892" t="s">
        <v>808</v>
      </c>
      <c r="C741" s="1768"/>
      <c r="D741" s="1768"/>
      <c r="E741" s="1819"/>
      <c r="F741" s="1768"/>
    </row>
    <row r="742" spans="1:6" s="1237" customFormat="1" ht="22.5" x14ac:dyDescent="0.2">
      <c r="A742" s="195"/>
      <c r="B742" s="1858" t="s">
        <v>809</v>
      </c>
      <c r="C742" s="195"/>
      <c r="D742" s="196"/>
      <c r="E742" s="720"/>
      <c r="F742" s="195"/>
    </row>
    <row r="743" spans="1:6" s="1237" customFormat="1" ht="22.5" x14ac:dyDescent="0.2">
      <c r="A743" s="195"/>
      <c r="B743" s="1858" t="s">
        <v>810</v>
      </c>
      <c r="C743" s="195"/>
      <c r="D743" s="196"/>
      <c r="E743" s="720"/>
      <c r="F743" s="195"/>
    </row>
    <row r="744" spans="1:6" s="1237" customFormat="1" ht="11.25" customHeight="1" x14ac:dyDescent="0.2">
      <c r="A744" s="195"/>
      <c r="B744" s="1858" t="s">
        <v>811</v>
      </c>
      <c r="C744" s="195"/>
      <c r="D744" s="196"/>
      <c r="E744" s="720"/>
      <c r="F744" s="195"/>
    </row>
    <row r="745" spans="1:6" s="1237" customFormat="1" ht="11.25" x14ac:dyDescent="0.2">
      <c r="A745" s="195"/>
      <c r="B745" s="1858" t="s">
        <v>192</v>
      </c>
      <c r="C745" s="195"/>
      <c r="D745" s="196"/>
      <c r="E745" s="720"/>
      <c r="F745" s="195"/>
    </row>
    <row r="746" spans="1:6" s="1237" customFormat="1" ht="12" customHeight="1" x14ac:dyDescent="0.2">
      <c r="A746" s="195"/>
      <c r="B746" s="1858" t="s">
        <v>4619</v>
      </c>
      <c r="C746" s="195"/>
      <c r="D746" s="196"/>
      <c r="E746" s="720"/>
      <c r="F746" s="195"/>
    </row>
    <row r="747" spans="1:6" s="1237" customFormat="1" ht="22.5" x14ac:dyDescent="0.2">
      <c r="A747" s="195"/>
      <c r="B747" s="1858" t="s">
        <v>4620</v>
      </c>
      <c r="C747" s="195"/>
      <c r="D747" s="196"/>
      <c r="E747" s="720"/>
      <c r="F747" s="195"/>
    </row>
    <row r="748" spans="1:6" s="1237" customFormat="1" ht="22.5" x14ac:dyDescent="0.2">
      <c r="A748" s="195"/>
      <c r="B748" s="1858" t="s">
        <v>4621</v>
      </c>
      <c r="C748" s="195"/>
      <c r="D748" s="196"/>
      <c r="E748" s="720"/>
      <c r="F748" s="195"/>
    </row>
    <row r="749" spans="1:6" s="1237" customFormat="1" ht="11.25" x14ac:dyDescent="0.2">
      <c r="A749" s="195"/>
      <c r="B749" s="1858" t="s">
        <v>197</v>
      </c>
      <c r="C749" s="195"/>
      <c r="D749" s="196"/>
      <c r="E749" s="720"/>
      <c r="F749" s="195"/>
    </row>
    <row r="750" spans="1:6" s="1237" customFormat="1" ht="22.5" x14ac:dyDescent="0.2">
      <c r="A750" s="1892"/>
      <c r="B750" s="1892" t="s">
        <v>812</v>
      </c>
      <c r="C750" s="1768"/>
      <c r="D750" s="1768"/>
      <c r="E750" s="1819"/>
      <c r="F750" s="1768"/>
    </row>
    <row r="751" spans="1:6" s="1237" customFormat="1" ht="22.5" x14ac:dyDescent="0.2">
      <c r="A751" s="195"/>
      <c r="B751" s="1858" t="s">
        <v>4622</v>
      </c>
      <c r="C751" s="195"/>
      <c r="D751" s="196"/>
      <c r="E751" s="720"/>
      <c r="F751" s="195"/>
    </row>
    <row r="752" spans="1:6" s="1237" customFormat="1" ht="11.25" x14ac:dyDescent="0.2">
      <c r="A752" s="195"/>
      <c r="B752" s="1858" t="s">
        <v>4623</v>
      </c>
      <c r="C752" s="195"/>
      <c r="D752" s="196"/>
      <c r="E752" s="720"/>
      <c r="F752" s="195"/>
    </row>
    <row r="753" spans="1:6" s="1237" customFormat="1" ht="11.25" x14ac:dyDescent="0.2">
      <c r="A753" s="195"/>
      <c r="B753" s="1858" t="s">
        <v>196</v>
      </c>
      <c r="C753" s="195"/>
      <c r="D753" s="196"/>
      <c r="E753" s="720"/>
      <c r="F753" s="195"/>
    </row>
    <row r="754" spans="1:6" s="1237" customFormat="1" ht="22.5" x14ac:dyDescent="0.2">
      <c r="A754" s="195"/>
      <c r="B754" s="1858" t="s">
        <v>4624</v>
      </c>
      <c r="C754" s="195"/>
      <c r="D754" s="196"/>
      <c r="E754" s="720"/>
      <c r="F754" s="195"/>
    </row>
    <row r="755" spans="1:6" s="1237" customFormat="1" ht="11.25" x14ac:dyDescent="0.2">
      <c r="A755" s="195"/>
      <c r="B755" s="1858" t="s">
        <v>4625</v>
      </c>
      <c r="C755" s="195"/>
      <c r="D755" s="196"/>
      <c r="E755" s="720"/>
      <c r="F755" s="195"/>
    </row>
    <row r="756" spans="1:6" s="1237" customFormat="1" ht="22.5" x14ac:dyDescent="0.2">
      <c r="A756" s="195"/>
      <c r="B756" s="1858" t="s">
        <v>4626</v>
      </c>
      <c r="C756" s="195"/>
      <c r="D756" s="196"/>
      <c r="E756" s="720"/>
      <c r="F756" s="195"/>
    </row>
    <row r="757" spans="1:6" s="1237" customFormat="1" ht="11.25" x14ac:dyDescent="0.2">
      <c r="A757" s="195"/>
      <c r="B757" s="1858" t="s">
        <v>4623</v>
      </c>
      <c r="C757" s="195"/>
      <c r="D757" s="196"/>
      <c r="E757" s="720"/>
      <c r="F757" s="195"/>
    </row>
    <row r="758" spans="1:6" s="1237" customFormat="1" ht="11.25" x14ac:dyDescent="0.2">
      <c r="A758" s="195"/>
      <c r="B758" s="1858" t="s">
        <v>813</v>
      </c>
      <c r="C758" s="195"/>
      <c r="D758" s="196"/>
      <c r="E758" s="720"/>
      <c r="F758" s="195"/>
    </row>
    <row r="759" spans="1:6" s="1237" customFormat="1" ht="11.25" x14ac:dyDescent="0.2">
      <c r="A759" s="195"/>
      <c r="B759" s="1858" t="s">
        <v>199</v>
      </c>
      <c r="C759" s="195"/>
      <c r="D759" s="196"/>
      <c r="E759" s="720"/>
      <c r="F759" s="195"/>
    </row>
    <row r="760" spans="1:6" s="1237" customFormat="1" ht="45.75" customHeight="1" x14ac:dyDescent="0.2">
      <c r="A760" s="1892"/>
      <c r="B760" s="1892" t="s">
        <v>814</v>
      </c>
      <c r="C760" s="1768"/>
      <c r="D760" s="1768"/>
      <c r="E760" s="1819"/>
      <c r="F760" s="1768"/>
    </row>
    <row r="761" spans="1:6" s="1237" customFormat="1" ht="11.25" x14ac:dyDescent="0.2">
      <c r="A761" s="195"/>
      <c r="B761" s="1858" t="s">
        <v>249</v>
      </c>
      <c r="C761" s="195"/>
      <c r="D761" s="196"/>
      <c r="E761" s="720"/>
      <c r="F761" s="195"/>
    </row>
    <row r="762" spans="1:6" s="1237" customFormat="1" ht="11.25" x14ac:dyDescent="0.2">
      <c r="A762" s="195"/>
      <c r="B762" s="1858" t="s">
        <v>4627</v>
      </c>
      <c r="C762" s="195"/>
      <c r="D762" s="196"/>
      <c r="E762" s="720"/>
      <c r="F762" s="195"/>
    </row>
    <row r="763" spans="1:6" s="1237" customFormat="1" ht="22.5" x14ac:dyDescent="0.2">
      <c r="A763" s="195"/>
      <c r="B763" s="1858" t="s">
        <v>4628</v>
      </c>
      <c r="C763" s="206"/>
      <c r="D763" s="207"/>
      <c r="E763" s="723"/>
      <c r="F763" s="206"/>
    </row>
    <row r="764" spans="1:6" s="1237" customFormat="1" ht="11.25" x14ac:dyDescent="0.2">
      <c r="A764" s="195"/>
      <c r="B764" s="1858" t="s">
        <v>4629</v>
      </c>
      <c r="C764" s="206"/>
      <c r="D764" s="207"/>
      <c r="E764" s="723"/>
      <c r="F764" s="206"/>
    </row>
    <row r="765" spans="1:6" s="1237" customFormat="1" ht="11.25" x14ac:dyDescent="0.2">
      <c r="A765" s="195"/>
      <c r="B765" s="1858" t="s">
        <v>197</v>
      </c>
      <c r="C765" s="195"/>
      <c r="D765" s="196"/>
      <c r="E765" s="720"/>
      <c r="F765" s="195"/>
    </row>
    <row r="766" spans="1:6" s="1237" customFormat="1" ht="33.75" x14ac:dyDescent="0.2">
      <c r="A766" s="1892"/>
      <c r="B766" s="1892" t="s">
        <v>815</v>
      </c>
      <c r="C766" s="1768"/>
      <c r="D766" s="1768"/>
      <c r="E766" s="1819"/>
      <c r="F766" s="1768"/>
    </row>
    <row r="767" spans="1:6" s="1237" customFormat="1" ht="34.5" customHeight="1" x14ac:dyDescent="0.2">
      <c r="A767" s="1892"/>
      <c r="B767" s="1892" t="s">
        <v>816</v>
      </c>
      <c r="C767" s="1768"/>
      <c r="D767" s="1768"/>
      <c r="E767" s="1819"/>
      <c r="F767" s="1768"/>
    </row>
    <row r="768" spans="1:6" s="1237" customFormat="1" ht="11.25" x14ac:dyDescent="0.2">
      <c r="A768" s="195"/>
      <c r="B768" s="1858" t="s">
        <v>817</v>
      </c>
      <c r="C768" s="195"/>
      <c r="D768" s="196"/>
      <c r="E768" s="720"/>
      <c r="F768" s="195"/>
    </row>
    <row r="769" spans="1:6" s="1237" customFormat="1" ht="11.25" x14ac:dyDescent="0.2">
      <c r="A769" s="195"/>
      <c r="B769" s="1858" t="s">
        <v>818</v>
      </c>
      <c r="C769" s="195"/>
      <c r="D769" s="196"/>
      <c r="E769" s="720"/>
      <c r="F769" s="195"/>
    </row>
    <row r="770" spans="1:6" x14ac:dyDescent="0.2">
      <c r="A770" s="1285"/>
      <c r="B770" s="1286" t="s">
        <v>999</v>
      </c>
      <c r="C770" s="1860"/>
      <c r="D770" s="1861"/>
      <c r="E770" s="1862"/>
      <c r="F770" s="1287"/>
    </row>
    <row r="771" spans="1:6" ht="36" x14ac:dyDescent="0.2">
      <c r="A771" s="1266" t="s">
        <v>12</v>
      </c>
      <c r="B771" s="1255" t="s">
        <v>259</v>
      </c>
      <c r="C771" s="1251" t="s">
        <v>4739</v>
      </c>
      <c r="D771" s="57">
        <v>73</v>
      </c>
      <c r="E771" s="708"/>
      <c r="F771" s="57">
        <f>D771*E771</f>
        <v>0</v>
      </c>
    </row>
    <row r="772" spans="1:6" ht="36" x14ac:dyDescent="0.2">
      <c r="A772" s="1266" t="s">
        <v>48</v>
      </c>
      <c r="B772" s="1255" t="s">
        <v>820</v>
      </c>
      <c r="C772" s="1251"/>
      <c r="D772" s="57"/>
      <c r="E772" s="709"/>
      <c r="F772" s="57"/>
    </row>
    <row r="773" spans="1:6" ht="14.25" x14ac:dyDescent="0.2">
      <c r="A773" s="1266" t="s">
        <v>141</v>
      </c>
      <c r="B773" s="1255" t="s">
        <v>5407</v>
      </c>
      <c r="C773" s="1251" t="s">
        <v>4740</v>
      </c>
      <c r="D773" s="57">
        <v>233.1</v>
      </c>
      <c r="E773" s="708"/>
      <c r="F773" s="57">
        <f t="shared" ref="F773:F778" si="21">D773*E773</f>
        <v>0</v>
      </c>
    </row>
    <row r="774" spans="1:6" ht="15" customHeight="1" x14ac:dyDescent="0.2">
      <c r="A774" s="1266" t="s">
        <v>142</v>
      </c>
      <c r="B774" s="1255" t="s">
        <v>843</v>
      </c>
      <c r="C774" s="1251" t="s">
        <v>4740</v>
      </c>
      <c r="D774" s="57">
        <v>157</v>
      </c>
      <c r="E774" s="708"/>
      <c r="F774" s="57">
        <f t="shared" si="21"/>
        <v>0</v>
      </c>
    </row>
    <row r="775" spans="1:6" ht="14.25" x14ac:dyDescent="0.2">
      <c r="A775" s="1266" t="s">
        <v>515</v>
      </c>
      <c r="B775" s="1255" t="s">
        <v>844</v>
      </c>
      <c r="C775" s="1251" t="s">
        <v>4740</v>
      </c>
      <c r="D775" s="57">
        <v>41.4</v>
      </c>
      <c r="E775" s="708"/>
      <c r="F775" s="57">
        <f t="shared" si="21"/>
        <v>0</v>
      </c>
    </row>
    <row r="776" spans="1:6" ht="24" x14ac:dyDescent="0.2">
      <c r="A776" s="1266" t="s">
        <v>516</v>
      </c>
      <c r="B776" s="1255" t="s">
        <v>1240</v>
      </c>
      <c r="C776" s="1251" t="s">
        <v>4740</v>
      </c>
      <c r="D776" s="57">
        <v>25.3</v>
      </c>
      <c r="E776" s="708"/>
      <c r="F776" s="57">
        <f t="shared" si="21"/>
        <v>0</v>
      </c>
    </row>
    <row r="777" spans="1:6" ht="13.5" customHeight="1" x14ac:dyDescent="0.2">
      <c r="A777" s="1266" t="s">
        <v>515</v>
      </c>
      <c r="B777" s="1255" t="s">
        <v>1241</v>
      </c>
      <c r="C777" s="1251" t="s">
        <v>4740</v>
      </c>
      <c r="D777" s="57">
        <v>20.8</v>
      </c>
      <c r="E777" s="708"/>
      <c r="F777" s="57">
        <f t="shared" si="21"/>
        <v>0</v>
      </c>
    </row>
    <row r="778" spans="1:6" ht="15.75" customHeight="1" x14ac:dyDescent="0.2">
      <c r="A778" s="1266" t="s">
        <v>515</v>
      </c>
      <c r="B778" s="1255" t="s">
        <v>1242</v>
      </c>
      <c r="C778" s="1251" t="s">
        <v>4740</v>
      </c>
      <c r="D778" s="57">
        <v>61.5</v>
      </c>
      <c r="E778" s="708"/>
      <c r="F778" s="57">
        <f t="shared" si="21"/>
        <v>0</v>
      </c>
    </row>
    <row r="779" spans="1:6" ht="36" x14ac:dyDescent="0.2">
      <c r="A779" s="1266" t="s">
        <v>1</v>
      </c>
      <c r="B779" s="1255" t="s">
        <v>947</v>
      </c>
      <c r="C779" s="1251" t="s">
        <v>4739</v>
      </c>
      <c r="D779" s="57">
        <v>46.5</v>
      </c>
      <c r="E779" s="708"/>
      <c r="F779" s="57">
        <f>D779*E779</f>
        <v>0</v>
      </c>
    </row>
    <row r="780" spans="1:6" ht="36" x14ac:dyDescent="0.2">
      <c r="A780" s="1266" t="s">
        <v>2</v>
      </c>
      <c r="B780" s="1255" t="s">
        <v>260</v>
      </c>
      <c r="C780" s="1251" t="s">
        <v>4739</v>
      </c>
      <c r="D780" s="57">
        <v>8</v>
      </c>
      <c r="E780" s="708"/>
      <c r="F780" s="57">
        <f>D780*E780</f>
        <v>0</v>
      </c>
    </row>
    <row r="781" spans="1:6" ht="36" x14ac:dyDescent="0.2">
      <c r="A781" s="1266" t="s">
        <v>3</v>
      </c>
      <c r="B781" s="1255" t="s">
        <v>858</v>
      </c>
      <c r="C781" s="1251" t="s">
        <v>4739</v>
      </c>
      <c r="D781" s="57">
        <v>44.9</v>
      </c>
      <c r="E781" s="708"/>
      <c r="F781" s="57">
        <f>D781*E781</f>
        <v>0</v>
      </c>
    </row>
    <row r="782" spans="1:6" ht="87" customHeight="1" x14ac:dyDescent="0.2">
      <c r="A782" s="1266" t="s">
        <v>4</v>
      </c>
      <c r="B782" s="1255" t="s">
        <v>845</v>
      </c>
      <c r="C782" s="1251" t="s">
        <v>4739</v>
      </c>
      <c r="D782" s="57">
        <v>455.4</v>
      </c>
      <c r="E782" s="708"/>
      <c r="F782" s="57">
        <f>D782*E782</f>
        <v>0</v>
      </c>
    </row>
    <row r="783" spans="1:6" ht="84" x14ac:dyDescent="0.2">
      <c r="A783" s="1266" t="s">
        <v>531</v>
      </c>
      <c r="B783" s="1255" t="s">
        <v>846</v>
      </c>
      <c r="C783" s="1251"/>
      <c r="D783" s="57"/>
      <c r="E783" s="709"/>
      <c r="F783" s="57"/>
    </row>
    <row r="784" spans="1:6" ht="14.25" x14ac:dyDescent="0.2">
      <c r="A784" s="1266" t="s">
        <v>532</v>
      </c>
      <c r="B784" s="1255" t="s">
        <v>4795</v>
      </c>
      <c r="C784" s="1251" t="s">
        <v>4739</v>
      </c>
      <c r="D784" s="57">
        <v>3021.8</v>
      </c>
      <c r="E784" s="708"/>
      <c r="F784" s="57">
        <f t="shared" ref="F784:F789" si="22">D784*E784</f>
        <v>0</v>
      </c>
    </row>
    <row r="785" spans="1:6" ht="14.25" x14ac:dyDescent="0.2">
      <c r="A785" s="1266" t="s">
        <v>533</v>
      </c>
      <c r="B785" s="1255" t="s">
        <v>848</v>
      </c>
      <c r="C785" s="1251" t="s">
        <v>4739</v>
      </c>
      <c r="D785" s="57">
        <v>329.5</v>
      </c>
      <c r="E785" s="708"/>
      <c r="F785" s="57">
        <f>D785*E785</f>
        <v>0</v>
      </c>
    </row>
    <row r="786" spans="1:6" ht="14.25" x14ac:dyDescent="0.2">
      <c r="A786" s="1266" t="s">
        <v>736</v>
      </c>
      <c r="B786" s="1255" t="s">
        <v>4796</v>
      </c>
      <c r="C786" s="1251" t="s">
        <v>4739</v>
      </c>
      <c r="D786" s="57">
        <v>789</v>
      </c>
      <c r="E786" s="708"/>
      <c r="F786" s="57">
        <f t="shared" si="22"/>
        <v>0</v>
      </c>
    </row>
    <row r="787" spans="1:6" ht="14.25" x14ac:dyDescent="0.2">
      <c r="A787" s="1266" t="s">
        <v>737</v>
      </c>
      <c r="B787" s="1255" t="s">
        <v>847</v>
      </c>
      <c r="C787" s="1251" t="s">
        <v>4739</v>
      </c>
      <c r="D787" s="57">
        <v>327.2</v>
      </c>
      <c r="E787" s="708"/>
      <c r="F787" s="57">
        <f>D787*E787</f>
        <v>0</v>
      </c>
    </row>
    <row r="788" spans="1:6" ht="14.25" x14ac:dyDescent="0.2">
      <c r="A788" s="1266" t="s">
        <v>968</v>
      </c>
      <c r="B788" s="1255" t="s">
        <v>849</v>
      </c>
      <c r="C788" s="1251" t="s">
        <v>4739</v>
      </c>
      <c r="D788" s="57">
        <v>460.8</v>
      </c>
      <c r="E788" s="708"/>
      <c r="F788" s="57">
        <f t="shared" si="22"/>
        <v>0</v>
      </c>
    </row>
    <row r="789" spans="1:6" ht="14.25" x14ac:dyDescent="0.2">
      <c r="A789" s="1266" t="s">
        <v>969</v>
      </c>
      <c r="B789" s="1255" t="s">
        <v>850</v>
      </c>
      <c r="C789" s="1251" t="s">
        <v>4739</v>
      </c>
      <c r="D789" s="57">
        <v>138.30000000000001</v>
      </c>
      <c r="E789" s="708"/>
      <c r="F789" s="57">
        <f t="shared" si="22"/>
        <v>0</v>
      </c>
    </row>
    <row r="790" spans="1:6" ht="36" x14ac:dyDescent="0.2">
      <c r="A790" s="1266" t="s">
        <v>534</v>
      </c>
      <c r="B790" s="1255" t="s">
        <v>4797</v>
      </c>
      <c r="C790" s="1251" t="s">
        <v>4740</v>
      </c>
      <c r="D790" s="57">
        <v>23</v>
      </c>
      <c r="E790" s="708"/>
      <c r="F790" s="57">
        <f>D790*E790</f>
        <v>0</v>
      </c>
    </row>
    <row r="791" spans="1:6" ht="74.25" customHeight="1" x14ac:dyDescent="0.2">
      <c r="A791" s="1266" t="s">
        <v>535</v>
      </c>
      <c r="B791" s="1255" t="s">
        <v>852</v>
      </c>
      <c r="C791" s="1251"/>
      <c r="D791" s="57"/>
      <c r="E791" s="709"/>
      <c r="F791" s="57"/>
    </row>
    <row r="792" spans="1:6" ht="14.25" x14ac:dyDescent="0.2">
      <c r="A792" s="1266" t="s">
        <v>740</v>
      </c>
      <c r="B792" s="1255" t="s">
        <v>853</v>
      </c>
      <c r="C792" s="1251" t="s">
        <v>4740</v>
      </c>
      <c r="D792" s="57">
        <v>362</v>
      </c>
      <c r="E792" s="708"/>
      <c r="F792" s="57">
        <f>D792*E792</f>
        <v>0</v>
      </c>
    </row>
    <row r="793" spans="1:6" ht="24" x14ac:dyDescent="0.2">
      <c r="A793" s="1266" t="s">
        <v>741</v>
      </c>
      <c r="B793" s="1255" t="s">
        <v>996</v>
      </c>
      <c r="C793" s="1251" t="s">
        <v>4740</v>
      </c>
      <c r="D793" s="57">
        <v>465</v>
      </c>
      <c r="E793" s="708"/>
      <c r="F793" s="57">
        <f>D793*E793</f>
        <v>0</v>
      </c>
    </row>
    <row r="794" spans="1:6" ht="24" x14ac:dyDescent="0.2">
      <c r="A794" s="1266" t="s">
        <v>970</v>
      </c>
      <c r="B794" s="1255" t="s">
        <v>938</v>
      </c>
      <c r="C794" s="1251" t="s">
        <v>4740</v>
      </c>
      <c r="D794" s="57">
        <v>138.19999999999999</v>
      </c>
      <c r="E794" s="708"/>
      <c r="F794" s="57">
        <f>D794*E794</f>
        <v>0</v>
      </c>
    </row>
    <row r="795" spans="1:6" ht="24" x14ac:dyDescent="0.2">
      <c r="A795" s="1266" t="s">
        <v>971</v>
      </c>
      <c r="B795" s="1255" t="s">
        <v>939</v>
      </c>
      <c r="C795" s="1251" t="s">
        <v>4740</v>
      </c>
      <c r="D795" s="57">
        <v>18</v>
      </c>
      <c r="E795" s="708"/>
      <c r="F795" s="57">
        <f>D795*E795</f>
        <v>0</v>
      </c>
    </row>
    <row r="796" spans="1:6" ht="48" x14ac:dyDescent="0.2">
      <c r="A796" s="1266" t="s">
        <v>536</v>
      </c>
      <c r="B796" s="1255" t="s">
        <v>4798</v>
      </c>
      <c r="C796" s="1251"/>
      <c r="D796" s="57"/>
      <c r="E796" s="709"/>
      <c r="F796" s="57"/>
    </row>
    <row r="797" spans="1:6" ht="14.25" x14ac:dyDescent="0.2">
      <c r="A797" s="1266" t="s">
        <v>972</v>
      </c>
      <c r="B797" s="1255" t="s">
        <v>927</v>
      </c>
      <c r="C797" s="1251" t="s">
        <v>4739</v>
      </c>
      <c r="D797" s="57">
        <v>30.8</v>
      </c>
      <c r="E797" s="708"/>
      <c r="F797" s="57">
        <f t="shared" ref="F797:F805" si="23">D797*E797</f>
        <v>0</v>
      </c>
    </row>
    <row r="798" spans="1:6" ht="14.25" x14ac:dyDescent="0.2">
      <c r="A798" s="1266" t="s">
        <v>973</v>
      </c>
      <c r="B798" s="1255" t="s">
        <v>928</v>
      </c>
      <c r="C798" s="1251" t="s">
        <v>4739</v>
      </c>
      <c r="D798" s="57">
        <v>268.2</v>
      </c>
      <c r="E798" s="708"/>
      <c r="F798" s="57">
        <f t="shared" si="23"/>
        <v>0</v>
      </c>
    </row>
    <row r="799" spans="1:6" ht="14.25" x14ac:dyDescent="0.2">
      <c r="A799" s="1266" t="s">
        <v>974</v>
      </c>
      <c r="B799" s="1255" t="s">
        <v>929</v>
      </c>
      <c r="C799" s="1251" t="s">
        <v>4739</v>
      </c>
      <c r="D799" s="57">
        <v>30.2</v>
      </c>
      <c r="E799" s="708"/>
      <c r="F799" s="57">
        <f t="shared" si="23"/>
        <v>0</v>
      </c>
    </row>
    <row r="800" spans="1:6" ht="14.25" x14ac:dyDescent="0.2">
      <c r="A800" s="1266" t="s">
        <v>975</v>
      </c>
      <c r="B800" s="1255" t="s">
        <v>855</v>
      </c>
      <c r="C800" s="1251" t="s">
        <v>4739</v>
      </c>
      <c r="D800" s="57">
        <v>51.7</v>
      </c>
      <c r="E800" s="708"/>
      <c r="F800" s="57">
        <f t="shared" si="23"/>
        <v>0</v>
      </c>
    </row>
    <row r="801" spans="1:6" ht="24" x14ac:dyDescent="0.2">
      <c r="A801" s="1266" t="s">
        <v>976</v>
      </c>
      <c r="B801" s="1255" t="s">
        <v>856</v>
      </c>
      <c r="C801" s="1251" t="s">
        <v>4739</v>
      </c>
      <c r="D801" s="57">
        <v>31.4</v>
      </c>
      <c r="E801" s="708"/>
      <c r="F801" s="57">
        <f t="shared" si="23"/>
        <v>0</v>
      </c>
    </row>
    <row r="802" spans="1:6" ht="36" x14ac:dyDescent="0.2">
      <c r="A802" s="1266" t="s">
        <v>537</v>
      </c>
      <c r="B802" s="1255" t="s">
        <v>4799</v>
      </c>
      <c r="C802" s="1251" t="s">
        <v>4740</v>
      </c>
      <c r="D802" s="57">
        <v>31.2</v>
      </c>
      <c r="E802" s="708"/>
      <c r="F802" s="57">
        <f t="shared" si="23"/>
        <v>0</v>
      </c>
    </row>
    <row r="803" spans="1:6" ht="36" x14ac:dyDescent="0.2">
      <c r="A803" s="1266" t="s">
        <v>538</v>
      </c>
      <c r="B803" s="1255" t="s">
        <v>854</v>
      </c>
      <c r="C803" s="1251" t="s">
        <v>4740</v>
      </c>
      <c r="D803" s="57">
        <v>690.6</v>
      </c>
      <c r="E803" s="708"/>
      <c r="F803" s="57">
        <f t="shared" si="23"/>
        <v>0</v>
      </c>
    </row>
    <row r="804" spans="1:6" ht="24" x14ac:dyDescent="0.2">
      <c r="A804" s="1266" t="s">
        <v>539</v>
      </c>
      <c r="B804" s="1255" t="s">
        <v>4800</v>
      </c>
      <c r="C804" s="1251" t="s">
        <v>4739</v>
      </c>
      <c r="D804" s="57">
        <v>25</v>
      </c>
      <c r="E804" s="708"/>
      <c r="F804" s="57">
        <f t="shared" si="23"/>
        <v>0</v>
      </c>
    </row>
    <row r="805" spans="1:6" ht="36" x14ac:dyDescent="0.2">
      <c r="A805" s="1266" t="s">
        <v>540</v>
      </c>
      <c r="B805" s="1255" t="s">
        <v>997</v>
      </c>
      <c r="C805" s="1251" t="s">
        <v>4739</v>
      </c>
      <c r="D805" s="57">
        <v>19.8</v>
      </c>
      <c r="E805" s="708"/>
      <c r="F805" s="57">
        <f t="shared" si="23"/>
        <v>0</v>
      </c>
    </row>
    <row r="806" spans="1:6" ht="36" x14ac:dyDescent="0.2">
      <c r="A806" s="1266" t="s">
        <v>541</v>
      </c>
      <c r="B806" s="1255" t="s">
        <v>261</v>
      </c>
      <c r="C806" s="1251"/>
      <c r="D806" s="57"/>
      <c r="E806" s="709"/>
      <c r="F806" s="57"/>
    </row>
    <row r="807" spans="1:6" ht="14.25" x14ac:dyDescent="0.2">
      <c r="A807" s="1266" t="s">
        <v>542</v>
      </c>
      <c r="B807" s="1255" t="s">
        <v>262</v>
      </c>
      <c r="C807" s="1251" t="s">
        <v>4739</v>
      </c>
      <c r="D807" s="57">
        <v>10.6</v>
      </c>
      <c r="E807" s="708"/>
      <c r="F807" s="57">
        <f>D807*E807</f>
        <v>0</v>
      </c>
    </row>
    <row r="808" spans="1:6" ht="14.25" x14ac:dyDescent="0.2">
      <c r="A808" s="1266" t="s">
        <v>543</v>
      </c>
      <c r="B808" s="1255" t="s">
        <v>263</v>
      </c>
      <c r="C808" s="1251" t="s">
        <v>4739</v>
      </c>
      <c r="D808" s="57">
        <v>298.10000000000002</v>
      </c>
      <c r="E808" s="708"/>
      <c r="F808" s="57">
        <f>D808*E808</f>
        <v>0</v>
      </c>
    </row>
    <row r="809" spans="1:6" ht="24" x14ac:dyDescent="0.2">
      <c r="A809" s="1266" t="s">
        <v>750</v>
      </c>
      <c r="B809" s="1255" t="s">
        <v>264</v>
      </c>
      <c r="C809" s="1251" t="s">
        <v>4739</v>
      </c>
      <c r="D809" s="57">
        <v>145</v>
      </c>
      <c r="E809" s="708"/>
      <c r="F809" s="57">
        <f>D809*E809</f>
        <v>0</v>
      </c>
    </row>
    <row r="810" spans="1:6" ht="60" x14ac:dyDescent="0.2">
      <c r="A810" s="1266" t="s">
        <v>544</v>
      </c>
      <c r="B810" s="1255" t="s">
        <v>932</v>
      </c>
      <c r="C810" s="1251"/>
      <c r="D810" s="57"/>
      <c r="E810" s="709"/>
      <c r="F810" s="57"/>
    </row>
    <row r="811" spans="1:6" ht="14.25" x14ac:dyDescent="0.2">
      <c r="A811" s="1266" t="s">
        <v>577</v>
      </c>
      <c r="B811" s="1255" t="s">
        <v>265</v>
      </c>
      <c r="C811" s="1251" t="s">
        <v>4739</v>
      </c>
      <c r="D811" s="57">
        <v>61.2</v>
      </c>
      <c r="E811" s="708"/>
      <c r="F811" s="57">
        <f>D811*E811</f>
        <v>0</v>
      </c>
    </row>
    <row r="812" spans="1:6" ht="14.25" x14ac:dyDescent="0.2">
      <c r="A812" s="1266" t="s">
        <v>578</v>
      </c>
      <c r="B812" s="1255" t="s">
        <v>266</v>
      </c>
      <c r="C812" s="1251" t="s">
        <v>4739</v>
      </c>
      <c r="D812" s="57">
        <v>32.9</v>
      </c>
      <c r="E812" s="708"/>
      <c r="F812" s="57">
        <f>D812*E812</f>
        <v>0</v>
      </c>
    </row>
    <row r="813" spans="1:6" ht="24" x14ac:dyDescent="0.2">
      <c r="A813" s="1266" t="s">
        <v>977</v>
      </c>
      <c r="B813" s="1255" t="s">
        <v>998</v>
      </c>
      <c r="C813" s="1251" t="s">
        <v>4739</v>
      </c>
      <c r="D813" s="57">
        <v>64.400000000000006</v>
      </c>
      <c r="E813" s="708"/>
      <c r="F813" s="57">
        <f>D813*E813</f>
        <v>0</v>
      </c>
    </row>
    <row r="814" spans="1:6" ht="48" x14ac:dyDescent="0.2">
      <c r="A814" s="1266" t="s">
        <v>545</v>
      </c>
      <c r="B814" s="1255" t="s">
        <v>931</v>
      </c>
      <c r="C814" s="1251"/>
      <c r="D814" s="57"/>
      <c r="E814" s="709"/>
      <c r="F814" s="57"/>
    </row>
    <row r="815" spans="1:6" ht="14.25" x14ac:dyDescent="0.2">
      <c r="A815" s="1266" t="s">
        <v>751</v>
      </c>
      <c r="B815" s="1255" t="s">
        <v>265</v>
      </c>
      <c r="C815" s="1251" t="s">
        <v>4739</v>
      </c>
      <c r="D815" s="57">
        <v>50</v>
      </c>
      <c r="E815" s="708"/>
      <c r="F815" s="57">
        <f>D815*E815</f>
        <v>0</v>
      </c>
    </row>
    <row r="816" spans="1:6" ht="14.25" x14ac:dyDescent="0.2">
      <c r="A816" s="1266" t="s">
        <v>978</v>
      </c>
      <c r="B816" s="1255" t="s">
        <v>934</v>
      </c>
      <c r="C816" s="1251" t="s">
        <v>4739</v>
      </c>
      <c r="D816" s="57">
        <v>54.5</v>
      </c>
      <c r="E816" s="708"/>
      <c r="F816" s="57">
        <f>D816*E816</f>
        <v>0</v>
      </c>
    </row>
    <row r="817" spans="1:6" ht="51" customHeight="1" x14ac:dyDescent="0.2">
      <c r="A817" s="1266" t="s">
        <v>546</v>
      </c>
      <c r="B817" s="1255" t="s">
        <v>935</v>
      </c>
      <c r="C817" s="1251"/>
      <c r="D817" s="57"/>
      <c r="E817" s="709"/>
      <c r="F817" s="57"/>
    </row>
    <row r="818" spans="1:6" ht="24" x14ac:dyDescent="0.2">
      <c r="A818" s="1266" t="s">
        <v>752</v>
      </c>
      <c r="B818" s="1255" t="s">
        <v>936</v>
      </c>
      <c r="C818" s="1251" t="s">
        <v>4739</v>
      </c>
      <c r="D818" s="57">
        <v>3020.4</v>
      </c>
      <c r="E818" s="708"/>
      <c r="F818" s="57">
        <f t="shared" ref="F818:F825" si="24">D818*E818</f>
        <v>0</v>
      </c>
    </row>
    <row r="819" spans="1:6" ht="24" x14ac:dyDescent="0.2">
      <c r="A819" s="1266" t="s">
        <v>753</v>
      </c>
      <c r="B819" s="1255" t="s">
        <v>937</v>
      </c>
      <c r="C819" s="1251" t="s">
        <v>4739</v>
      </c>
      <c r="D819" s="57">
        <v>489.3</v>
      </c>
      <c r="E819" s="708"/>
      <c r="F819" s="57">
        <f t="shared" si="24"/>
        <v>0</v>
      </c>
    </row>
    <row r="820" spans="1:6" ht="24" x14ac:dyDescent="0.2">
      <c r="A820" s="1266" t="s">
        <v>979</v>
      </c>
      <c r="B820" s="1255" t="s">
        <v>941</v>
      </c>
      <c r="C820" s="1251" t="s">
        <v>4739</v>
      </c>
      <c r="D820" s="57">
        <v>1606.4</v>
      </c>
      <c r="E820" s="708"/>
      <c r="F820" s="57">
        <f t="shared" si="24"/>
        <v>0</v>
      </c>
    </row>
    <row r="821" spans="1:6" ht="24" x14ac:dyDescent="0.2">
      <c r="A821" s="1266" t="s">
        <v>980</v>
      </c>
      <c r="B821" s="1255" t="s">
        <v>944</v>
      </c>
      <c r="C821" s="1251" t="s">
        <v>4739</v>
      </c>
      <c r="D821" s="57">
        <v>45.7</v>
      </c>
      <c r="E821" s="708"/>
      <c r="F821" s="57">
        <f t="shared" si="24"/>
        <v>0</v>
      </c>
    </row>
    <row r="822" spans="1:6" ht="24" x14ac:dyDescent="0.2">
      <c r="A822" s="1266" t="s">
        <v>981</v>
      </c>
      <c r="B822" s="1255" t="s">
        <v>945</v>
      </c>
      <c r="C822" s="1251" t="s">
        <v>4739</v>
      </c>
      <c r="D822" s="57">
        <v>118</v>
      </c>
      <c r="E822" s="708"/>
      <c r="F822" s="57">
        <f t="shared" si="24"/>
        <v>0</v>
      </c>
    </row>
    <row r="823" spans="1:6" ht="72" x14ac:dyDescent="0.2">
      <c r="A823" s="1266" t="s">
        <v>547</v>
      </c>
      <c r="B823" s="1255" t="s">
        <v>4801</v>
      </c>
      <c r="C823" s="1251" t="s">
        <v>4739</v>
      </c>
      <c r="D823" s="57">
        <v>125.6</v>
      </c>
      <c r="E823" s="708"/>
      <c r="F823" s="57">
        <f t="shared" si="24"/>
        <v>0</v>
      </c>
    </row>
    <row r="824" spans="1:6" ht="63" customHeight="1" x14ac:dyDescent="0.2">
      <c r="A824" s="1266" t="s">
        <v>548</v>
      </c>
      <c r="B824" s="1255" t="s">
        <v>4640</v>
      </c>
      <c r="C824" s="1251" t="s">
        <v>4739</v>
      </c>
      <c r="D824" s="57">
        <v>17.100000000000001</v>
      </c>
      <c r="E824" s="708"/>
      <c r="F824" s="57">
        <f t="shared" si="24"/>
        <v>0</v>
      </c>
    </row>
    <row r="825" spans="1:6" ht="36" x14ac:dyDescent="0.2">
      <c r="A825" s="1266" t="s">
        <v>549</v>
      </c>
      <c r="B825" s="1255" t="s">
        <v>946</v>
      </c>
      <c r="C825" s="1251" t="s">
        <v>4739</v>
      </c>
      <c r="D825" s="57">
        <v>4.5</v>
      </c>
      <c r="E825" s="708"/>
      <c r="F825" s="57">
        <f t="shared" si="24"/>
        <v>0</v>
      </c>
    </row>
    <row r="826" spans="1:6" x14ac:dyDescent="0.2">
      <c r="A826" s="1285"/>
      <c r="B826" s="1286" t="s">
        <v>1000</v>
      </c>
      <c r="C826" s="1860"/>
      <c r="D826" s="1861"/>
      <c r="E826" s="1862"/>
      <c r="F826" s="1287"/>
    </row>
    <row r="827" spans="1:6" ht="48" x14ac:dyDescent="0.2">
      <c r="A827" s="1266" t="s">
        <v>550</v>
      </c>
      <c r="B827" s="1255" t="s">
        <v>4802</v>
      </c>
      <c r="C827" s="1251" t="s">
        <v>4739</v>
      </c>
      <c r="D827" s="57">
        <v>3020.4</v>
      </c>
      <c r="E827" s="708"/>
      <c r="F827" s="57">
        <f t="shared" ref="F827:F832" si="25">D827*E827</f>
        <v>0</v>
      </c>
    </row>
    <row r="828" spans="1:6" ht="48" x14ac:dyDescent="0.2">
      <c r="A828" s="1266" t="s">
        <v>551</v>
      </c>
      <c r="B828" s="1255" t="s">
        <v>4803</v>
      </c>
      <c r="C828" s="1251" t="s">
        <v>4739</v>
      </c>
      <c r="D828" s="57">
        <v>2141.3000000000002</v>
      </c>
      <c r="E828" s="708"/>
      <c r="F828" s="57">
        <f t="shared" si="25"/>
        <v>0</v>
      </c>
    </row>
    <row r="829" spans="1:6" ht="36" x14ac:dyDescent="0.2">
      <c r="A829" s="1266" t="s">
        <v>552</v>
      </c>
      <c r="B829" s="1255" t="s">
        <v>267</v>
      </c>
      <c r="C829" s="1251" t="s">
        <v>4741</v>
      </c>
      <c r="D829" s="57">
        <v>215.8</v>
      </c>
      <c r="E829" s="708"/>
      <c r="F829" s="57">
        <f t="shared" si="25"/>
        <v>0</v>
      </c>
    </row>
    <row r="830" spans="1:6" ht="72" customHeight="1" x14ac:dyDescent="0.2">
      <c r="A830" s="1266" t="s">
        <v>553</v>
      </c>
      <c r="B830" s="1255" t="s">
        <v>948</v>
      </c>
      <c r="C830" s="1251" t="s">
        <v>4739</v>
      </c>
      <c r="D830" s="57">
        <v>1497.3</v>
      </c>
      <c r="E830" s="708"/>
      <c r="F830" s="57">
        <f t="shared" si="25"/>
        <v>0</v>
      </c>
    </row>
    <row r="831" spans="1:6" ht="48" x14ac:dyDescent="0.2">
      <c r="A831" s="1266" t="s">
        <v>42</v>
      </c>
      <c r="B831" s="1255" t="s">
        <v>268</v>
      </c>
      <c r="C831" s="1251" t="s">
        <v>4739</v>
      </c>
      <c r="D831" s="57">
        <v>1497.3</v>
      </c>
      <c r="E831" s="708"/>
      <c r="F831" s="57">
        <f t="shared" si="25"/>
        <v>0</v>
      </c>
    </row>
    <row r="832" spans="1:6" ht="36" x14ac:dyDescent="0.2">
      <c r="A832" s="1266" t="s">
        <v>43</v>
      </c>
      <c r="B832" s="1255" t="s">
        <v>949</v>
      </c>
      <c r="C832" s="1251" t="s">
        <v>4740</v>
      </c>
      <c r="D832" s="57">
        <v>70.599999999999994</v>
      </c>
      <c r="E832" s="708"/>
      <c r="F832" s="57">
        <f t="shared" si="25"/>
        <v>0</v>
      </c>
    </row>
    <row r="833" spans="1:6" x14ac:dyDescent="0.2">
      <c r="A833" s="1285"/>
      <c r="B833" s="1286" t="s">
        <v>1001</v>
      </c>
      <c r="C833" s="1860"/>
      <c r="D833" s="1861"/>
      <c r="E833" s="1862"/>
      <c r="F833" s="1287"/>
    </row>
    <row r="834" spans="1:6" ht="36" x14ac:dyDescent="0.2">
      <c r="A834" s="1266" t="s">
        <v>617</v>
      </c>
      <c r="B834" s="1255" t="s">
        <v>950</v>
      </c>
      <c r="C834" s="1251"/>
      <c r="D834" s="57"/>
      <c r="E834" s="709"/>
      <c r="F834" s="57"/>
    </row>
    <row r="835" spans="1:6" x14ac:dyDescent="0.2">
      <c r="A835" s="1266" t="s">
        <v>982</v>
      </c>
      <c r="B835" s="1255" t="s">
        <v>269</v>
      </c>
      <c r="C835" s="1251" t="s">
        <v>5</v>
      </c>
      <c r="D835" s="57">
        <v>48</v>
      </c>
      <c r="E835" s="708"/>
      <c r="F835" s="57">
        <f t="shared" ref="F835:F842" si="26">D835*E835</f>
        <v>0</v>
      </c>
    </row>
    <row r="836" spans="1:6" x14ac:dyDescent="0.2">
      <c r="A836" s="1266" t="s">
        <v>983</v>
      </c>
      <c r="B836" s="1255" t="s">
        <v>952</v>
      </c>
      <c r="C836" s="1251" t="s">
        <v>5</v>
      </c>
      <c r="D836" s="57">
        <v>72</v>
      </c>
      <c r="E836" s="708"/>
      <c r="F836" s="57">
        <f t="shared" si="26"/>
        <v>0</v>
      </c>
    </row>
    <row r="837" spans="1:6" x14ac:dyDescent="0.2">
      <c r="A837" s="1266" t="s">
        <v>984</v>
      </c>
      <c r="B837" s="1255" t="s">
        <v>953</v>
      </c>
      <c r="C837" s="1251" t="s">
        <v>5</v>
      </c>
      <c r="D837" s="57">
        <v>33</v>
      </c>
      <c r="E837" s="708"/>
      <c r="F837" s="57">
        <f t="shared" si="26"/>
        <v>0</v>
      </c>
    </row>
    <row r="838" spans="1:6" x14ac:dyDescent="0.2">
      <c r="A838" s="1266" t="s">
        <v>985</v>
      </c>
      <c r="B838" s="1255" t="s">
        <v>951</v>
      </c>
      <c r="C838" s="1251" t="s">
        <v>5</v>
      </c>
      <c r="D838" s="57">
        <v>18</v>
      </c>
      <c r="E838" s="708"/>
      <c r="F838" s="57">
        <f t="shared" si="26"/>
        <v>0</v>
      </c>
    </row>
    <row r="839" spans="1:6" x14ac:dyDescent="0.2">
      <c r="A839" s="1266" t="s">
        <v>986</v>
      </c>
      <c r="B839" s="1255" t="s">
        <v>954</v>
      </c>
      <c r="C839" s="1251" t="s">
        <v>5</v>
      </c>
      <c r="D839" s="57">
        <v>12</v>
      </c>
      <c r="E839" s="708"/>
      <c r="F839" s="57">
        <f t="shared" si="26"/>
        <v>0</v>
      </c>
    </row>
    <row r="840" spans="1:6" x14ac:dyDescent="0.2">
      <c r="A840" s="1266" t="s">
        <v>987</v>
      </c>
      <c r="B840" s="1255" t="s">
        <v>955</v>
      </c>
      <c r="C840" s="1251" t="s">
        <v>5</v>
      </c>
      <c r="D840" s="57">
        <v>19</v>
      </c>
      <c r="E840" s="708"/>
      <c r="F840" s="57">
        <f t="shared" si="26"/>
        <v>0</v>
      </c>
    </row>
    <row r="841" spans="1:6" x14ac:dyDescent="0.2">
      <c r="A841" s="1266" t="s">
        <v>988</v>
      </c>
      <c r="B841" s="1255" t="s">
        <v>956</v>
      </c>
      <c r="C841" s="1251" t="s">
        <v>5</v>
      </c>
      <c r="D841" s="57">
        <v>23</v>
      </c>
      <c r="E841" s="708"/>
      <c r="F841" s="57">
        <f t="shared" si="26"/>
        <v>0</v>
      </c>
    </row>
    <row r="842" spans="1:6" ht="14.25" x14ac:dyDescent="0.2">
      <c r="A842" s="1266" t="s">
        <v>989</v>
      </c>
      <c r="B842" s="1255" t="s">
        <v>959</v>
      </c>
      <c r="C842" s="1251" t="s">
        <v>4739</v>
      </c>
      <c r="D842" s="57">
        <v>62.8</v>
      </c>
      <c r="E842" s="708"/>
      <c r="F842" s="57">
        <f t="shared" si="26"/>
        <v>0</v>
      </c>
    </row>
    <row r="843" spans="1:6" ht="36" x14ac:dyDescent="0.2">
      <c r="A843" s="1266" t="s">
        <v>759</v>
      </c>
      <c r="B843" s="1255" t="s">
        <v>724</v>
      </c>
      <c r="C843" s="1251"/>
      <c r="D843" s="57"/>
      <c r="E843" s="709"/>
      <c r="F843" s="57"/>
    </row>
    <row r="844" spans="1:6" ht="14.25" x14ac:dyDescent="0.2">
      <c r="A844" s="1266" t="s">
        <v>760</v>
      </c>
      <c r="B844" s="1255" t="s">
        <v>963</v>
      </c>
      <c r="C844" s="1251" t="s">
        <v>4740</v>
      </c>
      <c r="D844" s="57">
        <v>144</v>
      </c>
      <c r="E844" s="708"/>
      <c r="F844" s="57">
        <f t="shared" ref="F844:F849" si="27">D844*E844</f>
        <v>0</v>
      </c>
    </row>
    <row r="845" spans="1:6" ht="14.25" x14ac:dyDescent="0.2">
      <c r="A845" s="1266" t="s">
        <v>990</v>
      </c>
      <c r="B845" s="1255" t="s">
        <v>964</v>
      </c>
      <c r="C845" s="1251" t="s">
        <v>4740</v>
      </c>
      <c r="D845" s="57">
        <v>112</v>
      </c>
      <c r="E845" s="708"/>
      <c r="F845" s="57">
        <f t="shared" si="27"/>
        <v>0</v>
      </c>
    </row>
    <row r="846" spans="1:6" ht="14.25" x14ac:dyDescent="0.2">
      <c r="A846" s="1266" t="s">
        <v>991</v>
      </c>
      <c r="B846" s="1255" t="s">
        <v>960</v>
      </c>
      <c r="C846" s="1251" t="s">
        <v>4740</v>
      </c>
      <c r="D846" s="57">
        <v>90</v>
      </c>
      <c r="E846" s="708"/>
      <c r="F846" s="57">
        <f t="shared" si="27"/>
        <v>0</v>
      </c>
    </row>
    <row r="847" spans="1:6" ht="14.25" x14ac:dyDescent="0.2">
      <c r="A847" s="1266" t="s">
        <v>992</v>
      </c>
      <c r="B847" s="1255" t="s">
        <v>961</v>
      </c>
      <c r="C847" s="1251" t="s">
        <v>4740</v>
      </c>
      <c r="D847" s="57">
        <v>72</v>
      </c>
      <c r="E847" s="708"/>
      <c r="F847" s="57">
        <f t="shared" si="27"/>
        <v>0</v>
      </c>
    </row>
    <row r="848" spans="1:6" ht="14.25" x14ac:dyDescent="0.2">
      <c r="A848" s="1266" t="s">
        <v>993</v>
      </c>
      <c r="B848" s="1255" t="s">
        <v>962</v>
      </c>
      <c r="C848" s="1251" t="s">
        <v>4740</v>
      </c>
      <c r="D848" s="57">
        <v>72</v>
      </c>
      <c r="E848" s="708"/>
      <c r="F848" s="57">
        <f t="shared" si="27"/>
        <v>0</v>
      </c>
    </row>
    <row r="849" spans="1:6" ht="14.25" x14ac:dyDescent="0.2">
      <c r="A849" s="1266" t="s">
        <v>994</v>
      </c>
      <c r="B849" s="1255" t="s">
        <v>965</v>
      </c>
      <c r="C849" s="1251" t="s">
        <v>4740</v>
      </c>
      <c r="D849" s="57">
        <v>56</v>
      </c>
      <c r="E849" s="708"/>
      <c r="F849" s="57">
        <f t="shared" si="27"/>
        <v>0</v>
      </c>
    </row>
    <row r="850" spans="1:6" ht="14.25" x14ac:dyDescent="0.2">
      <c r="A850" s="1266" t="s">
        <v>995</v>
      </c>
      <c r="B850" s="1255" t="s">
        <v>966</v>
      </c>
      <c r="C850" s="1251" t="s">
        <v>4740</v>
      </c>
      <c r="D850" s="57">
        <v>130</v>
      </c>
      <c r="E850" s="708"/>
      <c r="F850" s="57">
        <f>D850*E850</f>
        <v>0</v>
      </c>
    </row>
    <row r="851" spans="1:6" ht="36" x14ac:dyDescent="0.2">
      <c r="A851" s="1266" t="s">
        <v>761</v>
      </c>
      <c r="B851" s="1255" t="s">
        <v>857</v>
      </c>
      <c r="C851" s="1251"/>
      <c r="D851" s="57"/>
      <c r="E851" s="709"/>
      <c r="F851" s="57"/>
    </row>
    <row r="852" spans="1:6" ht="24" x14ac:dyDescent="0.2">
      <c r="A852" s="1266" t="s">
        <v>762</v>
      </c>
      <c r="B852" s="1255" t="s">
        <v>967</v>
      </c>
      <c r="C852" s="1251" t="s">
        <v>4739</v>
      </c>
      <c r="D852" s="57">
        <v>24</v>
      </c>
      <c r="E852" s="708"/>
      <c r="F852" s="57">
        <f>D852*E852</f>
        <v>0</v>
      </c>
    </row>
    <row r="853" spans="1:6" ht="14.25" x14ac:dyDescent="0.2">
      <c r="A853" s="1423" t="s">
        <v>763</v>
      </c>
      <c r="B853" s="1277" t="s">
        <v>1281</v>
      </c>
      <c r="C853" s="1875" t="s">
        <v>4739</v>
      </c>
      <c r="D853" s="81">
        <v>10</v>
      </c>
      <c r="E853" s="718"/>
      <c r="F853" s="81">
        <f>D853*E853</f>
        <v>0</v>
      </c>
    </row>
    <row r="854" spans="1:6" x14ac:dyDescent="0.2">
      <c r="A854" s="1827"/>
      <c r="B854" s="530"/>
      <c r="C854" s="530"/>
      <c r="D854" s="530"/>
      <c r="E854" s="1780"/>
      <c r="F854" s="531"/>
    </row>
    <row r="855" spans="1:6" x14ac:dyDescent="0.2">
      <c r="A855" s="689"/>
      <c r="B855" s="134" t="s">
        <v>270</v>
      </c>
      <c r="C855" s="1846"/>
      <c r="D855" s="1846"/>
      <c r="E855" s="1847"/>
      <c r="F855" s="104">
        <f>SUM(F770:F854)</f>
        <v>0</v>
      </c>
    </row>
    <row r="856" spans="1:6" x14ac:dyDescent="0.2">
      <c r="A856" s="1343"/>
      <c r="B856" s="1893"/>
      <c r="C856" s="1894"/>
      <c r="D856" s="94"/>
      <c r="E856" s="724"/>
      <c r="F856" s="1813"/>
    </row>
    <row r="857" spans="1:6" x14ac:dyDescent="0.2">
      <c r="A857" s="1343"/>
      <c r="B857" s="1893"/>
      <c r="C857" s="1894"/>
      <c r="D857" s="94"/>
      <c r="E857" s="724"/>
      <c r="F857" s="1813"/>
    </row>
    <row r="858" spans="1:6" ht="18.75" x14ac:dyDescent="0.2">
      <c r="A858" s="1542"/>
      <c r="B858" s="1491" t="s">
        <v>573</v>
      </c>
      <c r="C858" s="1895"/>
      <c r="D858" s="1895"/>
      <c r="E858" s="1896"/>
      <c r="F858" s="1897"/>
    </row>
    <row r="859" spans="1:6" ht="90" x14ac:dyDescent="0.2">
      <c r="A859" s="1820"/>
      <c r="B859" s="1820" t="s">
        <v>4816</v>
      </c>
      <c r="C859" s="1768"/>
      <c r="D859" s="1768"/>
      <c r="E859" s="1819"/>
      <c r="F859" s="1768"/>
    </row>
    <row r="860" spans="1:6" ht="45" x14ac:dyDescent="0.2">
      <c r="A860" s="1898"/>
      <c r="B860" s="1898" t="s">
        <v>271</v>
      </c>
      <c r="C860" s="1768"/>
      <c r="D860" s="1768"/>
      <c r="E860" s="1819"/>
      <c r="F860" s="1768"/>
    </row>
    <row r="861" spans="1:6" ht="33.75" x14ac:dyDescent="0.2">
      <c r="A861" s="1898"/>
      <c r="B861" s="1898" t="s">
        <v>272</v>
      </c>
      <c r="C861" s="1768"/>
      <c r="D861" s="1768"/>
      <c r="E861" s="1819"/>
      <c r="F861" s="1768"/>
    </row>
    <row r="862" spans="1:6" x14ac:dyDescent="0.2">
      <c r="A862" s="1898"/>
      <c r="B862" s="1898" t="s">
        <v>273</v>
      </c>
      <c r="C862" s="1768"/>
      <c r="D862" s="1768"/>
      <c r="E862" s="1819"/>
      <c r="F862" s="1768"/>
    </row>
    <row r="863" spans="1:6" ht="45" x14ac:dyDescent="0.2">
      <c r="A863" s="1898"/>
      <c r="B863" s="1898" t="s">
        <v>274</v>
      </c>
      <c r="C863" s="1768"/>
      <c r="D863" s="1768"/>
      <c r="E863" s="1819"/>
      <c r="F863" s="1768"/>
    </row>
    <row r="864" spans="1:6" ht="45" x14ac:dyDescent="0.2">
      <c r="A864" s="1898"/>
      <c r="B864" s="1898" t="s">
        <v>275</v>
      </c>
      <c r="C864" s="1768"/>
      <c r="D864" s="1768"/>
      <c r="E864" s="1819"/>
      <c r="F864" s="1768"/>
    </row>
    <row r="865" spans="1:6" ht="34.5" customHeight="1" x14ac:dyDescent="0.2">
      <c r="A865" s="1898"/>
      <c r="B865" s="1898" t="s">
        <v>276</v>
      </c>
      <c r="C865" s="1768"/>
      <c r="D865" s="1768"/>
      <c r="E865" s="1819"/>
      <c r="F865" s="1768"/>
    </row>
    <row r="866" spans="1:6" ht="33.75" x14ac:dyDescent="0.2">
      <c r="A866" s="1898"/>
      <c r="B866" s="1898" t="s">
        <v>277</v>
      </c>
      <c r="C866" s="1768"/>
      <c r="D866" s="1768"/>
      <c r="E866" s="1819"/>
      <c r="F866" s="1768"/>
    </row>
    <row r="867" spans="1:6" ht="36" customHeight="1" x14ac:dyDescent="0.2">
      <c r="A867" s="1899"/>
      <c r="B867" s="1899" t="s">
        <v>4817</v>
      </c>
      <c r="C867" s="202"/>
      <c r="D867" s="202"/>
      <c r="E867" s="1900"/>
      <c r="F867" s="202"/>
    </row>
    <row r="868" spans="1:6" ht="126.75" customHeight="1" x14ac:dyDescent="0.2">
      <c r="A868" s="1899"/>
      <c r="B868" s="1899" t="s">
        <v>1016</v>
      </c>
      <c r="C868" s="202"/>
      <c r="D868" s="202"/>
      <c r="E868" s="1900"/>
      <c r="F868" s="202"/>
    </row>
    <row r="869" spans="1:6" ht="36" customHeight="1" x14ac:dyDescent="0.2">
      <c r="A869" s="1899"/>
      <c r="B869" s="1899" t="s">
        <v>1084</v>
      </c>
      <c r="C869" s="202"/>
      <c r="D869" s="202"/>
      <c r="E869" s="1900"/>
      <c r="F869" s="202"/>
    </row>
    <row r="870" spans="1:6" ht="45.75" customHeight="1" x14ac:dyDescent="0.2">
      <c r="A870" s="1899"/>
      <c r="B870" s="1899" t="s">
        <v>1085</v>
      </c>
      <c r="C870" s="202"/>
      <c r="D870" s="202"/>
      <c r="E870" s="1900"/>
      <c r="F870" s="202"/>
    </row>
    <row r="871" spans="1:6" ht="81.75" customHeight="1" x14ac:dyDescent="0.2">
      <c r="A871" s="1898"/>
      <c r="B871" s="1898" t="s">
        <v>4818</v>
      </c>
      <c r="C871" s="1768"/>
      <c r="D871" s="1768"/>
      <c r="E871" s="1819"/>
      <c r="F871" s="1768"/>
    </row>
    <row r="872" spans="1:6" x14ac:dyDescent="0.2">
      <c r="A872" s="1851"/>
      <c r="B872" s="1873" t="s">
        <v>418</v>
      </c>
      <c r="C872" s="203"/>
      <c r="D872" s="203"/>
      <c r="E872" s="725"/>
      <c r="F872" s="205"/>
    </row>
    <row r="873" spans="1:6" ht="33.75" x14ac:dyDescent="0.2">
      <c r="A873" s="1892"/>
      <c r="B873" s="1892" t="s">
        <v>419</v>
      </c>
      <c r="C873" s="1768"/>
      <c r="D873" s="1768"/>
      <c r="E873" s="1819"/>
      <c r="F873" s="1768"/>
    </row>
    <row r="874" spans="1:6" ht="22.5" x14ac:dyDescent="0.2">
      <c r="A874" s="210"/>
      <c r="B874" s="1901" t="s">
        <v>420</v>
      </c>
      <c r="C874" s="210"/>
      <c r="D874" s="210"/>
      <c r="E874" s="1848"/>
      <c r="F874" s="210"/>
    </row>
    <row r="875" spans="1:6" x14ac:dyDescent="0.2">
      <c r="A875" s="210"/>
      <c r="B875" s="1901" t="s">
        <v>421</v>
      </c>
      <c r="C875" s="210"/>
      <c r="D875" s="210"/>
      <c r="E875" s="1848"/>
      <c r="F875" s="210"/>
    </row>
    <row r="876" spans="1:6" x14ac:dyDescent="0.2">
      <c r="A876" s="1902" t="s">
        <v>134</v>
      </c>
      <c r="B876" s="1901" t="s">
        <v>4630</v>
      </c>
      <c r="C876" s="210"/>
      <c r="D876" s="210"/>
      <c r="E876" s="1848"/>
      <c r="F876" s="210"/>
    </row>
    <row r="877" spans="1:6" x14ac:dyDescent="0.2">
      <c r="A877" s="1902" t="s">
        <v>134</v>
      </c>
      <c r="B877" s="1901" t="s">
        <v>4631</v>
      </c>
      <c r="C877" s="210"/>
      <c r="D877" s="210"/>
      <c r="E877" s="1848"/>
      <c r="F877" s="210"/>
    </row>
    <row r="878" spans="1:6" x14ac:dyDescent="0.2">
      <c r="A878" s="1902" t="s">
        <v>134</v>
      </c>
      <c r="B878" s="1901" t="s">
        <v>4819</v>
      </c>
      <c r="C878" s="210"/>
      <c r="D878" s="210"/>
      <c r="E878" s="1848"/>
      <c r="F878" s="210"/>
    </row>
    <row r="879" spans="1:6" x14ac:dyDescent="0.2">
      <c r="A879" s="1902" t="s">
        <v>134</v>
      </c>
      <c r="B879" s="1901" t="s">
        <v>4632</v>
      </c>
      <c r="C879" s="210"/>
      <c r="D879" s="210"/>
      <c r="E879" s="1848"/>
      <c r="F879" s="210"/>
    </row>
    <row r="880" spans="1:6" x14ac:dyDescent="0.2">
      <c r="A880" s="1902" t="s">
        <v>134</v>
      </c>
      <c r="B880" s="1901" t="s">
        <v>4633</v>
      </c>
      <c r="C880" s="210"/>
      <c r="D880" s="210"/>
      <c r="E880" s="1848"/>
      <c r="F880" s="210"/>
    </row>
    <row r="881" spans="1:6" ht="22.5" x14ac:dyDescent="0.2">
      <c r="A881" s="210"/>
      <c r="B881" s="1901" t="s">
        <v>422</v>
      </c>
      <c r="C881" s="210"/>
      <c r="D881" s="210"/>
      <c r="E881" s="1848"/>
      <c r="F881" s="210"/>
    </row>
    <row r="882" spans="1:6" x14ac:dyDescent="0.2">
      <c r="A882" s="210"/>
      <c r="B882" s="1901" t="s">
        <v>196</v>
      </c>
      <c r="C882" s="210"/>
      <c r="D882" s="210"/>
      <c r="E882" s="1848"/>
      <c r="F882" s="210"/>
    </row>
    <row r="883" spans="1:6" x14ac:dyDescent="0.2">
      <c r="A883" s="1902" t="s">
        <v>134</v>
      </c>
      <c r="B883" s="1901" t="s">
        <v>4634</v>
      </c>
      <c r="C883" s="210"/>
      <c r="D883" s="210"/>
      <c r="E883" s="1848"/>
      <c r="F883" s="210"/>
    </row>
    <row r="884" spans="1:6" x14ac:dyDescent="0.2">
      <c r="A884" s="1902" t="s">
        <v>134</v>
      </c>
      <c r="B884" s="1901" t="s">
        <v>4635</v>
      </c>
      <c r="C884" s="213"/>
      <c r="D884" s="213"/>
      <c r="E884" s="1903"/>
      <c r="F884" s="213"/>
    </row>
    <row r="885" spans="1:6" x14ac:dyDescent="0.2">
      <c r="A885" s="1902" t="s">
        <v>134</v>
      </c>
      <c r="B885" s="1901" t="s">
        <v>4636</v>
      </c>
      <c r="C885" s="210"/>
      <c r="D885" s="210"/>
      <c r="E885" s="1848"/>
      <c r="F885" s="210"/>
    </row>
    <row r="886" spans="1:6" x14ac:dyDescent="0.2">
      <c r="A886" s="1902" t="s">
        <v>134</v>
      </c>
      <c r="B886" s="1901" t="s">
        <v>4637</v>
      </c>
      <c r="C886" s="210"/>
      <c r="D886" s="210"/>
      <c r="E886" s="1848"/>
      <c r="F886" s="210"/>
    </row>
    <row r="887" spans="1:6" x14ac:dyDescent="0.2">
      <c r="A887" s="210"/>
      <c r="B887" s="1901" t="s">
        <v>197</v>
      </c>
      <c r="C887" s="210"/>
      <c r="D887" s="210"/>
      <c r="E887" s="1848"/>
      <c r="F887" s="210"/>
    </row>
    <row r="888" spans="1:6" x14ac:dyDescent="0.2">
      <c r="A888" s="1902" t="s">
        <v>134</v>
      </c>
      <c r="B888" s="1901" t="s">
        <v>4638</v>
      </c>
      <c r="C888" s="210"/>
      <c r="D888" s="210"/>
      <c r="E888" s="1848"/>
      <c r="F888" s="210"/>
    </row>
    <row r="889" spans="1:6" ht="22.5" x14ac:dyDescent="0.2">
      <c r="A889" s="1902" t="s">
        <v>134</v>
      </c>
      <c r="B889" s="1901" t="s">
        <v>4639</v>
      </c>
      <c r="C889" s="210"/>
      <c r="D889" s="210"/>
      <c r="E889" s="1848"/>
      <c r="F889" s="210"/>
    </row>
    <row r="890" spans="1:6" x14ac:dyDescent="0.2">
      <c r="A890" s="1285"/>
      <c r="B890" s="1286" t="s">
        <v>1002</v>
      </c>
      <c r="C890" s="1860"/>
      <c r="D890" s="902"/>
      <c r="E890" s="919"/>
      <c r="F890" s="1904"/>
    </row>
    <row r="891" spans="1:6" ht="24" x14ac:dyDescent="0.2">
      <c r="A891" s="1266" t="s">
        <v>12</v>
      </c>
      <c r="B891" s="1255" t="s">
        <v>278</v>
      </c>
      <c r="C891" s="1251" t="s">
        <v>4740</v>
      </c>
      <c r="D891" s="162">
        <v>330</v>
      </c>
      <c r="E891" s="727"/>
      <c r="F891" s="162">
        <f t="shared" ref="F891:F898" si="28">D891*E891</f>
        <v>0</v>
      </c>
    </row>
    <row r="892" spans="1:6" ht="48" x14ac:dyDescent="0.2">
      <c r="A892" s="1266" t="s">
        <v>48</v>
      </c>
      <c r="B892" s="1255" t="s">
        <v>279</v>
      </c>
      <c r="C892" s="1260" t="s">
        <v>4741</v>
      </c>
      <c r="D892" s="162">
        <v>146</v>
      </c>
      <c r="E892" s="727"/>
      <c r="F892" s="162">
        <f t="shared" si="28"/>
        <v>0</v>
      </c>
    </row>
    <row r="893" spans="1:6" ht="48" x14ac:dyDescent="0.2">
      <c r="A893" s="1266" t="s">
        <v>1</v>
      </c>
      <c r="B893" s="1255" t="s">
        <v>280</v>
      </c>
      <c r="C893" s="1260" t="s">
        <v>4741</v>
      </c>
      <c r="D893" s="162">
        <v>40</v>
      </c>
      <c r="E893" s="727"/>
      <c r="F893" s="162">
        <f t="shared" si="28"/>
        <v>0</v>
      </c>
    </row>
    <row r="894" spans="1:6" ht="48" x14ac:dyDescent="0.2">
      <c r="A894" s="1266" t="s">
        <v>2</v>
      </c>
      <c r="B894" s="1255" t="s">
        <v>135</v>
      </c>
      <c r="C894" s="1260" t="s">
        <v>4741</v>
      </c>
      <c r="D894" s="162">
        <v>18</v>
      </c>
      <c r="E894" s="727"/>
      <c r="F894" s="162">
        <f t="shared" si="28"/>
        <v>0</v>
      </c>
    </row>
    <row r="895" spans="1:6" ht="60" x14ac:dyDescent="0.2">
      <c r="A895" s="1266" t="s">
        <v>3</v>
      </c>
      <c r="B895" s="1255" t="s">
        <v>281</v>
      </c>
      <c r="C895" s="1260" t="s">
        <v>4741</v>
      </c>
      <c r="D895" s="162">
        <v>22</v>
      </c>
      <c r="E895" s="727"/>
      <c r="F895" s="162">
        <f t="shared" si="28"/>
        <v>0</v>
      </c>
    </row>
    <row r="896" spans="1:6" ht="36" x14ac:dyDescent="0.2">
      <c r="A896" s="1266" t="s">
        <v>4</v>
      </c>
      <c r="B896" s="1255" t="s">
        <v>282</v>
      </c>
      <c r="C896" s="1260" t="s">
        <v>4741</v>
      </c>
      <c r="D896" s="162">
        <v>146</v>
      </c>
      <c r="E896" s="727"/>
      <c r="F896" s="162">
        <f t="shared" si="28"/>
        <v>0</v>
      </c>
    </row>
    <row r="897" spans="1:6" ht="48" x14ac:dyDescent="0.2">
      <c r="A897" s="1266" t="s">
        <v>531</v>
      </c>
      <c r="B897" s="1255" t="s">
        <v>283</v>
      </c>
      <c r="C897" s="1260" t="s">
        <v>4741</v>
      </c>
      <c r="D897" s="162">
        <v>40</v>
      </c>
      <c r="E897" s="727"/>
      <c r="F897" s="162">
        <f t="shared" si="28"/>
        <v>0</v>
      </c>
    </row>
    <row r="898" spans="1:6" ht="36" x14ac:dyDescent="0.2">
      <c r="A898" s="1266" t="s">
        <v>534</v>
      </c>
      <c r="B898" s="1255" t="s">
        <v>136</v>
      </c>
      <c r="C898" s="1251" t="s">
        <v>4739</v>
      </c>
      <c r="D898" s="162">
        <v>200</v>
      </c>
      <c r="E898" s="727"/>
      <c r="F898" s="162">
        <f t="shared" si="28"/>
        <v>0</v>
      </c>
    </row>
    <row r="899" spans="1:6" x14ac:dyDescent="0.2">
      <c r="A899" s="1285"/>
      <c r="B899" s="1286" t="s">
        <v>1003</v>
      </c>
      <c r="C899" s="1860"/>
      <c r="D899" s="902"/>
      <c r="E899" s="919"/>
      <c r="F899" s="1904"/>
    </row>
    <row r="900" spans="1:6" ht="60" x14ac:dyDescent="0.2">
      <c r="A900" s="1266" t="s">
        <v>535</v>
      </c>
      <c r="B900" s="1255" t="s">
        <v>1264</v>
      </c>
      <c r="C900" s="1251"/>
      <c r="D900" s="162"/>
      <c r="E900" s="728"/>
      <c r="F900" s="162"/>
    </row>
    <row r="901" spans="1:6" ht="14.25" x14ac:dyDescent="0.2">
      <c r="A901" s="1266" t="s">
        <v>740</v>
      </c>
      <c r="B901" s="1255" t="s">
        <v>4804</v>
      </c>
      <c r="C901" s="1251" t="s">
        <v>4740</v>
      </c>
      <c r="D901" s="162">
        <v>100</v>
      </c>
      <c r="E901" s="727"/>
      <c r="F901" s="162">
        <f>D901*E901</f>
        <v>0</v>
      </c>
    </row>
    <row r="902" spans="1:6" ht="14.25" x14ac:dyDescent="0.2">
      <c r="A902" s="1266" t="s">
        <v>741</v>
      </c>
      <c r="B902" s="1255" t="s">
        <v>4805</v>
      </c>
      <c r="C902" s="1251" t="s">
        <v>4740</v>
      </c>
      <c r="D902" s="162">
        <v>36</v>
      </c>
      <c r="E902" s="727"/>
      <c r="F902" s="162">
        <f>D902*E902</f>
        <v>0</v>
      </c>
    </row>
    <row r="903" spans="1:6" ht="14.25" x14ac:dyDescent="0.2">
      <c r="A903" s="1266" t="s">
        <v>970</v>
      </c>
      <c r="B903" s="1255" t="s">
        <v>4806</v>
      </c>
      <c r="C903" s="1251" t="s">
        <v>4740</v>
      </c>
      <c r="D903" s="162">
        <v>71</v>
      </c>
      <c r="E903" s="727"/>
      <c r="F903" s="162">
        <f>D903*E903</f>
        <v>0</v>
      </c>
    </row>
    <row r="904" spans="1:6" ht="14.25" x14ac:dyDescent="0.2">
      <c r="A904" s="1266" t="s">
        <v>971</v>
      </c>
      <c r="B904" s="1255" t="s">
        <v>4807</v>
      </c>
      <c r="C904" s="1251" t="s">
        <v>4740</v>
      </c>
      <c r="D904" s="162">
        <v>75</v>
      </c>
      <c r="E904" s="727"/>
      <c r="F904" s="162">
        <f>D904*E904</f>
        <v>0</v>
      </c>
    </row>
    <row r="905" spans="1:6" ht="36" x14ac:dyDescent="0.2">
      <c r="A905" s="1266" t="s">
        <v>971</v>
      </c>
      <c r="B905" s="1255" t="s">
        <v>3620</v>
      </c>
      <c r="C905" s="1251" t="s">
        <v>4740</v>
      </c>
      <c r="D905" s="162">
        <v>295</v>
      </c>
      <c r="E905" s="727"/>
      <c r="F905" s="162">
        <f>D905*E905</f>
        <v>0</v>
      </c>
    </row>
    <row r="906" spans="1:6" ht="72" x14ac:dyDescent="0.2">
      <c r="A906" s="1266" t="s">
        <v>536</v>
      </c>
      <c r="B906" s="1255" t="s">
        <v>1262</v>
      </c>
      <c r="C906" s="1251"/>
      <c r="D906" s="162"/>
      <c r="E906" s="728"/>
      <c r="F906" s="162"/>
    </row>
    <row r="907" spans="1:6" ht="14.25" x14ac:dyDescent="0.2">
      <c r="A907" s="1266" t="s">
        <v>972</v>
      </c>
      <c r="B907" s="1255" t="s">
        <v>1074</v>
      </c>
      <c r="C907" s="1251" t="s">
        <v>4740</v>
      </c>
      <c r="D907" s="162">
        <v>20</v>
      </c>
      <c r="E907" s="727"/>
      <c r="F907" s="162">
        <f>D907*E907</f>
        <v>0</v>
      </c>
    </row>
    <row r="908" spans="1:6" ht="14.25" x14ac:dyDescent="0.2">
      <c r="A908" s="1266" t="s">
        <v>973</v>
      </c>
      <c r="B908" s="1255" t="s">
        <v>1075</v>
      </c>
      <c r="C908" s="1251" t="s">
        <v>4740</v>
      </c>
      <c r="D908" s="162">
        <v>20</v>
      </c>
      <c r="E908" s="727"/>
      <c r="F908" s="162">
        <f>D908*E908</f>
        <v>0</v>
      </c>
    </row>
    <row r="909" spans="1:6" ht="36" x14ac:dyDescent="0.2">
      <c r="A909" s="1266" t="s">
        <v>537</v>
      </c>
      <c r="B909" s="1255" t="s">
        <v>1263</v>
      </c>
      <c r="C909" s="1260" t="s">
        <v>4741</v>
      </c>
      <c r="D909" s="162">
        <v>19</v>
      </c>
      <c r="E909" s="727"/>
      <c r="F909" s="162">
        <f>D909*E909</f>
        <v>0</v>
      </c>
    </row>
    <row r="910" spans="1:6" ht="96" x14ac:dyDescent="0.2">
      <c r="A910" s="1266" t="s">
        <v>538</v>
      </c>
      <c r="B910" s="1255" t="s">
        <v>284</v>
      </c>
      <c r="C910" s="1251"/>
      <c r="D910" s="162"/>
      <c r="E910" s="728"/>
      <c r="F910" s="162"/>
    </row>
    <row r="911" spans="1:6" x14ac:dyDescent="0.2">
      <c r="A911" s="1266" t="s">
        <v>602</v>
      </c>
      <c r="B911" s="1255" t="s">
        <v>285</v>
      </c>
      <c r="C911" s="1251" t="s">
        <v>5</v>
      </c>
      <c r="D911" s="162">
        <v>1</v>
      </c>
      <c r="E911" s="727"/>
      <c r="F911" s="162">
        <f>D911*E911</f>
        <v>0</v>
      </c>
    </row>
    <row r="912" spans="1:6" x14ac:dyDescent="0.2">
      <c r="A912" s="1266" t="s">
        <v>603</v>
      </c>
      <c r="B912" s="1255" t="s">
        <v>286</v>
      </c>
      <c r="C912" s="1251" t="s">
        <v>5</v>
      </c>
      <c r="D912" s="162">
        <v>7</v>
      </c>
      <c r="E912" s="727"/>
      <c r="F912" s="162">
        <f>D912*E912</f>
        <v>0</v>
      </c>
    </row>
    <row r="913" spans="1:6" ht="122.25" customHeight="1" x14ac:dyDescent="0.2">
      <c r="A913" s="1266" t="s">
        <v>539</v>
      </c>
      <c r="B913" s="1255" t="s">
        <v>287</v>
      </c>
      <c r="C913" s="1251"/>
      <c r="D913" s="162"/>
      <c r="E913" s="728"/>
      <c r="F913" s="162"/>
    </row>
    <row r="914" spans="1:6" ht="36" x14ac:dyDescent="0.2">
      <c r="A914" s="1266" t="s">
        <v>604</v>
      </c>
      <c r="B914" s="1255" t="s">
        <v>288</v>
      </c>
      <c r="C914" s="1251" t="s">
        <v>5</v>
      </c>
      <c r="D914" s="162">
        <v>1</v>
      </c>
      <c r="E914" s="727"/>
      <c r="F914" s="162">
        <f>D914*E914</f>
        <v>0</v>
      </c>
    </row>
    <row r="915" spans="1:6" ht="36" x14ac:dyDescent="0.2">
      <c r="A915" s="1266" t="s">
        <v>1585</v>
      </c>
      <c r="B915" s="1255" t="s">
        <v>289</v>
      </c>
      <c r="C915" s="1251" t="s">
        <v>5</v>
      </c>
      <c r="D915" s="162">
        <v>1</v>
      </c>
      <c r="E915" s="727"/>
      <c r="F915" s="162">
        <f>D915*E915</f>
        <v>0</v>
      </c>
    </row>
    <row r="916" spans="1:6" ht="97.5" customHeight="1" x14ac:dyDescent="0.2">
      <c r="A916" s="1266" t="s">
        <v>540</v>
      </c>
      <c r="B916" s="1255" t="s">
        <v>290</v>
      </c>
      <c r="C916" s="1251" t="s">
        <v>5</v>
      </c>
      <c r="D916" s="162">
        <v>1</v>
      </c>
      <c r="E916" s="727"/>
      <c r="F916" s="162">
        <f>D916*E916</f>
        <v>0</v>
      </c>
    </row>
    <row r="917" spans="1:6" ht="120" x14ac:dyDescent="0.2">
      <c r="A917" s="1266" t="s">
        <v>541</v>
      </c>
      <c r="B917" s="1255" t="s">
        <v>5374</v>
      </c>
      <c r="C917" s="1251" t="s">
        <v>5</v>
      </c>
      <c r="D917" s="57">
        <v>4</v>
      </c>
      <c r="E917" s="708"/>
      <c r="F917" s="57">
        <f>D917*E917</f>
        <v>0</v>
      </c>
    </row>
    <row r="918" spans="1:6" ht="97.5" customHeight="1" x14ac:dyDescent="0.2">
      <c r="A918" s="1266" t="s">
        <v>544</v>
      </c>
      <c r="B918" s="1255" t="s">
        <v>5375</v>
      </c>
      <c r="C918" s="1251" t="s">
        <v>5</v>
      </c>
      <c r="D918" s="57">
        <v>4</v>
      </c>
      <c r="E918" s="708"/>
      <c r="F918" s="57">
        <f>D918*E918</f>
        <v>0</v>
      </c>
    </row>
    <row r="919" spans="1:6" x14ac:dyDescent="0.2">
      <c r="A919" s="1285"/>
      <c r="B919" s="1286" t="s">
        <v>1261</v>
      </c>
      <c r="C919" s="1860"/>
      <c r="D919" s="902"/>
      <c r="E919" s="919"/>
      <c r="F919" s="1904"/>
    </row>
    <row r="920" spans="1:6" ht="96" x14ac:dyDescent="0.2">
      <c r="A920" s="1266" t="s">
        <v>541</v>
      </c>
      <c r="B920" s="1255" t="s">
        <v>1267</v>
      </c>
      <c r="C920" s="1251" t="s">
        <v>5</v>
      </c>
      <c r="D920" s="162">
        <v>1</v>
      </c>
      <c r="E920" s="727"/>
      <c r="F920" s="162">
        <f>D920*E920</f>
        <v>0</v>
      </c>
    </row>
    <row r="921" spans="1:6" ht="62.25" customHeight="1" x14ac:dyDescent="0.2">
      <c r="A921" s="1266" t="s">
        <v>544</v>
      </c>
      <c r="B921" s="1255" t="s">
        <v>1266</v>
      </c>
      <c r="C921" s="1251" t="s">
        <v>5</v>
      </c>
      <c r="D921" s="162">
        <v>5</v>
      </c>
      <c r="E921" s="727"/>
      <c r="F921" s="162">
        <f>D921*E921</f>
        <v>0</v>
      </c>
    </row>
    <row r="922" spans="1:6" ht="49.5" customHeight="1" x14ac:dyDescent="0.2">
      <c r="A922" s="1266" t="s">
        <v>545</v>
      </c>
      <c r="B922" s="1255" t="s">
        <v>1268</v>
      </c>
      <c r="C922" s="1251" t="s">
        <v>5</v>
      </c>
      <c r="D922" s="162">
        <v>7</v>
      </c>
      <c r="E922" s="727"/>
      <c r="F922" s="162">
        <f>D922*E922</f>
        <v>0</v>
      </c>
    </row>
    <row r="923" spans="1:6" ht="60" x14ac:dyDescent="0.2">
      <c r="A923" s="1266" t="s">
        <v>546</v>
      </c>
      <c r="B923" s="1255" t="s">
        <v>291</v>
      </c>
      <c r="C923" s="1251" t="s">
        <v>4739</v>
      </c>
      <c r="D923" s="162">
        <v>45</v>
      </c>
      <c r="E923" s="727"/>
      <c r="F923" s="162">
        <f>D923*E923</f>
        <v>0</v>
      </c>
    </row>
    <row r="924" spans="1:6" ht="84" x14ac:dyDescent="0.2">
      <c r="A924" s="1266" t="s">
        <v>547</v>
      </c>
      <c r="B924" s="1255" t="s">
        <v>1265</v>
      </c>
      <c r="C924" s="1251"/>
      <c r="D924" s="162"/>
      <c r="E924" s="728"/>
      <c r="F924" s="162"/>
    </row>
    <row r="925" spans="1:6" ht="36" x14ac:dyDescent="0.2">
      <c r="A925" s="1266" t="s">
        <v>1591</v>
      </c>
      <c r="B925" s="1255" t="s">
        <v>292</v>
      </c>
      <c r="C925" s="1251" t="s">
        <v>40</v>
      </c>
      <c r="D925" s="162">
        <v>22</v>
      </c>
      <c r="E925" s="727"/>
      <c r="F925" s="162">
        <f>D925*E925</f>
        <v>0</v>
      </c>
    </row>
    <row r="926" spans="1:6" ht="36" x14ac:dyDescent="0.2">
      <c r="A926" s="1266" t="s">
        <v>1592</v>
      </c>
      <c r="B926" s="1255" t="s">
        <v>293</v>
      </c>
      <c r="C926" s="1251" t="s">
        <v>40</v>
      </c>
      <c r="D926" s="162">
        <v>35</v>
      </c>
      <c r="E926" s="727"/>
      <c r="F926" s="162">
        <f>D926*E926</f>
        <v>0</v>
      </c>
    </row>
    <row r="927" spans="1:6" ht="120" x14ac:dyDescent="0.2">
      <c r="A927" s="1266" t="s">
        <v>548</v>
      </c>
      <c r="B927" s="1255" t="s">
        <v>5269</v>
      </c>
      <c r="C927" s="1251"/>
      <c r="D927" s="162"/>
      <c r="E927" s="727"/>
      <c r="F927" s="162"/>
    </row>
    <row r="928" spans="1:6" ht="120" x14ac:dyDescent="0.2">
      <c r="A928" s="1266" t="s">
        <v>754</v>
      </c>
      <c r="B928" s="1255" t="s">
        <v>5270</v>
      </c>
      <c r="C928" s="1251" t="s">
        <v>4740</v>
      </c>
      <c r="D928" s="1905">
        <v>19</v>
      </c>
      <c r="E928" s="729"/>
      <c r="F928" s="164">
        <f>E928*D928</f>
        <v>0</v>
      </c>
    </row>
    <row r="929" spans="1:6" ht="96" x14ac:dyDescent="0.2">
      <c r="A929" s="1266" t="s">
        <v>755</v>
      </c>
      <c r="B929" s="1255" t="s">
        <v>5271</v>
      </c>
      <c r="C929" s="1251" t="s">
        <v>4740</v>
      </c>
      <c r="D929" s="1905">
        <v>19</v>
      </c>
      <c r="E929" s="729"/>
      <c r="F929" s="164">
        <f>E929*D929</f>
        <v>0</v>
      </c>
    </row>
    <row r="930" spans="1:6" ht="108" x14ac:dyDescent="0.2">
      <c r="A930" s="1266" t="s">
        <v>756</v>
      </c>
      <c r="B930" s="1255" t="s">
        <v>5272</v>
      </c>
      <c r="C930" s="1251" t="s">
        <v>4740</v>
      </c>
      <c r="D930" s="1905">
        <v>186</v>
      </c>
      <c r="E930" s="729"/>
      <c r="F930" s="164">
        <f>E930*D930</f>
        <v>0</v>
      </c>
    </row>
    <row r="931" spans="1:6" ht="111" customHeight="1" x14ac:dyDescent="0.2">
      <c r="A931" s="1266" t="s">
        <v>5122</v>
      </c>
      <c r="B931" s="1255" t="s">
        <v>5273</v>
      </c>
      <c r="C931" s="1251" t="s">
        <v>4740</v>
      </c>
      <c r="D931" s="1905">
        <v>186</v>
      </c>
      <c r="E931" s="729"/>
      <c r="F931" s="164">
        <f>E931*D931</f>
        <v>0</v>
      </c>
    </row>
    <row r="932" spans="1:6" ht="85.5" customHeight="1" x14ac:dyDescent="0.2">
      <c r="A932" s="1266" t="s">
        <v>5124</v>
      </c>
      <c r="B932" s="1255" t="s">
        <v>5408</v>
      </c>
      <c r="C932" s="1251" t="s">
        <v>5</v>
      </c>
      <c r="D932" s="1905">
        <v>6</v>
      </c>
      <c r="E932" s="729"/>
      <c r="F932" s="164">
        <f>E932*D932</f>
        <v>0</v>
      </c>
    </row>
    <row r="933" spans="1:6" x14ac:dyDescent="0.2">
      <c r="A933" s="1266"/>
      <c r="B933" s="1255"/>
      <c r="C933" s="1251"/>
      <c r="D933" s="1905"/>
      <c r="E933" s="772"/>
      <c r="F933" s="164"/>
    </row>
    <row r="934" spans="1:6" ht="96" x14ac:dyDescent="0.2">
      <c r="A934" s="1266" t="s">
        <v>549</v>
      </c>
      <c r="B934" s="1255" t="s">
        <v>5274</v>
      </c>
      <c r="C934" s="1251" t="s">
        <v>5</v>
      </c>
      <c r="D934" s="1905">
        <v>6</v>
      </c>
      <c r="E934" s="729"/>
      <c r="F934" s="164">
        <f>E934*D934</f>
        <v>0</v>
      </c>
    </row>
    <row r="935" spans="1:6" x14ac:dyDescent="0.2">
      <c r="A935" s="1285"/>
      <c r="B935" s="1286" t="s">
        <v>1004</v>
      </c>
      <c r="C935" s="1860"/>
      <c r="D935" s="902"/>
      <c r="E935" s="919"/>
      <c r="F935" s="1904"/>
    </row>
    <row r="936" spans="1:6" ht="38.25" customHeight="1" x14ac:dyDescent="0.2">
      <c r="A936" s="1266" t="s">
        <v>550</v>
      </c>
      <c r="B936" s="1255" t="s">
        <v>5111</v>
      </c>
      <c r="C936" s="1251"/>
      <c r="D936" s="162"/>
      <c r="E936" s="728"/>
      <c r="F936" s="162"/>
    </row>
    <row r="937" spans="1:6" ht="14.25" x14ac:dyDescent="0.2">
      <c r="A937" s="1266" t="s">
        <v>551</v>
      </c>
      <c r="B937" s="164" t="s">
        <v>1018</v>
      </c>
      <c r="C937" s="1251" t="s">
        <v>4740</v>
      </c>
      <c r="D937" s="1905">
        <v>2</v>
      </c>
      <c r="E937" s="729"/>
      <c r="F937" s="164">
        <f t="shared" ref="F937:F992" si="29">E937*D937</f>
        <v>0</v>
      </c>
    </row>
    <row r="938" spans="1:6" ht="14.25" x14ac:dyDescent="0.2">
      <c r="A938" s="1266" t="s">
        <v>552</v>
      </c>
      <c r="B938" s="164" t="s">
        <v>1019</v>
      </c>
      <c r="C938" s="1251" t="s">
        <v>4740</v>
      </c>
      <c r="D938" s="1905">
        <v>3</v>
      </c>
      <c r="E938" s="729"/>
      <c r="F938" s="164">
        <f t="shared" si="29"/>
        <v>0</v>
      </c>
    </row>
    <row r="939" spans="1:6" ht="14.25" x14ac:dyDescent="0.2">
      <c r="A939" s="1266" t="s">
        <v>553</v>
      </c>
      <c r="B939" s="164" t="s">
        <v>1020</v>
      </c>
      <c r="C939" s="1251" t="s">
        <v>4740</v>
      </c>
      <c r="D939" s="1905">
        <v>3</v>
      </c>
      <c r="E939" s="729"/>
      <c r="F939" s="164">
        <f t="shared" si="29"/>
        <v>0</v>
      </c>
    </row>
    <row r="940" spans="1:6" ht="14.25" x14ac:dyDescent="0.2">
      <c r="A940" s="1266" t="s">
        <v>42</v>
      </c>
      <c r="B940" s="164" t="s">
        <v>1021</v>
      </c>
      <c r="C940" s="1251" t="s">
        <v>4740</v>
      </c>
      <c r="D940" s="1905">
        <v>5</v>
      </c>
      <c r="E940" s="729"/>
      <c r="F940" s="164">
        <f t="shared" si="29"/>
        <v>0</v>
      </c>
    </row>
    <row r="941" spans="1:6" ht="14.25" x14ac:dyDescent="0.2">
      <c r="A941" s="1266" t="s">
        <v>43</v>
      </c>
      <c r="B941" s="164" t="s">
        <v>1022</v>
      </c>
      <c r="C941" s="1251" t="s">
        <v>4740</v>
      </c>
      <c r="D941" s="1905">
        <v>42</v>
      </c>
      <c r="E941" s="729"/>
      <c r="F941" s="164">
        <f t="shared" si="29"/>
        <v>0</v>
      </c>
    </row>
    <row r="942" spans="1:6" ht="14.25" x14ac:dyDescent="0.2">
      <c r="A942" s="1266" t="s">
        <v>617</v>
      </c>
      <c r="B942" s="164" t="s">
        <v>1023</v>
      </c>
      <c r="C942" s="1251" t="s">
        <v>4740</v>
      </c>
      <c r="D942" s="1905">
        <v>19</v>
      </c>
      <c r="E942" s="729"/>
      <c r="F942" s="164">
        <f t="shared" si="29"/>
        <v>0</v>
      </c>
    </row>
    <row r="943" spans="1:6" ht="14.25" x14ac:dyDescent="0.2">
      <c r="A943" s="1266" t="s">
        <v>759</v>
      </c>
      <c r="B943" s="164" t="s">
        <v>1024</v>
      </c>
      <c r="C943" s="1251" t="s">
        <v>4740</v>
      </c>
      <c r="D943" s="1905">
        <v>32</v>
      </c>
      <c r="E943" s="729"/>
      <c r="F943" s="164">
        <f t="shared" si="29"/>
        <v>0</v>
      </c>
    </row>
    <row r="944" spans="1:6" ht="14.25" x14ac:dyDescent="0.2">
      <c r="A944" s="1266" t="s">
        <v>761</v>
      </c>
      <c r="B944" s="164" t="s">
        <v>1025</v>
      </c>
      <c r="C944" s="1251" t="s">
        <v>4740</v>
      </c>
      <c r="D944" s="1905">
        <v>2</v>
      </c>
      <c r="E944" s="729"/>
      <c r="F944" s="164">
        <f t="shared" si="29"/>
        <v>0</v>
      </c>
    </row>
    <row r="945" spans="1:6" x14ac:dyDescent="0.2">
      <c r="A945" s="1266" t="s">
        <v>764</v>
      </c>
      <c r="B945" s="164" t="s">
        <v>1026</v>
      </c>
      <c r="C945" s="1251" t="s">
        <v>5</v>
      </c>
      <c r="D945" s="1905">
        <v>1</v>
      </c>
      <c r="E945" s="729"/>
      <c r="F945" s="164">
        <f t="shared" si="29"/>
        <v>0</v>
      </c>
    </row>
    <row r="946" spans="1:6" x14ac:dyDescent="0.2">
      <c r="A946" s="1266" t="s">
        <v>768</v>
      </c>
      <c r="B946" s="164" t="s">
        <v>1027</v>
      </c>
      <c r="C946" s="1251" t="s">
        <v>5</v>
      </c>
      <c r="D946" s="1905">
        <v>2</v>
      </c>
      <c r="E946" s="729"/>
      <c r="F946" s="164">
        <f t="shared" si="29"/>
        <v>0</v>
      </c>
    </row>
    <row r="947" spans="1:6" x14ac:dyDescent="0.2">
      <c r="A947" s="1266" t="s">
        <v>773</v>
      </c>
      <c r="B947" s="164" t="s">
        <v>1028</v>
      </c>
      <c r="C947" s="1251" t="s">
        <v>5</v>
      </c>
      <c r="D947" s="1905">
        <v>9</v>
      </c>
      <c r="E947" s="729"/>
      <c r="F947" s="164">
        <f t="shared" si="29"/>
        <v>0</v>
      </c>
    </row>
    <row r="948" spans="1:6" x14ac:dyDescent="0.2">
      <c r="A948" s="1266" t="s">
        <v>774</v>
      </c>
      <c r="B948" s="164" t="s">
        <v>1029</v>
      </c>
      <c r="C948" s="1251" t="s">
        <v>5</v>
      </c>
      <c r="D948" s="1905">
        <v>4</v>
      </c>
      <c r="E948" s="729"/>
      <c r="F948" s="164">
        <f t="shared" si="29"/>
        <v>0</v>
      </c>
    </row>
    <row r="949" spans="1:6" x14ac:dyDescent="0.2">
      <c r="A949" s="1266" t="s">
        <v>775</v>
      </c>
      <c r="B949" s="164" t="s">
        <v>1030</v>
      </c>
      <c r="C949" s="1251" t="s">
        <v>5</v>
      </c>
      <c r="D949" s="1905">
        <v>6</v>
      </c>
      <c r="E949" s="729"/>
      <c r="F949" s="164">
        <f t="shared" si="29"/>
        <v>0</v>
      </c>
    </row>
    <row r="950" spans="1:6" x14ac:dyDescent="0.2">
      <c r="A950" s="1266" t="s">
        <v>776</v>
      </c>
      <c r="B950" s="164" t="s">
        <v>1031</v>
      </c>
      <c r="C950" s="1251" t="s">
        <v>5</v>
      </c>
      <c r="D950" s="1905">
        <v>1</v>
      </c>
      <c r="E950" s="729"/>
      <c r="F950" s="164">
        <f t="shared" si="29"/>
        <v>0</v>
      </c>
    </row>
    <row r="951" spans="1:6" x14ac:dyDescent="0.2">
      <c r="A951" s="1266" t="s">
        <v>780</v>
      </c>
      <c r="B951" s="164" t="s">
        <v>1032</v>
      </c>
      <c r="C951" s="1251" t="s">
        <v>5</v>
      </c>
      <c r="D951" s="1905">
        <v>1</v>
      </c>
      <c r="E951" s="729"/>
      <c r="F951" s="164">
        <f t="shared" si="29"/>
        <v>0</v>
      </c>
    </row>
    <row r="952" spans="1:6" x14ac:dyDescent="0.2">
      <c r="A952" s="1266" t="s">
        <v>781</v>
      </c>
      <c r="B952" s="164" t="s">
        <v>1033</v>
      </c>
      <c r="C952" s="1251" t="s">
        <v>5</v>
      </c>
      <c r="D952" s="1905">
        <v>1</v>
      </c>
      <c r="E952" s="729"/>
      <c r="F952" s="164">
        <f t="shared" si="29"/>
        <v>0</v>
      </c>
    </row>
    <row r="953" spans="1:6" x14ac:dyDescent="0.2">
      <c r="A953" s="1266" t="s">
        <v>782</v>
      </c>
      <c r="B953" s="164" t="s">
        <v>1034</v>
      </c>
      <c r="C953" s="1251" t="s">
        <v>5</v>
      </c>
      <c r="D953" s="1905">
        <v>1</v>
      </c>
      <c r="E953" s="729"/>
      <c r="F953" s="164">
        <f t="shared" si="29"/>
        <v>0</v>
      </c>
    </row>
    <row r="954" spans="1:6" x14ac:dyDescent="0.2">
      <c r="A954" s="1266" t="s">
        <v>783</v>
      </c>
      <c r="B954" s="164" t="s">
        <v>1035</v>
      </c>
      <c r="C954" s="1251" t="s">
        <v>5</v>
      </c>
      <c r="D954" s="1905">
        <v>1</v>
      </c>
      <c r="E954" s="729"/>
      <c r="F954" s="164">
        <f t="shared" si="29"/>
        <v>0</v>
      </c>
    </row>
    <row r="955" spans="1:6" x14ac:dyDescent="0.2">
      <c r="A955" s="1266" t="s">
        <v>784</v>
      </c>
      <c r="B955" s="164" t="s">
        <v>1036</v>
      </c>
      <c r="C955" s="1251" t="s">
        <v>5</v>
      </c>
      <c r="D955" s="1905">
        <v>1</v>
      </c>
      <c r="E955" s="729"/>
      <c r="F955" s="164">
        <f t="shared" si="29"/>
        <v>0</v>
      </c>
    </row>
    <row r="956" spans="1:6" x14ac:dyDescent="0.2">
      <c r="A956" s="1266" t="s">
        <v>785</v>
      </c>
      <c r="B956" s="164" t="s">
        <v>1037</v>
      </c>
      <c r="C956" s="1251" t="s">
        <v>5</v>
      </c>
      <c r="D956" s="1905">
        <v>1</v>
      </c>
      <c r="E956" s="729"/>
      <c r="F956" s="164">
        <f t="shared" si="29"/>
        <v>0</v>
      </c>
    </row>
    <row r="957" spans="1:6" x14ac:dyDescent="0.2">
      <c r="A957" s="1266" t="s">
        <v>786</v>
      </c>
      <c r="B957" s="164" t="s">
        <v>1038</v>
      </c>
      <c r="C957" s="1251" t="s">
        <v>5</v>
      </c>
      <c r="D957" s="1905">
        <v>1</v>
      </c>
      <c r="E957" s="729"/>
      <c r="F957" s="164">
        <f t="shared" si="29"/>
        <v>0</v>
      </c>
    </row>
    <row r="958" spans="1:6" x14ac:dyDescent="0.2">
      <c r="A958" s="1266" t="s">
        <v>791</v>
      </c>
      <c r="B958" s="164" t="s">
        <v>1039</v>
      </c>
      <c r="C958" s="1251" t="s">
        <v>5</v>
      </c>
      <c r="D958" s="1905">
        <v>10</v>
      </c>
      <c r="E958" s="729"/>
      <c r="F958" s="164">
        <f t="shared" si="29"/>
        <v>0</v>
      </c>
    </row>
    <row r="959" spans="1:6" x14ac:dyDescent="0.2">
      <c r="A959" s="1266" t="s">
        <v>792</v>
      </c>
      <c r="B959" s="164" t="s">
        <v>1040</v>
      </c>
      <c r="C959" s="1251" t="s">
        <v>5</v>
      </c>
      <c r="D959" s="1905">
        <v>14</v>
      </c>
      <c r="E959" s="729"/>
      <c r="F959" s="164">
        <f t="shared" si="29"/>
        <v>0</v>
      </c>
    </row>
    <row r="960" spans="1:6" x14ac:dyDescent="0.2">
      <c r="A960" s="1266" t="s">
        <v>793</v>
      </c>
      <c r="B960" s="164" t="s">
        <v>1041</v>
      </c>
      <c r="C960" s="1251" t="s">
        <v>5</v>
      </c>
      <c r="D960" s="1905">
        <v>22</v>
      </c>
      <c r="E960" s="729"/>
      <c r="F960" s="164">
        <f t="shared" si="29"/>
        <v>0</v>
      </c>
    </row>
    <row r="961" spans="1:6" x14ac:dyDescent="0.2">
      <c r="A961" s="1266" t="s">
        <v>794</v>
      </c>
      <c r="B961" s="164" t="s">
        <v>1042</v>
      </c>
      <c r="C961" s="1251" t="s">
        <v>5</v>
      </c>
      <c r="D961" s="1905">
        <v>4</v>
      </c>
      <c r="E961" s="729"/>
      <c r="F961" s="164">
        <f t="shared" si="29"/>
        <v>0</v>
      </c>
    </row>
    <row r="962" spans="1:6" x14ac:dyDescent="0.2">
      <c r="A962" s="1266" t="s">
        <v>795</v>
      </c>
      <c r="B962" s="164" t="s">
        <v>1043</v>
      </c>
      <c r="C962" s="1251" t="s">
        <v>5</v>
      </c>
      <c r="D962" s="1905">
        <v>50</v>
      </c>
      <c r="E962" s="729"/>
      <c r="F962" s="164">
        <f t="shared" si="29"/>
        <v>0</v>
      </c>
    </row>
    <row r="963" spans="1:6" x14ac:dyDescent="0.2">
      <c r="A963" s="1266" t="s">
        <v>796</v>
      </c>
      <c r="B963" s="164" t="s">
        <v>1044</v>
      </c>
      <c r="C963" s="1251" t="s">
        <v>5</v>
      </c>
      <c r="D963" s="1905">
        <v>15</v>
      </c>
      <c r="E963" s="729"/>
      <c r="F963" s="164">
        <f t="shared" si="29"/>
        <v>0</v>
      </c>
    </row>
    <row r="964" spans="1:6" x14ac:dyDescent="0.2">
      <c r="A964" s="1266" t="s">
        <v>797</v>
      </c>
      <c r="B964" s="164" t="s">
        <v>1045</v>
      </c>
      <c r="C964" s="1251" t="s">
        <v>5</v>
      </c>
      <c r="D964" s="1905">
        <v>25</v>
      </c>
      <c r="E964" s="729"/>
      <c r="F964" s="164">
        <f t="shared" si="29"/>
        <v>0</v>
      </c>
    </row>
    <row r="965" spans="1:6" x14ac:dyDescent="0.2">
      <c r="A965" s="1266" t="s">
        <v>800</v>
      </c>
      <c r="B965" s="164" t="s">
        <v>1046</v>
      </c>
      <c r="C965" s="1251" t="s">
        <v>5</v>
      </c>
      <c r="D965" s="1905">
        <v>1</v>
      </c>
      <c r="E965" s="729"/>
      <c r="F965" s="164">
        <f t="shared" si="29"/>
        <v>0</v>
      </c>
    </row>
    <row r="966" spans="1:6" x14ac:dyDescent="0.2">
      <c r="A966" s="1266" t="s">
        <v>801</v>
      </c>
      <c r="B966" s="164" t="s">
        <v>1047</v>
      </c>
      <c r="C966" s="1251" t="s">
        <v>5</v>
      </c>
      <c r="D966" s="1905">
        <v>3</v>
      </c>
      <c r="E966" s="729"/>
      <c r="F966" s="164">
        <f t="shared" si="29"/>
        <v>0</v>
      </c>
    </row>
    <row r="967" spans="1:6" x14ac:dyDescent="0.2">
      <c r="A967" s="1266" t="s">
        <v>822</v>
      </c>
      <c r="B967" s="164" t="s">
        <v>1048</v>
      </c>
      <c r="C967" s="1251" t="s">
        <v>5</v>
      </c>
      <c r="D967" s="1905">
        <v>3</v>
      </c>
      <c r="E967" s="729"/>
      <c r="F967" s="164">
        <f t="shared" si="29"/>
        <v>0</v>
      </c>
    </row>
    <row r="968" spans="1:6" x14ac:dyDescent="0.2">
      <c r="A968" s="1266" t="s">
        <v>823</v>
      </c>
      <c r="B968" s="164" t="s">
        <v>1049</v>
      </c>
      <c r="C968" s="1251" t="s">
        <v>5</v>
      </c>
      <c r="D968" s="1905">
        <v>3</v>
      </c>
      <c r="E968" s="729"/>
      <c r="F968" s="164">
        <f t="shared" si="29"/>
        <v>0</v>
      </c>
    </row>
    <row r="969" spans="1:6" x14ac:dyDescent="0.2">
      <c r="A969" s="1266" t="s">
        <v>825</v>
      </c>
      <c r="B969" s="164" t="s">
        <v>1050</v>
      </c>
      <c r="C969" s="1251" t="s">
        <v>5</v>
      </c>
      <c r="D969" s="1905">
        <v>2</v>
      </c>
      <c r="E969" s="729"/>
      <c r="F969" s="164">
        <f t="shared" si="29"/>
        <v>0</v>
      </c>
    </row>
    <row r="970" spans="1:6" x14ac:dyDescent="0.2">
      <c r="A970" s="1266" t="s">
        <v>831</v>
      </c>
      <c r="B970" s="164" t="s">
        <v>1051</v>
      </c>
      <c r="C970" s="1251" t="s">
        <v>5</v>
      </c>
      <c r="D970" s="1905">
        <v>3</v>
      </c>
      <c r="E970" s="729"/>
      <c r="F970" s="164">
        <f t="shared" si="29"/>
        <v>0</v>
      </c>
    </row>
    <row r="971" spans="1:6" x14ac:dyDescent="0.2">
      <c r="A971" s="1266" t="s">
        <v>119</v>
      </c>
      <c r="B971" s="164" t="s">
        <v>1052</v>
      </c>
      <c r="C971" s="1251" t="s">
        <v>5</v>
      </c>
      <c r="D971" s="1905">
        <v>2</v>
      </c>
      <c r="E971" s="729"/>
      <c r="F971" s="164">
        <f t="shared" si="29"/>
        <v>0</v>
      </c>
    </row>
    <row r="972" spans="1:6" x14ac:dyDescent="0.2">
      <c r="A972" s="1266" t="s">
        <v>832</v>
      </c>
      <c r="B972" s="164" t="s">
        <v>1053</v>
      </c>
      <c r="C972" s="1251" t="s">
        <v>5</v>
      </c>
      <c r="D972" s="1905">
        <v>3</v>
      </c>
      <c r="E972" s="729"/>
      <c r="F972" s="164">
        <f t="shared" si="29"/>
        <v>0</v>
      </c>
    </row>
    <row r="973" spans="1:6" x14ac:dyDescent="0.2">
      <c r="A973" s="1266" t="s">
        <v>833</v>
      </c>
      <c r="B973" s="164" t="s">
        <v>1054</v>
      </c>
      <c r="C973" s="1251" t="s">
        <v>5</v>
      </c>
      <c r="D973" s="1905">
        <v>1</v>
      </c>
      <c r="E973" s="729"/>
      <c r="F973" s="164">
        <f t="shared" si="29"/>
        <v>0</v>
      </c>
    </row>
    <row r="974" spans="1:6" x14ac:dyDescent="0.2">
      <c r="A974" s="1266" t="s">
        <v>1593</v>
      </c>
      <c r="B974" s="164" t="s">
        <v>1055</v>
      </c>
      <c r="C974" s="1251" t="s">
        <v>5</v>
      </c>
      <c r="D974" s="1905">
        <v>3</v>
      </c>
      <c r="E974" s="729"/>
      <c r="F974" s="164">
        <f t="shared" si="29"/>
        <v>0</v>
      </c>
    </row>
    <row r="975" spans="1:6" x14ac:dyDescent="0.2">
      <c r="A975" s="1266" t="s">
        <v>1594</v>
      </c>
      <c r="B975" s="164" t="s">
        <v>1056</v>
      </c>
      <c r="C975" s="1251" t="s">
        <v>5</v>
      </c>
      <c r="D975" s="1905">
        <v>5</v>
      </c>
      <c r="E975" s="729"/>
      <c r="F975" s="164">
        <f t="shared" si="29"/>
        <v>0</v>
      </c>
    </row>
    <row r="976" spans="1:6" x14ac:dyDescent="0.2">
      <c r="A976" s="1266" t="s">
        <v>1595</v>
      </c>
      <c r="B976" s="164" t="s">
        <v>1057</v>
      </c>
      <c r="C976" s="1251" t="s">
        <v>5</v>
      </c>
      <c r="D976" s="1905">
        <v>8</v>
      </c>
      <c r="E976" s="729"/>
      <c r="F976" s="164">
        <f t="shared" si="29"/>
        <v>0</v>
      </c>
    </row>
    <row r="977" spans="1:6" x14ac:dyDescent="0.2">
      <c r="A977" s="1266" t="s">
        <v>1596</v>
      </c>
      <c r="B977" s="164" t="s">
        <v>1058</v>
      </c>
      <c r="C977" s="1251" t="s">
        <v>5</v>
      </c>
      <c r="D977" s="1905">
        <v>1</v>
      </c>
      <c r="E977" s="729"/>
      <c r="F977" s="164">
        <f t="shared" si="29"/>
        <v>0</v>
      </c>
    </row>
    <row r="978" spans="1:6" x14ac:dyDescent="0.2">
      <c r="A978" s="1266" t="s">
        <v>1597</v>
      </c>
      <c r="B978" s="164" t="s">
        <v>1059</v>
      </c>
      <c r="C978" s="1251" t="s">
        <v>5</v>
      </c>
      <c r="D978" s="1905">
        <v>19</v>
      </c>
      <c r="E978" s="729"/>
      <c r="F978" s="164">
        <f t="shared" si="29"/>
        <v>0</v>
      </c>
    </row>
    <row r="979" spans="1:6" x14ac:dyDescent="0.2">
      <c r="A979" s="1266" t="s">
        <v>1598</v>
      </c>
      <c r="B979" s="164" t="s">
        <v>1060</v>
      </c>
      <c r="C979" s="1251" t="s">
        <v>5</v>
      </c>
      <c r="D979" s="1905">
        <v>4</v>
      </c>
      <c r="E979" s="729"/>
      <c r="F979" s="164">
        <f t="shared" si="29"/>
        <v>0</v>
      </c>
    </row>
    <row r="980" spans="1:6" x14ac:dyDescent="0.2">
      <c r="A980" s="1266" t="s">
        <v>1599</v>
      </c>
      <c r="B980" s="164" t="s">
        <v>1061</v>
      </c>
      <c r="C980" s="1251" t="s">
        <v>5</v>
      </c>
      <c r="D980" s="1905">
        <v>8</v>
      </c>
      <c r="E980" s="729"/>
      <c r="F980" s="164">
        <f t="shared" si="29"/>
        <v>0</v>
      </c>
    </row>
    <row r="981" spans="1:6" x14ac:dyDescent="0.2">
      <c r="A981" s="1266" t="s">
        <v>1600</v>
      </c>
      <c r="B981" s="164" t="s">
        <v>1062</v>
      </c>
      <c r="C981" s="1251" t="s">
        <v>5</v>
      </c>
      <c r="D981" s="1905">
        <v>2</v>
      </c>
      <c r="E981" s="729"/>
      <c r="F981" s="164">
        <f t="shared" si="29"/>
        <v>0</v>
      </c>
    </row>
    <row r="982" spans="1:6" x14ac:dyDescent="0.2">
      <c r="A982" s="1266" t="s">
        <v>1601</v>
      </c>
      <c r="B982" s="164" t="s">
        <v>1063</v>
      </c>
      <c r="C982" s="1251" t="s">
        <v>5</v>
      </c>
      <c r="D982" s="1905">
        <v>4</v>
      </c>
      <c r="E982" s="729"/>
      <c r="F982" s="164">
        <f t="shared" si="29"/>
        <v>0</v>
      </c>
    </row>
    <row r="983" spans="1:6" x14ac:dyDescent="0.2">
      <c r="A983" s="1266" t="s">
        <v>1602</v>
      </c>
      <c r="B983" s="164" t="s">
        <v>1064</v>
      </c>
      <c r="C983" s="1251" t="s">
        <v>5</v>
      </c>
      <c r="D983" s="1905">
        <v>5</v>
      </c>
      <c r="E983" s="729"/>
      <c r="F983" s="164">
        <f t="shared" si="29"/>
        <v>0</v>
      </c>
    </row>
    <row r="984" spans="1:6" x14ac:dyDescent="0.2">
      <c r="A984" s="1266" t="s">
        <v>1603</v>
      </c>
      <c r="B984" s="164" t="s">
        <v>1065</v>
      </c>
      <c r="C984" s="1251" t="s">
        <v>5</v>
      </c>
      <c r="D984" s="1905">
        <v>5</v>
      </c>
      <c r="E984" s="729"/>
      <c r="F984" s="164">
        <f t="shared" si="29"/>
        <v>0</v>
      </c>
    </row>
    <row r="985" spans="1:6" x14ac:dyDescent="0.2">
      <c r="A985" s="1266" t="s">
        <v>1604</v>
      </c>
      <c r="B985" s="164" t="s">
        <v>1066</v>
      </c>
      <c r="C985" s="1251" t="s">
        <v>5</v>
      </c>
      <c r="D985" s="1905">
        <v>55</v>
      </c>
      <c r="E985" s="729"/>
      <c r="F985" s="164">
        <f t="shared" si="29"/>
        <v>0</v>
      </c>
    </row>
    <row r="986" spans="1:6" x14ac:dyDescent="0.2">
      <c r="A986" s="1266" t="s">
        <v>1605</v>
      </c>
      <c r="B986" s="164" t="s">
        <v>1067</v>
      </c>
      <c r="C986" s="1837" t="s">
        <v>5</v>
      </c>
      <c r="D986" s="1905">
        <v>18</v>
      </c>
      <c r="E986" s="729"/>
      <c r="F986" s="164">
        <f t="shared" si="29"/>
        <v>0</v>
      </c>
    </row>
    <row r="987" spans="1:6" x14ac:dyDescent="0.2">
      <c r="A987" s="1266" t="s">
        <v>1606</v>
      </c>
      <c r="B987" s="164" t="s">
        <v>1068</v>
      </c>
      <c r="C987" s="1837" t="s">
        <v>5</v>
      </c>
      <c r="D987" s="1905">
        <v>26</v>
      </c>
      <c r="E987" s="729"/>
      <c r="F987" s="164">
        <f t="shared" si="29"/>
        <v>0</v>
      </c>
    </row>
    <row r="988" spans="1:6" x14ac:dyDescent="0.2">
      <c r="A988" s="1266" t="s">
        <v>1607</v>
      </c>
      <c r="B988" s="164" t="s">
        <v>1069</v>
      </c>
      <c r="C988" s="1837" t="s">
        <v>5</v>
      </c>
      <c r="D988" s="1905">
        <v>48</v>
      </c>
      <c r="E988" s="729"/>
      <c r="F988" s="164">
        <f t="shared" si="29"/>
        <v>0</v>
      </c>
    </row>
    <row r="989" spans="1:6" x14ac:dyDescent="0.2">
      <c r="A989" s="1266" t="s">
        <v>1608</v>
      </c>
      <c r="B989" s="164" t="s">
        <v>1070</v>
      </c>
      <c r="C989" s="1837" t="s">
        <v>5</v>
      </c>
      <c r="D989" s="1905">
        <v>115</v>
      </c>
      <c r="E989" s="729"/>
      <c r="F989" s="164">
        <f t="shared" si="29"/>
        <v>0</v>
      </c>
    </row>
    <row r="990" spans="1:6" x14ac:dyDescent="0.2">
      <c r="A990" s="1266" t="s">
        <v>1609</v>
      </c>
      <c r="B990" s="164" t="s">
        <v>1071</v>
      </c>
      <c r="C990" s="1837" t="s">
        <v>5</v>
      </c>
      <c r="D990" s="1905">
        <v>8</v>
      </c>
      <c r="E990" s="729"/>
      <c r="F990" s="164">
        <f t="shared" si="29"/>
        <v>0</v>
      </c>
    </row>
    <row r="991" spans="1:6" x14ac:dyDescent="0.2">
      <c r="A991" s="1266" t="s">
        <v>1610</v>
      </c>
      <c r="B991" s="164" t="s">
        <v>1072</v>
      </c>
      <c r="C991" s="1837" t="s">
        <v>5</v>
      </c>
      <c r="D991" s="1905">
        <v>3</v>
      </c>
      <c r="E991" s="729"/>
      <c r="F991" s="164">
        <f t="shared" si="29"/>
        <v>0</v>
      </c>
    </row>
    <row r="992" spans="1:6" x14ac:dyDescent="0.2">
      <c r="A992" s="1266" t="s">
        <v>1611</v>
      </c>
      <c r="B992" s="164" t="s">
        <v>1073</v>
      </c>
      <c r="C992" s="1837" t="s">
        <v>5</v>
      </c>
      <c r="D992" s="1905">
        <v>8</v>
      </c>
      <c r="E992" s="729"/>
      <c r="F992" s="164">
        <f t="shared" si="29"/>
        <v>0</v>
      </c>
    </row>
    <row r="993" spans="1:6" ht="14.25" x14ac:dyDescent="0.2">
      <c r="A993" s="1266" t="s">
        <v>1612</v>
      </c>
      <c r="B993" s="1250" t="s">
        <v>297</v>
      </c>
      <c r="C993" s="1837" t="s">
        <v>4739</v>
      </c>
      <c r="D993" s="78">
        <v>32</v>
      </c>
      <c r="E993" s="727"/>
      <c r="F993" s="78">
        <f>D993*E993</f>
        <v>0</v>
      </c>
    </row>
    <row r="994" spans="1:6" ht="39" customHeight="1" x14ac:dyDescent="0.2">
      <c r="A994" s="1266" t="s">
        <v>1613</v>
      </c>
      <c r="B994" s="1255" t="s">
        <v>5110</v>
      </c>
      <c r="C994" s="1251" t="s">
        <v>40</v>
      </c>
      <c r="D994" s="162">
        <v>1</v>
      </c>
      <c r="E994" s="727"/>
      <c r="F994" s="162">
        <f>D994*E994</f>
        <v>0</v>
      </c>
    </row>
    <row r="995" spans="1:6" x14ac:dyDescent="0.2">
      <c r="A995" s="1839"/>
      <c r="B995" s="1840" t="s">
        <v>1005</v>
      </c>
      <c r="C995" s="1841"/>
      <c r="D995" s="1906"/>
      <c r="E995" s="1907"/>
      <c r="F995" s="1908"/>
    </row>
    <row r="996" spans="1:6" ht="36" x14ac:dyDescent="0.2">
      <c r="A996" s="1266" t="s">
        <v>1614</v>
      </c>
      <c r="B996" s="1255" t="s">
        <v>294</v>
      </c>
      <c r="C996" s="1251"/>
      <c r="D996" s="162"/>
      <c r="E996" s="728"/>
      <c r="F996" s="162"/>
    </row>
    <row r="997" spans="1:6" x14ac:dyDescent="0.2">
      <c r="A997" s="1266" t="s">
        <v>1615</v>
      </c>
      <c r="B997" s="1255" t="s">
        <v>295</v>
      </c>
      <c r="C997" s="1251" t="s">
        <v>40</v>
      </c>
      <c r="D997" s="162">
        <v>62</v>
      </c>
      <c r="E997" s="727"/>
      <c r="F997" s="162">
        <f>D997*E997</f>
        <v>0</v>
      </c>
    </row>
    <row r="998" spans="1:6" x14ac:dyDescent="0.2">
      <c r="A998" s="1266" t="s">
        <v>1616</v>
      </c>
      <c r="B998" s="1255" t="s">
        <v>296</v>
      </c>
      <c r="C998" s="1251" t="s">
        <v>40</v>
      </c>
      <c r="D998" s="162">
        <v>44</v>
      </c>
      <c r="E998" s="727"/>
      <c r="F998" s="162">
        <f>D998*E998</f>
        <v>0</v>
      </c>
    </row>
    <row r="999" spans="1:6" x14ac:dyDescent="0.2">
      <c r="A999" s="1266" t="s">
        <v>1617</v>
      </c>
      <c r="B999" s="1255" t="s">
        <v>1260</v>
      </c>
      <c r="C999" s="1251" t="s">
        <v>40</v>
      </c>
      <c r="D999" s="162">
        <v>14</v>
      </c>
      <c r="E999" s="727"/>
      <c r="F999" s="162">
        <f>D999*E999</f>
        <v>0</v>
      </c>
    </row>
    <row r="1000" spans="1:6" ht="48" x14ac:dyDescent="0.2">
      <c r="A1000" s="1266" t="s">
        <v>1618</v>
      </c>
      <c r="B1000" s="1255" t="s">
        <v>1006</v>
      </c>
      <c r="C1000" s="1251" t="s">
        <v>4740</v>
      </c>
      <c r="D1000" s="162">
        <v>512</v>
      </c>
      <c r="E1000" s="727"/>
      <c r="F1000" s="162">
        <f>D1000*E1000</f>
        <v>0</v>
      </c>
    </row>
    <row r="1001" spans="1:6" ht="48" x14ac:dyDescent="0.2">
      <c r="A1001" s="1423" t="s">
        <v>1619</v>
      </c>
      <c r="B1001" s="1277" t="s">
        <v>298</v>
      </c>
      <c r="C1001" s="1875" t="s">
        <v>4740</v>
      </c>
      <c r="D1001" s="165">
        <v>512</v>
      </c>
      <c r="E1001" s="730"/>
      <c r="F1001" s="165">
        <f>D1001*E1001</f>
        <v>0</v>
      </c>
    </row>
    <row r="1002" spans="1:6" x14ac:dyDescent="0.2">
      <c r="A1002" s="1827"/>
      <c r="B1002" s="530"/>
      <c r="C1002" s="530"/>
      <c r="D1002" s="530"/>
      <c r="E1002" s="1780"/>
      <c r="F1002" s="531"/>
    </row>
    <row r="1003" spans="1:6" x14ac:dyDescent="0.2">
      <c r="A1003" s="689"/>
      <c r="B1003" s="134" t="s">
        <v>572</v>
      </c>
      <c r="C1003" s="1909"/>
      <c r="D1003" s="1909"/>
      <c r="E1003" s="1916"/>
      <c r="F1003" s="1910">
        <f>SUM(F891:F1002)</f>
        <v>0</v>
      </c>
    </row>
    <row r="1004" spans="1:6" x14ac:dyDescent="0.2">
      <c r="A1004" s="1911"/>
      <c r="B1004" s="1912"/>
      <c r="C1004" s="1913"/>
      <c r="D1004" s="170"/>
      <c r="E1004" s="685"/>
      <c r="F1004" s="170"/>
    </row>
    <row r="1005" spans="1:6" x14ac:dyDescent="0.2">
      <c r="A1005" s="1911"/>
      <c r="B1005" s="1912"/>
      <c r="C1005" s="1913"/>
      <c r="D1005" s="170"/>
      <c r="E1005" s="685"/>
      <c r="F1005" s="170"/>
    </row>
    <row r="1006" spans="1:6" x14ac:dyDescent="0.2">
      <c r="A1006" s="1911"/>
      <c r="B1006" s="1912"/>
      <c r="C1006" s="1913"/>
      <c r="D1006" s="170"/>
      <c r="E1006" s="685"/>
      <c r="F1006" s="170"/>
    </row>
    <row r="1007" spans="1:6" x14ac:dyDescent="0.2">
      <c r="A1007" s="1911"/>
      <c r="B1007" s="1912"/>
      <c r="C1007" s="1913"/>
      <c r="D1007" s="170"/>
      <c r="E1007" s="685"/>
      <c r="F1007" s="170"/>
    </row>
    <row r="1008" spans="1:6" x14ac:dyDescent="0.2">
      <c r="A1008" s="1911"/>
      <c r="B1008" s="1912"/>
      <c r="C1008" s="1913"/>
      <c r="D1008" s="170"/>
      <c r="E1008" s="685"/>
      <c r="F1008" s="170"/>
    </row>
    <row r="1009" spans="1:6" x14ac:dyDescent="0.2">
      <c r="A1009" s="1911"/>
      <c r="B1009" s="1912"/>
      <c r="C1009" s="1913"/>
      <c r="D1009" s="170"/>
      <c r="E1009" s="685"/>
      <c r="F1009" s="170"/>
    </row>
    <row r="1010" spans="1:6" x14ac:dyDescent="0.2">
      <c r="A1010" s="1911"/>
      <c r="B1010" s="1912"/>
      <c r="C1010" s="1913"/>
      <c r="D1010" s="170"/>
      <c r="E1010" s="685"/>
      <c r="F1010" s="170"/>
    </row>
    <row r="1011" spans="1:6" x14ac:dyDescent="0.2">
      <c r="A1011" s="1911"/>
      <c r="B1011" s="1912"/>
      <c r="C1011" s="1913"/>
      <c r="D1011" s="170"/>
      <c r="E1011" s="685"/>
      <c r="F1011" s="170"/>
    </row>
    <row r="1012" spans="1:6" x14ac:dyDescent="0.2">
      <c r="A1012" s="1911"/>
      <c r="B1012" s="1912"/>
      <c r="C1012" s="1913"/>
      <c r="D1012" s="170"/>
      <c r="E1012" s="685"/>
      <c r="F1012" s="170"/>
    </row>
    <row r="1013" spans="1:6" x14ac:dyDescent="0.2">
      <c r="A1013" s="1911"/>
      <c r="B1013" s="1912"/>
      <c r="C1013" s="1913"/>
      <c r="D1013" s="170"/>
      <c r="E1013" s="685"/>
      <c r="F1013" s="170"/>
    </row>
  </sheetData>
  <sheetProtection password="C687" sheet="1" objects="1" scenarios="1"/>
  <pageMargins left="0.51181102362204722" right="0.19685039370078741" top="0.59055118110236227" bottom="0.59055118110236227" header="0.19685039370078741" footer="0.19685039370078741"/>
  <pageSetup paperSize="9" orientation="portrait" r:id="rId1"/>
  <headerFooter>
    <oddHeader>&amp;L&amp;8&amp;D&amp;C&amp;8&amp;F&amp;R&amp;G</oddHeader>
    <oddFooter>&amp;L&amp;8&amp;A&amp;C&amp;"Arial CE,Krepko"&amp;8 &amp;"Arial CE,Običajno"Vsebino posameznih postavk popisa ni dovoljeno spreminjati!&amp;R&amp;8Stran &amp;P</oddFooter>
  </headerFooter>
  <rowBreaks count="7" manualBreakCount="7">
    <brk id="118" max="16383" man="1"/>
    <brk id="162" max="16383" man="1"/>
    <brk id="215" max="16383" man="1"/>
    <brk id="295" max="16383" man="1"/>
    <brk id="434" max="16383" man="1"/>
    <brk id="711" max="16383" man="1"/>
    <brk id="856" max="16383" man="1"/>
  </rowBreak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K1339"/>
  <sheetViews>
    <sheetView view="pageBreakPreview" zoomScaleNormal="100" zoomScaleSheetLayoutView="100" workbookViewId="0">
      <selection activeCell="D9" sqref="D9"/>
    </sheetView>
  </sheetViews>
  <sheetFormatPr defaultRowHeight="12" x14ac:dyDescent="0.2"/>
  <cols>
    <col min="1" max="1" width="4.7109375" style="37" customWidth="1"/>
    <col min="2" max="2" width="63.7109375" style="37" customWidth="1"/>
    <col min="3" max="3" width="4" style="37" customWidth="1"/>
    <col min="4" max="4" width="7.7109375" style="37" customWidth="1"/>
    <col min="5" max="5" width="8.7109375" style="690" customWidth="1"/>
    <col min="6" max="6" width="12.28515625" style="37" customWidth="1"/>
    <col min="7" max="16384" width="9.140625" style="37"/>
  </cols>
  <sheetData>
    <row r="1" spans="1:6" s="35" customFormat="1" ht="23.25" x14ac:dyDescent="0.35">
      <c r="A1" s="544"/>
      <c r="B1" s="858" t="s">
        <v>299</v>
      </c>
      <c r="C1" s="545"/>
      <c r="D1" s="545"/>
      <c r="E1" s="693"/>
      <c r="F1" s="546"/>
    </row>
    <row r="2" spans="1:6" s="174" customFormat="1" ht="33.75" x14ac:dyDescent="0.2">
      <c r="A2" s="173"/>
      <c r="B2" s="173" t="s">
        <v>4976</v>
      </c>
      <c r="C2" s="268"/>
      <c r="D2" s="268"/>
      <c r="E2" s="731"/>
      <c r="F2" s="268"/>
    </row>
    <row r="3" spans="1:6" s="174" customFormat="1" ht="11.25" x14ac:dyDescent="0.2">
      <c r="A3" s="182"/>
      <c r="B3" s="266" t="s">
        <v>300</v>
      </c>
      <c r="C3" s="183"/>
      <c r="D3" s="183"/>
      <c r="E3" s="732"/>
      <c r="F3" s="183"/>
    </row>
    <row r="4" spans="1:6" s="174" customFormat="1" ht="11.25" x14ac:dyDescent="0.2">
      <c r="A4" s="177"/>
      <c r="B4" s="177" t="s">
        <v>3488</v>
      </c>
      <c r="C4" s="180"/>
      <c r="D4" s="180"/>
      <c r="E4" s="733"/>
      <c r="F4" s="180"/>
    </row>
    <row r="5" spans="1:6" s="174" customFormat="1" ht="22.5" x14ac:dyDescent="0.2">
      <c r="A5" s="267"/>
      <c r="B5" s="179" t="s">
        <v>3489</v>
      </c>
      <c r="C5" s="180"/>
      <c r="D5" s="180"/>
      <c r="E5" s="733"/>
      <c r="F5" s="180"/>
    </row>
    <row r="6" spans="1:6" s="174" customFormat="1" ht="45" x14ac:dyDescent="0.2">
      <c r="A6" s="179"/>
      <c r="B6" s="179" t="s">
        <v>3490</v>
      </c>
      <c r="C6" s="180"/>
      <c r="D6" s="180"/>
      <c r="E6" s="733"/>
      <c r="F6" s="180"/>
    </row>
    <row r="7" spans="1:6" s="174" customFormat="1" ht="11.25" x14ac:dyDescent="0.2">
      <c r="A7" s="179"/>
      <c r="B7" s="179" t="s">
        <v>4855</v>
      </c>
      <c r="C7" s="180"/>
      <c r="D7" s="180"/>
      <c r="E7" s="733"/>
      <c r="F7" s="180"/>
    </row>
    <row r="8" spans="1:6" s="174" customFormat="1" ht="33.75" x14ac:dyDescent="0.2">
      <c r="A8" s="179"/>
      <c r="B8" s="179" t="s">
        <v>3492</v>
      </c>
      <c r="C8" s="180"/>
      <c r="D8" s="180"/>
      <c r="E8" s="733"/>
      <c r="F8" s="180"/>
    </row>
    <row r="9" spans="1:6" s="174" customFormat="1" ht="33.75" x14ac:dyDescent="0.2">
      <c r="A9" s="272"/>
      <c r="B9" s="272" t="s">
        <v>472</v>
      </c>
      <c r="C9" s="191"/>
      <c r="D9" s="191"/>
      <c r="E9" s="734"/>
      <c r="F9" s="191"/>
    </row>
    <row r="10" spans="1:6" s="49" customFormat="1" ht="18.75" x14ac:dyDescent="0.3">
      <c r="A10" s="151"/>
      <c r="B10" s="855" t="s">
        <v>4442</v>
      </c>
      <c r="C10" s="152"/>
      <c r="D10" s="152"/>
      <c r="E10" s="735"/>
      <c r="F10" s="153"/>
    </row>
    <row r="11" spans="1:6" ht="56.25" x14ac:dyDescent="0.2">
      <c r="A11" s="188"/>
      <c r="B11" s="188" t="s">
        <v>4977</v>
      </c>
      <c r="C11" s="201"/>
      <c r="D11" s="201"/>
      <c r="E11" s="736"/>
      <c r="F11" s="201"/>
    </row>
    <row r="12" spans="1:6" ht="45" x14ac:dyDescent="0.2">
      <c r="A12" s="175"/>
      <c r="B12" s="175" t="s">
        <v>1086</v>
      </c>
      <c r="C12" s="176"/>
      <c r="D12" s="176"/>
      <c r="E12" s="737"/>
      <c r="F12" s="176"/>
    </row>
    <row r="13" spans="1:6" ht="45" x14ac:dyDescent="0.2">
      <c r="A13" s="175"/>
      <c r="B13" s="175" t="s">
        <v>1087</v>
      </c>
      <c r="C13" s="176"/>
      <c r="D13" s="176"/>
      <c r="E13" s="737"/>
      <c r="F13" s="176"/>
    </row>
    <row r="14" spans="1:6" ht="22.5" x14ac:dyDescent="0.2">
      <c r="A14" s="175"/>
      <c r="B14" s="175" t="s">
        <v>1175</v>
      </c>
      <c r="C14" s="176"/>
      <c r="D14" s="176"/>
      <c r="E14" s="737"/>
      <c r="F14" s="176"/>
    </row>
    <row r="15" spans="1:6" ht="22.5" x14ac:dyDescent="0.2">
      <c r="A15" s="175"/>
      <c r="B15" s="175" t="s">
        <v>1088</v>
      </c>
      <c r="C15" s="176"/>
      <c r="D15" s="176"/>
      <c r="E15" s="737"/>
      <c r="F15" s="176"/>
    </row>
    <row r="16" spans="1:6" ht="112.5" x14ac:dyDescent="0.2">
      <c r="A16" s="175"/>
      <c r="B16" s="175" t="s">
        <v>301</v>
      </c>
      <c r="C16" s="176"/>
      <c r="D16" s="176"/>
      <c r="E16" s="737"/>
      <c r="F16" s="176"/>
    </row>
    <row r="17" spans="1:6" ht="22.5" x14ac:dyDescent="0.2">
      <c r="A17" s="175"/>
      <c r="B17" s="175" t="s">
        <v>4856</v>
      </c>
      <c r="C17" s="176"/>
      <c r="D17" s="176"/>
      <c r="E17" s="737"/>
      <c r="F17" s="176"/>
    </row>
    <row r="18" spans="1:6" ht="22.5" x14ac:dyDescent="0.2">
      <c r="A18" s="175"/>
      <c r="B18" s="175" t="s">
        <v>1089</v>
      </c>
      <c r="C18" s="176"/>
      <c r="D18" s="176"/>
      <c r="E18" s="737"/>
      <c r="F18" s="176"/>
    </row>
    <row r="19" spans="1:6" ht="78.75" x14ac:dyDescent="0.2">
      <c r="A19" s="175"/>
      <c r="B19" s="175" t="s">
        <v>4857</v>
      </c>
      <c r="C19" s="176"/>
      <c r="D19" s="176"/>
      <c r="E19" s="737"/>
      <c r="F19" s="176"/>
    </row>
    <row r="20" spans="1:6" ht="22.5" x14ac:dyDescent="0.2">
      <c r="A20" s="175"/>
      <c r="B20" s="175" t="s">
        <v>1090</v>
      </c>
      <c r="C20" s="176"/>
      <c r="D20" s="176"/>
      <c r="E20" s="737"/>
      <c r="F20" s="176"/>
    </row>
    <row r="21" spans="1:6" ht="112.5" x14ac:dyDescent="0.2">
      <c r="A21" s="175"/>
      <c r="B21" s="175" t="s">
        <v>301</v>
      </c>
      <c r="C21" s="176"/>
      <c r="D21" s="176"/>
      <c r="E21" s="737"/>
      <c r="F21" s="176"/>
    </row>
    <row r="22" spans="1:6" ht="33.75" x14ac:dyDescent="0.2">
      <c r="A22" s="175"/>
      <c r="B22" s="175" t="s">
        <v>4858</v>
      </c>
      <c r="C22" s="176"/>
      <c r="D22" s="176"/>
      <c r="E22" s="737"/>
      <c r="F22" s="176"/>
    </row>
    <row r="23" spans="1:6" ht="123.75" x14ac:dyDescent="0.2">
      <c r="A23" s="177"/>
      <c r="B23" s="177" t="s">
        <v>1091</v>
      </c>
      <c r="C23" s="176"/>
      <c r="D23" s="176"/>
      <c r="E23" s="737"/>
      <c r="F23" s="176"/>
    </row>
    <row r="24" spans="1:6" ht="78.75" x14ac:dyDescent="0.2">
      <c r="A24" s="175"/>
      <c r="B24" s="175" t="s">
        <v>302</v>
      </c>
      <c r="C24" s="176"/>
      <c r="D24" s="176"/>
      <c r="E24" s="737"/>
      <c r="F24" s="176"/>
    </row>
    <row r="25" spans="1:6" ht="45" x14ac:dyDescent="0.2">
      <c r="A25" s="177"/>
      <c r="B25" s="177" t="s">
        <v>4859</v>
      </c>
      <c r="C25" s="184"/>
      <c r="D25" s="184"/>
      <c r="E25" s="738"/>
      <c r="F25" s="184"/>
    </row>
    <row r="26" spans="1:6" ht="56.25" x14ac:dyDescent="0.2">
      <c r="A26" s="177"/>
      <c r="B26" s="177" t="s">
        <v>1092</v>
      </c>
      <c r="C26" s="184"/>
      <c r="D26" s="184"/>
      <c r="E26" s="738"/>
      <c r="F26" s="184"/>
    </row>
    <row r="27" spans="1:6" ht="56.25" x14ac:dyDescent="0.2">
      <c r="A27" s="177"/>
      <c r="B27" s="177" t="s">
        <v>303</v>
      </c>
      <c r="C27" s="184"/>
      <c r="D27" s="184"/>
      <c r="E27" s="738"/>
      <c r="F27" s="184"/>
    </row>
    <row r="28" spans="1:6" ht="33.75" x14ac:dyDescent="0.2">
      <c r="A28" s="177"/>
      <c r="B28" s="177" t="s">
        <v>304</v>
      </c>
      <c r="C28" s="184"/>
      <c r="D28" s="184"/>
      <c r="E28" s="738"/>
      <c r="F28" s="184"/>
    </row>
    <row r="29" spans="1:6" ht="33.75" x14ac:dyDescent="0.2">
      <c r="A29" s="177"/>
      <c r="B29" s="177" t="s">
        <v>4860</v>
      </c>
      <c r="C29" s="186"/>
      <c r="D29" s="186"/>
      <c r="E29" s="739"/>
      <c r="F29" s="186"/>
    </row>
    <row r="30" spans="1:6" x14ac:dyDescent="0.2">
      <c r="A30" s="270"/>
      <c r="B30" s="270" t="s">
        <v>4978</v>
      </c>
      <c r="C30" s="271"/>
      <c r="D30" s="271"/>
      <c r="E30" s="740"/>
      <c r="F30" s="271"/>
    </row>
    <row r="31" spans="1:6" ht="90" x14ac:dyDescent="0.2">
      <c r="A31" s="177"/>
      <c r="B31" s="177" t="s">
        <v>4979</v>
      </c>
      <c r="C31" s="186"/>
      <c r="D31" s="186"/>
      <c r="E31" s="739"/>
      <c r="F31" s="186"/>
    </row>
    <row r="32" spans="1:6" ht="78.75" x14ac:dyDescent="0.2">
      <c r="A32" s="177"/>
      <c r="B32" s="177" t="s">
        <v>5287</v>
      </c>
      <c r="C32" s="186"/>
      <c r="D32" s="186"/>
      <c r="E32" s="739"/>
      <c r="F32" s="186"/>
    </row>
    <row r="33" spans="1:6" ht="67.5" x14ac:dyDescent="0.2">
      <c r="A33" s="177"/>
      <c r="B33" s="177" t="s">
        <v>5288</v>
      </c>
      <c r="C33" s="186"/>
      <c r="D33" s="186"/>
      <c r="E33" s="739"/>
      <c r="F33" s="186"/>
    </row>
    <row r="34" spans="1:6" ht="45" x14ac:dyDescent="0.2">
      <c r="A34" s="177"/>
      <c r="B34" s="177" t="s">
        <v>5289</v>
      </c>
      <c r="C34" s="186"/>
      <c r="D34" s="186"/>
      <c r="E34" s="739"/>
      <c r="F34" s="186"/>
    </row>
    <row r="35" spans="1:6" ht="45" x14ac:dyDescent="0.2">
      <c r="A35" s="177"/>
      <c r="B35" s="177" t="s">
        <v>5290</v>
      </c>
      <c r="C35" s="186"/>
      <c r="D35" s="186"/>
      <c r="E35" s="739"/>
      <c r="F35" s="186"/>
    </row>
    <row r="36" spans="1:6" ht="33.75" x14ac:dyDescent="0.2">
      <c r="A36" s="177"/>
      <c r="B36" s="177" t="s">
        <v>5291</v>
      </c>
      <c r="C36" s="186"/>
      <c r="D36" s="186"/>
      <c r="E36" s="739"/>
      <c r="F36" s="186"/>
    </row>
    <row r="37" spans="1:6" ht="33.75" x14ac:dyDescent="0.2">
      <c r="A37" s="177"/>
      <c r="B37" s="177" t="s">
        <v>5292</v>
      </c>
      <c r="C37" s="186"/>
      <c r="D37" s="186"/>
      <c r="E37" s="739"/>
      <c r="F37" s="186"/>
    </row>
    <row r="38" spans="1:6" ht="112.5" x14ac:dyDescent="0.2">
      <c r="A38" s="177"/>
      <c r="B38" s="177" t="s">
        <v>4980</v>
      </c>
      <c r="C38" s="186"/>
      <c r="D38" s="186"/>
      <c r="E38" s="739"/>
      <c r="F38" s="186"/>
    </row>
    <row r="39" spans="1:6" ht="90" x14ac:dyDescent="0.2">
      <c r="A39" s="177"/>
      <c r="B39" s="177" t="s">
        <v>5293</v>
      </c>
      <c r="C39" s="186"/>
      <c r="D39" s="186"/>
      <c r="E39" s="739"/>
      <c r="F39" s="186"/>
    </row>
    <row r="40" spans="1:6" ht="22.5" x14ac:dyDescent="0.2">
      <c r="A40" s="177"/>
      <c r="B40" s="177" t="s">
        <v>4981</v>
      </c>
      <c r="C40" s="186"/>
      <c r="D40" s="186"/>
      <c r="E40" s="739"/>
      <c r="F40" s="186"/>
    </row>
    <row r="41" spans="1:6" ht="135" x14ac:dyDescent="0.2">
      <c r="A41" s="177"/>
      <c r="B41" s="177" t="s">
        <v>4982</v>
      </c>
      <c r="C41" s="186"/>
      <c r="D41" s="186"/>
      <c r="E41" s="739"/>
      <c r="F41" s="186"/>
    </row>
    <row r="42" spans="1:6" ht="33.75" x14ac:dyDescent="0.2">
      <c r="A42" s="175"/>
      <c r="B42" s="175" t="s">
        <v>1184</v>
      </c>
      <c r="C42" s="176"/>
      <c r="D42" s="176"/>
      <c r="E42" s="737"/>
      <c r="F42" s="176"/>
    </row>
    <row r="43" spans="1:6" ht="34.5" customHeight="1" x14ac:dyDescent="0.2">
      <c r="A43" s="175"/>
      <c r="B43" s="175" t="s">
        <v>5294</v>
      </c>
      <c r="C43" s="176"/>
      <c r="D43" s="176"/>
      <c r="E43" s="737"/>
      <c r="F43" s="176"/>
    </row>
    <row r="44" spans="1:6" ht="90" x14ac:dyDescent="0.2">
      <c r="A44" s="175"/>
      <c r="B44" s="175" t="s">
        <v>4423</v>
      </c>
      <c r="C44" s="176"/>
      <c r="D44" s="176"/>
      <c r="E44" s="737"/>
      <c r="F44" s="176"/>
    </row>
    <row r="45" spans="1:6" x14ac:dyDescent="0.2">
      <c r="A45" s="844" t="s">
        <v>10</v>
      </c>
      <c r="B45" s="845" t="s">
        <v>11</v>
      </c>
      <c r="C45" s="846" t="s">
        <v>49</v>
      </c>
      <c r="D45" s="859" t="s">
        <v>50</v>
      </c>
      <c r="E45" s="860" t="s">
        <v>5090</v>
      </c>
      <c r="F45" s="861" t="s">
        <v>51</v>
      </c>
    </row>
    <row r="46" spans="1:6" x14ac:dyDescent="0.2">
      <c r="A46" s="231"/>
      <c r="B46" s="682" t="s">
        <v>305</v>
      </c>
      <c r="C46" s="682"/>
      <c r="D46" s="682"/>
      <c r="E46" s="741"/>
      <c r="F46" s="232"/>
    </row>
    <row r="47" spans="1:6" ht="48" x14ac:dyDescent="0.2">
      <c r="A47" s="130" t="s">
        <v>12</v>
      </c>
      <c r="B47" s="233" t="s">
        <v>4905</v>
      </c>
      <c r="C47" s="53"/>
      <c r="D47" s="54"/>
      <c r="E47" s="742"/>
      <c r="F47" s="128"/>
    </row>
    <row r="48" spans="1:6" ht="24" x14ac:dyDescent="0.2">
      <c r="A48" s="680" t="s">
        <v>134</v>
      </c>
      <c r="B48" s="41" t="s">
        <v>306</v>
      </c>
      <c r="C48" s="56"/>
      <c r="D48" s="57"/>
      <c r="E48" s="743"/>
      <c r="F48" s="58"/>
    </row>
    <row r="49" spans="1:6" ht="83.25" customHeight="1" x14ac:dyDescent="0.2">
      <c r="A49" s="680" t="s">
        <v>134</v>
      </c>
      <c r="B49" s="41" t="s">
        <v>1132</v>
      </c>
      <c r="C49" s="56"/>
      <c r="D49" s="57"/>
      <c r="E49" s="743"/>
      <c r="F49" s="58"/>
    </row>
    <row r="50" spans="1:6" ht="132" x14ac:dyDescent="0.2">
      <c r="A50" s="680" t="s">
        <v>134</v>
      </c>
      <c r="B50" s="41" t="s">
        <v>1133</v>
      </c>
      <c r="C50" s="56"/>
      <c r="D50" s="57"/>
      <c r="E50" s="743"/>
      <c r="F50" s="58"/>
    </row>
    <row r="51" spans="1:6" ht="14.25" x14ac:dyDescent="0.2">
      <c r="A51" s="680" t="s">
        <v>1621</v>
      </c>
      <c r="B51" s="41" t="s">
        <v>4411</v>
      </c>
      <c r="C51" s="56" t="s">
        <v>4739</v>
      </c>
      <c r="D51" s="57">
        <v>20</v>
      </c>
      <c r="E51" s="744"/>
      <c r="F51" s="57">
        <f>D51*E51</f>
        <v>0</v>
      </c>
    </row>
    <row r="52" spans="1:6" ht="48" customHeight="1" x14ac:dyDescent="0.2">
      <c r="A52" s="130" t="s">
        <v>48</v>
      </c>
      <c r="B52" s="233" t="s">
        <v>4906</v>
      </c>
      <c r="C52" s="53"/>
      <c r="D52" s="54"/>
      <c r="E52" s="742"/>
      <c r="F52" s="128"/>
    </row>
    <row r="53" spans="1:6" ht="24" x14ac:dyDescent="0.2">
      <c r="A53" s="680" t="s">
        <v>134</v>
      </c>
      <c r="B53" s="41" t="s">
        <v>306</v>
      </c>
      <c r="C53" s="56"/>
      <c r="D53" s="57"/>
      <c r="E53" s="743"/>
      <c r="F53" s="58"/>
    </row>
    <row r="54" spans="1:6" ht="84" customHeight="1" x14ac:dyDescent="0.2">
      <c r="A54" s="680" t="s">
        <v>134</v>
      </c>
      <c r="B54" s="41" t="s">
        <v>4409</v>
      </c>
      <c r="C54" s="56"/>
      <c r="D54" s="57"/>
      <c r="E54" s="743"/>
      <c r="F54" s="58"/>
    </row>
    <row r="55" spans="1:6" ht="48" x14ac:dyDescent="0.2">
      <c r="A55" s="680" t="s">
        <v>134</v>
      </c>
      <c r="B55" s="41" t="s">
        <v>4410</v>
      </c>
      <c r="C55" s="56"/>
      <c r="D55" s="57"/>
      <c r="E55" s="743"/>
      <c r="F55" s="58"/>
    </row>
    <row r="56" spans="1:6" ht="14.25" x14ac:dyDescent="0.2">
      <c r="A56" s="680" t="s">
        <v>1624</v>
      </c>
      <c r="B56" s="41" t="s">
        <v>307</v>
      </c>
      <c r="C56" s="56" t="s">
        <v>4739</v>
      </c>
      <c r="D56" s="57">
        <v>42</v>
      </c>
      <c r="E56" s="744"/>
      <c r="F56" s="57">
        <f>D56*E56</f>
        <v>0</v>
      </c>
    </row>
    <row r="57" spans="1:6" ht="24" x14ac:dyDescent="0.2">
      <c r="A57" s="680" t="s">
        <v>1</v>
      </c>
      <c r="B57" s="41" t="s">
        <v>1137</v>
      </c>
      <c r="C57" s="56" t="s">
        <v>4740</v>
      </c>
      <c r="D57" s="57">
        <v>14</v>
      </c>
      <c r="E57" s="744"/>
      <c r="F57" s="57">
        <f>D57*E57</f>
        <v>0</v>
      </c>
    </row>
    <row r="58" spans="1:6" x14ac:dyDescent="0.2">
      <c r="A58" s="97"/>
      <c r="B58" s="675" t="s">
        <v>1136</v>
      </c>
      <c r="C58" s="63"/>
      <c r="D58" s="63"/>
      <c r="E58" s="745"/>
      <c r="F58" s="161"/>
    </row>
    <row r="59" spans="1:6" ht="72" customHeight="1" x14ac:dyDescent="0.2">
      <c r="A59" s="680" t="s">
        <v>2</v>
      </c>
      <c r="B59" s="215" t="s">
        <v>4907</v>
      </c>
      <c r="C59" s="681"/>
      <c r="D59" s="681"/>
      <c r="E59" s="746"/>
      <c r="F59" s="681"/>
    </row>
    <row r="60" spans="1:6" ht="24" x14ac:dyDescent="0.2">
      <c r="A60" s="680" t="s">
        <v>134</v>
      </c>
      <c r="B60" s="41" t="s">
        <v>308</v>
      </c>
      <c r="C60" s="56"/>
      <c r="D60" s="57"/>
      <c r="E60" s="743"/>
      <c r="F60" s="58"/>
    </row>
    <row r="61" spans="1:6" ht="60" x14ac:dyDescent="0.2">
      <c r="A61" s="680" t="s">
        <v>134</v>
      </c>
      <c r="B61" s="41" t="s">
        <v>1082</v>
      </c>
      <c r="C61" s="56"/>
      <c r="D61" s="57"/>
      <c r="E61" s="746"/>
      <c r="F61" s="681"/>
    </row>
    <row r="62" spans="1:6" ht="48" x14ac:dyDescent="0.2">
      <c r="A62" s="680" t="s">
        <v>134</v>
      </c>
      <c r="B62" s="41" t="s">
        <v>1081</v>
      </c>
      <c r="C62" s="56"/>
      <c r="D62" s="57"/>
      <c r="E62" s="746"/>
      <c r="F62" s="681"/>
    </row>
    <row r="63" spans="1:6" ht="36" x14ac:dyDescent="0.2">
      <c r="A63" s="680" t="s">
        <v>134</v>
      </c>
      <c r="B63" s="41" t="s">
        <v>5416</v>
      </c>
      <c r="C63" s="56"/>
      <c r="D63" s="57"/>
      <c r="E63" s="746"/>
      <c r="F63" s="681"/>
    </row>
    <row r="64" spans="1:6" ht="24" x14ac:dyDescent="0.2">
      <c r="A64" s="680" t="s">
        <v>134</v>
      </c>
      <c r="B64" s="41" t="s">
        <v>5417</v>
      </c>
      <c r="C64" s="56"/>
      <c r="D64" s="57"/>
      <c r="E64" s="746"/>
      <c r="F64" s="681"/>
    </row>
    <row r="65" spans="1:6" ht="60" x14ac:dyDescent="0.2">
      <c r="A65" s="680" t="s">
        <v>134</v>
      </c>
      <c r="B65" s="41" t="s">
        <v>5418</v>
      </c>
      <c r="C65" s="56"/>
      <c r="D65" s="57"/>
      <c r="E65" s="746"/>
      <c r="F65" s="681"/>
    </row>
    <row r="66" spans="1:6" ht="36" x14ac:dyDescent="0.2">
      <c r="A66" s="680" t="s">
        <v>134</v>
      </c>
      <c r="B66" s="41" t="s">
        <v>1142</v>
      </c>
      <c r="C66" s="56"/>
      <c r="D66" s="57"/>
      <c r="E66" s="743"/>
      <c r="F66" s="58"/>
    </row>
    <row r="67" spans="1:6" ht="14.25" x14ac:dyDescent="0.2">
      <c r="A67" s="680" t="s">
        <v>1625</v>
      </c>
      <c r="B67" s="234" t="s">
        <v>1083</v>
      </c>
      <c r="C67" s="56" t="s">
        <v>4739</v>
      </c>
      <c r="D67" s="57">
        <v>571.85</v>
      </c>
      <c r="E67" s="744"/>
      <c r="F67" s="57">
        <f>D67*E67</f>
        <v>0</v>
      </c>
    </row>
    <row r="68" spans="1:6" ht="108" x14ac:dyDescent="0.2">
      <c r="A68" s="680" t="s">
        <v>3</v>
      </c>
      <c r="B68" s="41" t="s">
        <v>4861</v>
      </c>
      <c r="C68" s="56" t="s">
        <v>4739</v>
      </c>
      <c r="D68" s="57">
        <v>38.1</v>
      </c>
      <c r="E68" s="744"/>
      <c r="F68" s="57">
        <f>D68*E68</f>
        <v>0</v>
      </c>
    </row>
    <row r="69" spans="1:6" ht="60" x14ac:dyDescent="0.2">
      <c r="A69" s="680" t="s">
        <v>4</v>
      </c>
      <c r="B69" s="41" t="s">
        <v>4908</v>
      </c>
      <c r="C69" s="56"/>
      <c r="D69" s="57"/>
      <c r="E69" s="709"/>
      <c r="F69" s="57"/>
    </row>
    <row r="70" spans="1:6" ht="24" x14ac:dyDescent="0.2">
      <c r="A70" s="680" t="s">
        <v>134</v>
      </c>
      <c r="B70" s="41" t="s">
        <v>308</v>
      </c>
      <c r="C70" s="56"/>
      <c r="D70" s="57"/>
      <c r="E70" s="743"/>
      <c r="F70" s="58"/>
    </row>
    <row r="71" spans="1:6" ht="48" x14ac:dyDescent="0.2">
      <c r="A71" s="680" t="s">
        <v>134</v>
      </c>
      <c r="B71" s="41" t="s">
        <v>1134</v>
      </c>
      <c r="C71" s="56"/>
      <c r="D71" s="57"/>
      <c r="E71" s="746"/>
      <c r="F71" s="681"/>
    </row>
    <row r="72" spans="1:6" ht="48" x14ac:dyDescent="0.2">
      <c r="A72" s="680" t="s">
        <v>134</v>
      </c>
      <c r="B72" s="41" t="s">
        <v>1081</v>
      </c>
      <c r="C72" s="56"/>
      <c r="D72" s="57"/>
      <c r="E72" s="746"/>
      <c r="F72" s="681"/>
    </row>
    <row r="73" spans="1:6" ht="36" x14ac:dyDescent="0.2">
      <c r="A73" s="680" t="s">
        <v>134</v>
      </c>
      <c r="B73" s="41" t="s">
        <v>5419</v>
      </c>
      <c r="C73" s="56"/>
      <c r="D73" s="57"/>
      <c r="E73" s="746"/>
      <c r="F73" s="681"/>
    </row>
    <row r="74" spans="1:6" ht="24" x14ac:dyDescent="0.2">
      <c r="A74" s="680" t="s">
        <v>134</v>
      </c>
      <c r="B74" s="41" t="s">
        <v>5417</v>
      </c>
      <c r="C74" s="56"/>
      <c r="D74" s="57"/>
      <c r="E74" s="746"/>
      <c r="F74" s="681"/>
    </row>
    <row r="75" spans="1:6" ht="60" x14ac:dyDescent="0.2">
      <c r="A75" s="680" t="s">
        <v>134</v>
      </c>
      <c r="B75" s="41" t="s">
        <v>5420</v>
      </c>
      <c r="C75" s="56"/>
      <c r="D75" s="57"/>
      <c r="E75" s="746"/>
      <c r="F75" s="681"/>
    </row>
    <row r="76" spans="1:6" ht="36" x14ac:dyDescent="0.2">
      <c r="A76" s="680" t="s">
        <v>134</v>
      </c>
      <c r="B76" s="41" t="s">
        <v>1142</v>
      </c>
      <c r="C76" s="56"/>
      <c r="D76" s="57"/>
      <c r="E76" s="743"/>
      <c r="F76" s="58"/>
    </row>
    <row r="77" spans="1:6" ht="14.25" x14ac:dyDescent="0.2">
      <c r="A77" s="680" t="s">
        <v>4412</v>
      </c>
      <c r="B77" s="234" t="s">
        <v>1135</v>
      </c>
      <c r="C77" s="56" t="s">
        <v>4740</v>
      </c>
      <c r="D77" s="57">
        <v>193.46</v>
      </c>
      <c r="E77" s="744"/>
      <c r="F77" s="57">
        <f>D77*E77</f>
        <v>0</v>
      </c>
    </row>
    <row r="78" spans="1:6" ht="36" x14ac:dyDescent="0.2">
      <c r="A78" s="680" t="s">
        <v>531</v>
      </c>
      <c r="B78" s="41" t="s">
        <v>1143</v>
      </c>
      <c r="C78" s="56" t="s">
        <v>4740</v>
      </c>
      <c r="D78" s="57">
        <v>50</v>
      </c>
      <c r="E78" s="744"/>
      <c r="F78" s="57">
        <f>D78*E78</f>
        <v>0</v>
      </c>
    </row>
    <row r="79" spans="1:6" ht="60.75" customHeight="1" x14ac:dyDescent="0.2">
      <c r="A79" s="680" t="s">
        <v>534</v>
      </c>
      <c r="B79" s="41" t="s">
        <v>4422</v>
      </c>
      <c r="C79" s="56" t="s">
        <v>4739</v>
      </c>
      <c r="D79" s="57">
        <v>12</v>
      </c>
      <c r="E79" s="744"/>
      <c r="F79" s="57">
        <f>D79*E79</f>
        <v>0</v>
      </c>
    </row>
    <row r="80" spans="1:6" x14ac:dyDescent="0.2">
      <c r="A80" s="97"/>
      <c r="B80" s="98" t="s">
        <v>1131</v>
      </c>
      <c r="C80" s="99"/>
      <c r="D80" s="160"/>
      <c r="E80" s="747"/>
      <c r="F80" s="161"/>
    </row>
    <row r="81" spans="1:6" ht="84" x14ac:dyDescent="0.2">
      <c r="A81" s="680" t="s">
        <v>535</v>
      </c>
      <c r="B81" s="234" t="s">
        <v>5421</v>
      </c>
      <c r="C81" s="56"/>
      <c r="D81" s="57"/>
      <c r="E81" s="743"/>
      <c r="F81" s="57"/>
    </row>
    <row r="82" spans="1:6" ht="24" x14ac:dyDescent="0.2">
      <c r="A82" s="680" t="s">
        <v>134</v>
      </c>
      <c r="B82" s="41" t="s">
        <v>308</v>
      </c>
      <c r="C82" s="56"/>
      <c r="D82" s="57"/>
      <c r="E82" s="743"/>
      <c r="F82" s="58"/>
    </row>
    <row r="83" spans="1:6" ht="72.75" customHeight="1" x14ac:dyDescent="0.2">
      <c r="A83" s="680" t="s">
        <v>134</v>
      </c>
      <c r="B83" s="41" t="s">
        <v>1140</v>
      </c>
      <c r="C83" s="56"/>
      <c r="D83" s="57"/>
      <c r="E83" s="746"/>
      <c r="F83" s="681"/>
    </row>
    <row r="84" spans="1:6" ht="36" x14ac:dyDescent="0.2">
      <c r="A84" s="680" t="s">
        <v>134</v>
      </c>
      <c r="B84" s="41" t="s">
        <v>5419</v>
      </c>
      <c r="C84" s="56"/>
      <c r="D84" s="57"/>
      <c r="E84" s="746"/>
      <c r="F84" s="681"/>
    </row>
    <row r="85" spans="1:6" ht="24" x14ac:dyDescent="0.2">
      <c r="A85" s="680" t="s">
        <v>134</v>
      </c>
      <c r="B85" s="41" t="s">
        <v>5417</v>
      </c>
      <c r="C85" s="56"/>
      <c r="D85" s="57"/>
      <c r="E85" s="746"/>
      <c r="F85" s="681"/>
    </row>
    <row r="86" spans="1:6" ht="35.25" customHeight="1" x14ac:dyDescent="0.2">
      <c r="A86" s="680" t="s">
        <v>134</v>
      </c>
      <c r="B86" s="41" t="s">
        <v>5422</v>
      </c>
      <c r="C86" s="56"/>
      <c r="D86" s="57"/>
      <c r="E86" s="746"/>
      <c r="F86" s="681"/>
    </row>
    <row r="87" spans="1:6" ht="36" x14ac:dyDescent="0.2">
      <c r="A87" s="680" t="s">
        <v>134</v>
      </c>
      <c r="B87" s="41" t="s">
        <v>1142</v>
      </c>
      <c r="C87" s="56"/>
      <c r="D87" s="57"/>
      <c r="E87" s="743"/>
      <c r="F87" s="58"/>
    </row>
    <row r="88" spans="1:6" ht="14.25" x14ac:dyDescent="0.2">
      <c r="A88" s="680" t="s">
        <v>740</v>
      </c>
      <c r="B88" s="234" t="s">
        <v>4862</v>
      </c>
      <c r="C88" s="56" t="s">
        <v>4739</v>
      </c>
      <c r="D88" s="57">
        <v>283.74</v>
      </c>
      <c r="E88" s="744"/>
      <c r="F88" s="57">
        <f>D88*E88</f>
        <v>0</v>
      </c>
    </row>
    <row r="89" spans="1:6" ht="12.75" customHeight="1" x14ac:dyDescent="0.2">
      <c r="A89" s="680" t="s">
        <v>741</v>
      </c>
      <c r="B89" s="234" t="s">
        <v>5423</v>
      </c>
      <c r="C89" s="56" t="s">
        <v>4739</v>
      </c>
      <c r="D89" s="57">
        <v>111.4</v>
      </c>
      <c r="E89" s="744"/>
      <c r="F89" s="57">
        <f>D89*E89</f>
        <v>0</v>
      </c>
    </row>
    <row r="90" spans="1:6" x14ac:dyDescent="0.2">
      <c r="A90" s="97"/>
      <c r="B90" s="675" t="s">
        <v>1139</v>
      </c>
      <c r="C90" s="63"/>
      <c r="D90" s="63"/>
      <c r="E90" s="747"/>
      <c r="F90" s="161"/>
    </row>
    <row r="91" spans="1:6" ht="72" x14ac:dyDescent="0.2">
      <c r="A91" s="680" t="s">
        <v>535</v>
      </c>
      <c r="B91" s="234" t="s">
        <v>5415</v>
      </c>
      <c r="C91" s="56"/>
      <c r="D91" s="57"/>
      <c r="E91" s="743"/>
      <c r="F91" s="57"/>
    </row>
    <row r="92" spans="1:6" ht="24" x14ac:dyDescent="0.2">
      <c r="A92" s="680" t="s">
        <v>134</v>
      </c>
      <c r="B92" s="41" t="s">
        <v>308</v>
      </c>
      <c r="C92" s="56"/>
      <c r="D92" s="57"/>
      <c r="E92" s="743"/>
      <c r="F92" s="58"/>
    </row>
    <row r="93" spans="1:6" ht="24" x14ac:dyDescent="0.2">
      <c r="A93" s="680" t="s">
        <v>134</v>
      </c>
      <c r="B93" s="41" t="s">
        <v>5424</v>
      </c>
      <c r="C93" s="56"/>
      <c r="D93" s="57"/>
      <c r="E93" s="746"/>
      <c r="F93" s="681"/>
    </row>
    <row r="94" spans="1:6" ht="36" customHeight="1" x14ac:dyDescent="0.2">
      <c r="A94" s="680" t="s">
        <v>134</v>
      </c>
      <c r="B94" s="41" t="s">
        <v>5422</v>
      </c>
      <c r="C94" s="56"/>
      <c r="D94" s="57"/>
      <c r="E94" s="746"/>
      <c r="F94" s="681"/>
    </row>
    <row r="95" spans="1:6" ht="36" x14ac:dyDescent="0.2">
      <c r="A95" s="680" t="s">
        <v>134</v>
      </c>
      <c r="B95" s="41" t="s">
        <v>1142</v>
      </c>
      <c r="C95" s="56"/>
      <c r="D95" s="57"/>
      <c r="E95" s="743"/>
      <c r="F95" s="58"/>
    </row>
    <row r="96" spans="1:6" ht="24" x14ac:dyDescent="0.2">
      <c r="A96" s="680"/>
      <c r="B96" s="41" t="s">
        <v>5425</v>
      </c>
      <c r="C96" s="56"/>
      <c r="D96" s="57"/>
      <c r="E96" s="743"/>
      <c r="F96" s="58"/>
    </row>
    <row r="97" spans="1:6" ht="14.25" x14ac:dyDescent="0.2">
      <c r="A97" s="680" t="s">
        <v>1584</v>
      </c>
      <c r="B97" s="234" t="s">
        <v>1172</v>
      </c>
      <c r="C97" s="56" t="s">
        <v>4739</v>
      </c>
      <c r="D97" s="57">
        <v>386.5</v>
      </c>
      <c r="E97" s="744"/>
      <c r="F97" s="57">
        <f>D97*E97</f>
        <v>0</v>
      </c>
    </row>
    <row r="98" spans="1:6" ht="72" x14ac:dyDescent="0.2">
      <c r="A98" s="680" t="s">
        <v>536</v>
      </c>
      <c r="B98" s="41" t="s">
        <v>2238</v>
      </c>
      <c r="C98" s="56" t="s">
        <v>40</v>
      </c>
      <c r="D98" s="57">
        <v>9</v>
      </c>
      <c r="E98" s="744"/>
      <c r="F98" s="57">
        <f>D98*E98</f>
        <v>0</v>
      </c>
    </row>
    <row r="99" spans="1:6" x14ac:dyDescent="0.2">
      <c r="A99" s="97"/>
      <c r="B99" s="675" t="s">
        <v>1141</v>
      </c>
      <c r="C99" s="63"/>
      <c r="D99" s="63"/>
      <c r="E99" s="747"/>
      <c r="F99" s="161"/>
    </row>
    <row r="100" spans="1:6" ht="120" x14ac:dyDescent="0.2">
      <c r="A100" s="680" t="s">
        <v>537</v>
      </c>
      <c r="B100" s="234" t="s">
        <v>4909</v>
      </c>
      <c r="C100" s="56" t="s">
        <v>5</v>
      </c>
      <c r="D100" s="57">
        <v>123</v>
      </c>
      <c r="E100" s="744"/>
      <c r="F100" s="57">
        <f>D100*E100</f>
        <v>0</v>
      </c>
    </row>
    <row r="101" spans="1:6" ht="108" x14ac:dyDescent="0.2">
      <c r="A101" s="680" t="s">
        <v>538</v>
      </c>
      <c r="B101" s="234" t="s">
        <v>4910</v>
      </c>
      <c r="C101" s="56" t="s">
        <v>5</v>
      </c>
      <c r="D101" s="57">
        <v>214</v>
      </c>
      <c r="E101" s="744"/>
      <c r="F101" s="57">
        <f>D101*E101</f>
        <v>0</v>
      </c>
    </row>
    <row r="102" spans="1:6" x14ac:dyDescent="0.2">
      <c r="A102" s="97"/>
      <c r="B102" s="675" t="s">
        <v>1138</v>
      </c>
      <c r="C102" s="63"/>
      <c r="D102" s="63"/>
      <c r="E102" s="747"/>
      <c r="F102" s="161"/>
    </row>
    <row r="103" spans="1:6" ht="24" x14ac:dyDescent="0.2">
      <c r="A103" s="55" t="s">
        <v>539</v>
      </c>
      <c r="B103" s="234" t="s">
        <v>5280</v>
      </c>
      <c r="C103" s="56"/>
      <c r="D103" s="162"/>
      <c r="E103" s="748"/>
      <c r="F103" s="162"/>
    </row>
    <row r="104" spans="1:6" ht="180" customHeight="1" x14ac:dyDescent="0.2">
      <c r="A104" s="55" t="s">
        <v>134</v>
      </c>
      <c r="B104" s="41" t="s">
        <v>5281</v>
      </c>
      <c r="C104" s="56"/>
      <c r="D104" s="162"/>
      <c r="E104" s="748"/>
      <c r="F104" s="162"/>
    </row>
    <row r="105" spans="1:6" ht="132" x14ac:dyDescent="0.2">
      <c r="A105" s="55" t="s">
        <v>134</v>
      </c>
      <c r="B105" s="41" t="s">
        <v>5295</v>
      </c>
      <c r="C105" s="56"/>
      <c r="D105" s="162"/>
      <c r="E105" s="748"/>
      <c r="F105" s="162"/>
    </row>
    <row r="106" spans="1:6" ht="192" x14ac:dyDescent="0.2">
      <c r="A106" s="55"/>
      <c r="B106" s="41" t="s">
        <v>5296</v>
      </c>
      <c r="C106" s="56"/>
      <c r="D106" s="162"/>
      <c r="E106" s="748"/>
      <c r="F106" s="162"/>
    </row>
    <row r="107" spans="1:6" ht="36" x14ac:dyDescent="0.2">
      <c r="A107" s="55" t="s">
        <v>134</v>
      </c>
      <c r="B107" s="41" t="s">
        <v>1173</v>
      </c>
      <c r="C107" s="56"/>
      <c r="D107" s="162"/>
      <c r="E107" s="748"/>
      <c r="F107" s="162"/>
    </row>
    <row r="108" spans="1:6" ht="84" x14ac:dyDescent="0.2">
      <c r="A108" s="55" t="s">
        <v>134</v>
      </c>
      <c r="B108" s="41" t="s">
        <v>5426</v>
      </c>
      <c r="C108" s="56"/>
      <c r="D108" s="162"/>
      <c r="E108" s="748"/>
      <c r="F108" s="162"/>
    </row>
    <row r="109" spans="1:6" ht="96" x14ac:dyDescent="0.2">
      <c r="A109" s="55" t="s">
        <v>134</v>
      </c>
      <c r="B109" s="41" t="s">
        <v>4863</v>
      </c>
      <c r="C109" s="56"/>
      <c r="D109" s="162"/>
      <c r="E109" s="748"/>
      <c r="F109" s="162"/>
    </row>
    <row r="110" spans="1:6" ht="48" x14ac:dyDescent="0.2">
      <c r="A110" s="55" t="s">
        <v>134</v>
      </c>
      <c r="B110" s="41" t="s">
        <v>1177</v>
      </c>
      <c r="C110" s="681"/>
      <c r="D110" s="681"/>
      <c r="E110" s="746"/>
      <c r="F110" s="681"/>
    </row>
    <row r="111" spans="1:6" x14ac:dyDescent="0.2">
      <c r="A111" s="55" t="s">
        <v>134</v>
      </c>
      <c r="B111" s="41" t="s">
        <v>1176</v>
      </c>
      <c r="C111" s="681"/>
      <c r="D111" s="681"/>
      <c r="E111" s="746"/>
      <c r="F111" s="681"/>
    </row>
    <row r="112" spans="1:6" ht="36" x14ac:dyDescent="0.2">
      <c r="A112" s="55" t="s">
        <v>134</v>
      </c>
      <c r="B112" s="41" t="s">
        <v>313</v>
      </c>
      <c r="C112" s="42"/>
      <c r="D112" s="681"/>
      <c r="E112" s="746"/>
      <c r="F112" s="681"/>
    </row>
    <row r="113" spans="1:6" x14ac:dyDescent="0.2">
      <c r="A113" s="55" t="s">
        <v>134</v>
      </c>
      <c r="B113" s="41" t="s">
        <v>314</v>
      </c>
      <c r="C113" s="42"/>
      <c r="D113" s="681"/>
      <c r="E113" s="746"/>
      <c r="F113" s="681"/>
    </row>
    <row r="114" spans="1:6" x14ac:dyDescent="0.2">
      <c r="A114" s="55" t="s">
        <v>134</v>
      </c>
      <c r="B114" s="41" t="s">
        <v>315</v>
      </c>
      <c r="C114" s="42"/>
      <c r="D114" s="681"/>
      <c r="E114" s="746"/>
      <c r="F114" s="681"/>
    </row>
    <row r="115" spans="1:6" x14ac:dyDescent="0.2">
      <c r="A115" s="55" t="s">
        <v>134</v>
      </c>
      <c r="B115" s="41" t="s">
        <v>1179</v>
      </c>
      <c r="C115" s="681"/>
      <c r="D115" s="681"/>
      <c r="E115" s="746"/>
      <c r="F115" s="681"/>
    </row>
    <row r="116" spans="1:6" ht="36" x14ac:dyDescent="0.2">
      <c r="A116" s="55" t="s">
        <v>134</v>
      </c>
      <c r="B116" s="41" t="s">
        <v>1174</v>
      </c>
      <c r="C116" s="681"/>
      <c r="D116" s="681"/>
      <c r="E116" s="746"/>
      <c r="F116" s="681"/>
    </row>
    <row r="117" spans="1:6" ht="84" x14ac:dyDescent="0.2">
      <c r="A117" s="55" t="s">
        <v>134</v>
      </c>
      <c r="B117" s="41" t="s">
        <v>1178</v>
      </c>
      <c r="C117" s="681"/>
      <c r="D117" s="681"/>
      <c r="E117" s="746"/>
      <c r="F117" s="681"/>
    </row>
    <row r="118" spans="1:6" ht="60" x14ac:dyDescent="0.2">
      <c r="A118" s="55" t="s">
        <v>134</v>
      </c>
      <c r="B118" s="41" t="s">
        <v>1183</v>
      </c>
      <c r="C118" s="681"/>
      <c r="D118" s="681"/>
      <c r="E118" s="746"/>
      <c r="F118" s="681"/>
    </row>
    <row r="119" spans="1:6" x14ac:dyDescent="0.2">
      <c r="A119" s="55" t="s">
        <v>134</v>
      </c>
      <c r="B119" s="43" t="s">
        <v>309</v>
      </c>
      <c r="C119" s="44"/>
      <c r="D119" s="44"/>
      <c r="E119" s="749"/>
      <c r="F119" s="105"/>
    </row>
    <row r="120" spans="1:6" s="174" customFormat="1" ht="11.25" x14ac:dyDescent="0.2">
      <c r="A120" s="866" t="s">
        <v>1144</v>
      </c>
      <c r="B120" s="867" t="s">
        <v>310</v>
      </c>
      <c r="C120" s="862"/>
      <c r="D120" s="862"/>
      <c r="E120" s="863"/>
      <c r="F120" s="864"/>
    </row>
    <row r="121" spans="1:6" s="174" customFormat="1" ht="11.25" x14ac:dyDescent="0.2">
      <c r="A121" s="868" t="s">
        <v>1145</v>
      </c>
      <c r="B121" s="869" t="s">
        <v>1146</v>
      </c>
      <c r="C121" s="870" t="s">
        <v>1147</v>
      </c>
      <c r="D121" s="870"/>
      <c r="E121" s="871"/>
      <c r="F121" s="872"/>
    </row>
    <row r="122" spans="1:6" s="174" customFormat="1" ht="11.25" x14ac:dyDescent="0.2">
      <c r="A122" s="868" t="s">
        <v>1148</v>
      </c>
      <c r="B122" s="869" t="s">
        <v>1149</v>
      </c>
      <c r="C122" s="870" t="s">
        <v>1150</v>
      </c>
      <c r="D122" s="870"/>
      <c r="E122" s="871"/>
      <c r="F122" s="872"/>
    </row>
    <row r="123" spans="1:6" s="174" customFormat="1" ht="11.25" x14ac:dyDescent="0.2">
      <c r="A123" s="868" t="s">
        <v>1148</v>
      </c>
      <c r="B123" s="869" t="s">
        <v>1170</v>
      </c>
      <c r="C123" s="870" t="s">
        <v>1151</v>
      </c>
      <c r="D123" s="870"/>
      <c r="E123" s="871"/>
      <c r="F123" s="872"/>
    </row>
    <row r="124" spans="1:6" s="174" customFormat="1" ht="11.25" x14ac:dyDescent="0.2">
      <c r="A124" s="868" t="s">
        <v>1152</v>
      </c>
      <c r="B124" s="869" t="s">
        <v>1153</v>
      </c>
      <c r="C124" s="870" t="s">
        <v>1154</v>
      </c>
      <c r="D124" s="870"/>
      <c r="E124" s="871"/>
      <c r="F124" s="872"/>
    </row>
    <row r="125" spans="1:6" s="174" customFormat="1" ht="11.25" x14ac:dyDescent="0.2">
      <c r="A125" s="868" t="s">
        <v>1155</v>
      </c>
      <c r="B125" s="869" t="s">
        <v>1156</v>
      </c>
      <c r="C125" s="870" t="s">
        <v>1157</v>
      </c>
      <c r="D125" s="870"/>
      <c r="E125" s="871"/>
      <c r="F125" s="872"/>
    </row>
    <row r="126" spans="1:6" s="174" customFormat="1" ht="11.25" x14ac:dyDescent="0.2">
      <c r="A126" s="868" t="s">
        <v>1158</v>
      </c>
      <c r="B126" s="869" t="s">
        <v>1159</v>
      </c>
      <c r="C126" s="870" t="s">
        <v>1160</v>
      </c>
      <c r="D126" s="870"/>
      <c r="E126" s="871"/>
      <c r="F126" s="872"/>
    </row>
    <row r="127" spans="1:6" s="174" customFormat="1" ht="11.25" x14ac:dyDescent="0.2">
      <c r="A127" s="868" t="s">
        <v>1161</v>
      </c>
      <c r="B127" s="869" t="s">
        <v>1164</v>
      </c>
      <c r="C127" s="870" t="s">
        <v>1162</v>
      </c>
      <c r="D127" s="870"/>
      <c r="E127" s="871"/>
      <c r="F127" s="872"/>
    </row>
    <row r="128" spans="1:6" s="174" customFormat="1" ht="11.25" x14ac:dyDescent="0.2">
      <c r="A128" s="868" t="s">
        <v>1163</v>
      </c>
      <c r="B128" s="869" t="s">
        <v>1164</v>
      </c>
      <c r="C128" s="870" t="s">
        <v>1162</v>
      </c>
      <c r="D128" s="870"/>
      <c r="E128" s="871"/>
      <c r="F128" s="872"/>
    </row>
    <row r="129" spans="1:6" s="174" customFormat="1" ht="11.25" x14ac:dyDescent="0.2">
      <c r="A129" s="868" t="s">
        <v>1165</v>
      </c>
      <c r="B129" s="869" t="s">
        <v>1166</v>
      </c>
      <c r="C129" s="870" t="s">
        <v>1167</v>
      </c>
      <c r="D129" s="870"/>
      <c r="E129" s="871"/>
      <c r="F129" s="872"/>
    </row>
    <row r="130" spans="1:6" s="174" customFormat="1" ht="11.25" x14ac:dyDescent="0.2">
      <c r="A130" s="868" t="s">
        <v>1168</v>
      </c>
      <c r="B130" s="873" t="s">
        <v>1166</v>
      </c>
      <c r="C130" s="874" t="s">
        <v>1169</v>
      </c>
      <c r="D130" s="874"/>
      <c r="E130" s="871"/>
      <c r="F130" s="872"/>
    </row>
    <row r="131" spans="1:6" s="174" customFormat="1" ht="11.25" x14ac:dyDescent="0.2">
      <c r="A131" s="868"/>
      <c r="B131" s="869" t="s">
        <v>311</v>
      </c>
      <c r="C131" s="870" t="s">
        <v>1171</v>
      </c>
      <c r="D131" s="870"/>
      <c r="E131" s="871"/>
      <c r="F131" s="872"/>
    </row>
    <row r="132" spans="1:6" x14ac:dyDescent="0.2">
      <c r="A132" s="59"/>
      <c r="B132" s="273" t="s">
        <v>312</v>
      </c>
      <c r="C132" s="87"/>
      <c r="D132" s="87"/>
      <c r="E132" s="751"/>
      <c r="F132" s="88"/>
    </row>
    <row r="133" spans="1:6" ht="96" x14ac:dyDescent="0.2">
      <c r="A133" s="680" t="s">
        <v>604</v>
      </c>
      <c r="B133" s="52" t="s">
        <v>4911</v>
      </c>
      <c r="C133" s="53" t="s">
        <v>4739</v>
      </c>
      <c r="D133" s="54">
        <v>45.98</v>
      </c>
      <c r="E133" s="744"/>
      <c r="F133" s="54">
        <f>D133*E133</f>
        <v>0</v>
      </c>
    </row>
    <row r="134" spans="1:6" ht="96" x14ac:dyDescent="0.2">
      <c r="A134" s="680" t="s">
        <v>1585</v>
      </c>
      <c r="B134" s="41" t="s">
        <v>4912</v>
      </c>
      <c r="C134" s="56" t="s">
        <v>4739</v>
      </c>
      <c r="D134" s="57">
        <v>68.23</v>
      </c>
      <c r="E134" s="744"/>
      <c r="F134" s="57">
        <f>D134*E134</f>
        <v>0</v>
      </c>
    </row>
    <row r="135" spans="1:6" ht="108" x14ac:dyDescent="0.2">
      <c r="A135" s="680" t="s">
        <v>540</v>
      </c>
      <c r="B135" s="691" t="s">
        <v>5282</v>
      </c>
      <c r="C135" s="56"/>
      <c r="D135" s="57"/>
      <c r="E135" s="743"/>
      <c r="F135" s="57"/>
    </row>
    <row r="136" spans="1:6" ht="108" x14ac:dyDescent="0.2">
      <c r="A136" s="680" t="s">
        <v>134</v>
      </c>
      <c r="B136" s="41" t="s">
        <v>5299</v>
      </c>
      <c r="C136" s="56"/>
      <c r="D136" s="57"/>
      <c r="E136" s="743"/>
      <c r="F136" s="57"/>
    </row>
    <row r="137" spans="1:6" ht="120" x14ac:dyDescent="0.2">
      <c r="A137" s="680" t="s">
        <v>134</v>
      </c>
      <c r="B137" s="41" t="s">
        <v>5300</v>
      </c>
      <c r="C137" s="56"/>
      <c r="D137" s="57"/>
      <c r="E137" s="743"/>
      <c r="F137" s="57"/>
    </row>
    <row r="138" spans="1:6" x14ac:dyDescent="0.2">
      <c r="A138" s="680" t="s">
        <v>134</v>
      </c>
      <c r="B138" s="41" t="s">
        <v>1180</v>
      </c>
      <c r="C138" s="42"/>
      <c r="D138" s="681"/>
      <c r="E138" s="746"/>
      <c r="F138" s="681"/>
    </row>
    <row r="139" spans="1:6" x14ac:dyDescent="0.2">
      <c r="A139" s="680" t="s">
        <v>134</v>
      </c>
      <c r="B139" s="41" t="s">
        <v>1181</v>
      </c>
      <c r="C139" s="42"/>
      <c r="D139" s="681"/>
      <c r="E139" s="746"/>
      <c r="F139" s="681"/>
    </row>
    <row r="140" spans="1:6" ht="24" x14ac:dyDescent="0.2">
      <c r="A140" s="680" t="s">
        <v>134</v>
      </c>
      <c r="B140" s="41" t="s">
        <v>1182</v>
      </c>
      <c r="C140" s="681"/>
      <c r="D140" s="681"/>
      <c r="E140" s="746"/>
      <c r="F140" s="681"/>
    </row>
    <row r="141" spans="1:6" x14ac:dyDescent="0.2">
      <c r="A141" s="680" t="s">
        <v>605</v>
      </c>
      <c r="B141" s="234" t="s">
        <v>5116</v>
      </c>
      <c r="C141" s="56" t="s">
        <v>40</v>
      </c>
      <c r="D141" s="57">
        <v>2</v>
      </c>
      <c r="E141" s="744"/>
      <c r="F141" s="57">
        <f t="shared" ref="F141:F158" si="0">D141*E141</f>
        <v>0</v>
      </c>
    </row>
    <row r="142" spans="1:6" ht="84.75" customHeight="1" x14ac:dyDescent="0.2">
      <c r="A142" s="680" t="s">
        <v>541</v>
      </c>
      <c r="B142" s="691" t="s">
        <v>5283</v>
      </c>
      <c r="C142" s="131"/>
      <c r="D142" s="132"/>
      <c r="E142" s="856"/>
      <c r="F142" s="132"/>
    </row>
    <row r="143" spans="1:6" ht="108" x14ac:dyDescent="0.2">
      <c r="A143" s="680" t="s">
        <v>134</v>
      </c>
      <c r="B143" s="41" t="s">
        <v>5299</v>
      </c>
      <c r="C143" s="56"/>
      <c r="D143" s="57"/>
      <c r="E143" s="743"/>
      <c r="F143" s="57"/>
    </row>
    <row r="144" spans="1:6" ht="120" x14ac:dyDescent="0.2">
      <c r="A144" s="680" t="s">
        <v>134</v>
      </c>
      <c r="B144" s="41" t="s">
        <v>5300</v>
      </c>
      <c r="C144" s="56"/>
      <c r="D144" s="57"/>
      <c r="E144" s="743"/>
      <c r="F144" s="57"/>
    </row>
    <row r="145" spans="1:6" x14ac:dyDescent="0.2">
      <c r="A145" s="680" t="s">
        <v>542</v>
      </c>
      <c r="B145" s="234" t="s">
        <v>5284</v>
      </c>
      <c r="C145" s="56" t="s">
        <v>40</v>
      </c>
      <c r="D145" s="57">
        <v>1</v>
      </c>
      <c r="E145" s="744"/>
      <c r="F145" s="57">
        <f t="shared" ref="F145" si="1">D145*E145</f>
        <v>0</v>
      </c>
    </row>
    <row r="146" spans="1:6" ht="84.75" customHeight="1" x14ac:dyDescent="0.2">
      <c r="A146" s="680" t="s">
        <v>544</v>
      </c>
      <c r="B146" s="691" t="s">
        <v>5286</v>
      </c>
      <c r="C146" s="131"/>
      <c r="D146" s="132"/>
      <c r="E146" s="856"/>
      <c r="F146" s="132"/>
    </row>
    <row r="147" spans="1:6" ht="108" x14ac:dyDescent="0.2">
      <c r="A147" s="680" t="s">
        <v>134</v>
      </c>
      <c r="B147" s="41" t="s">
        <v>5299</v>
      </c>
      <c r="C147" s="56"/>
      <c r="D147" s="57"/>
      <c r="E147" s="743"/>
      <c r="F147" s="57"/>
    </row>
    <row r="148" spans="1:6" ht="120" x14ac:dyDescent="0.2">
      <c r="A148" s="680" t="s">
        <v>134</v>
      </c>
      <c r="B148" s="41" t="s">
        <v>5300</v>
      </c>
      <c r="C148" s="56"/>
      <c r="D148" s="57"/>
      <c r="E148" s="743"/>
      <c r="F148" s="57"/>
    </row>
    <row r="149" spans="1:6" x14ac:dyDescent="0.2">
      <c r="A149" s="680" t="s">
        <v>577</v>
      </c>
      <c r="B149" s="234" t="s">
        <v>5285</v>
      </c>
      <c r="C149" s="56" t="s">
        <v>40</v>
      </c>
      <c r="D149" s="57">
        <v>1</v>
      </c>
      <c r="E149" s="744"/>
      <c r="F149" s="57">
        <f t="shared" ref="F149" si="2">D149*E149</f>
        <v>0</v>
      </c>
    </row>
    <row r="150" spans="1:6" ht="108" x14ac:dyDescent="0.2">
      <c r="A150" s="680" t="s">
        <v>545</v>
      </c>
      <c r="B150" s="691" t="s">
        <v>5138</v>
      </c>
      <c r="C150" s="56" t="s">
        <v>4739</v>
      </c>
      <c r="D150" s="57">
        <v>38.56</v>
      </c>
      <c r="E150" s="744"/>
      <c r="F150" s="57">
        <f t="shared" si="0"/>
        <v>0</v>
      </c>
    </row>
    <row r="151" spans="1:6" ht="108" x14ac:dyDescent="0.2">
      <c r="A151" s="680" t="s">
        <v>546</v>
      </c>
      <c r="B151" s="41" t="s">
        <v>5139</v>
      </c>
      <c r="C151" s="56" t="s">
        <v>40</v>
      </c>
      <c r="D151" s="57">
        <v>2</v>
      </c>
      <c r="E151" s="744"/>
      <c r="F151" s="57">
        <f t="shared" si="0"/>
        <v>0</v>
      </c>
    </row>
    <row r="152" spans="1:6" ht="108" x14ac:dyDescent="0.2">
      <c r="A152" s="680" t="s">
        <v>547</v>
      </c>
      <c r="B152" s="41" t="s">
        <v>5140</v>
      </c>
      <c r="C152" s="56" t="s">
        <v>4739</v>
      </c>
      <c r="D152" s="57">
        <v>62.2</v>
      </c>
      <c r="E152" s="744"/>
      <c r="F152" s="57">
        <f t="shared" si="0"/>
        <v>0</v>
      </c>
    </row>
    <row r="153" spans="1:6" ht="108" x14ac:dyDescent="0.2">
      <c r="A153" s="680" t="s">
        <v>548</v>
      </c>
      <c r="B153" s="41" t="s">
        <v>5141</v>
      </c>
      <c r="C153" s="56" t="s">
        <v>4739</v>
      </c>
      <c r="D153" s="57">
        <v>264.22000000000003</v>
      </c>
      <c r="E153" s="744"/>
      <c r="F153" s="57">
        <f t="shared" si="0"/>
        <v>0</v>
      </c>
    </row>
    <row r="154" spans="1:6" ht="96" customHeight="1" x14ac:dyDescent="0.2">
      <c r="A154" s="680" t="s">
        <v>549</v>
      </c>
      <c r="B154" s="41" t="s">
        <v>5142</v>
      </c>
      <c r="C154" s="56" t="s">
        <v>4739</v>
      </c>
      <c r="D154" s="57">
        <v>24.72</v>
      </c>
      <c r="E154" s="744"/>
      <c r="F154" s="57">
        <f t="shared" si="0"/>
        <v>0</v>
      </c>
    </row>
    <row r="155" spans="1:6" ht="84" x14ac:dyDescent="0.2">
      <c r="A155" s="680" t="s">
        <v>550</v>
      </c>
      <c r="B155" s="41" t="s">
        <v>5143</v>
      </c>
      <c r="C155" s="56" t="s">
        <v>5</v>
      </c>
      <c r="D155" s="57">
        <v>2</v>
      </c>
      <c r="E155" s="744"/>
      <c r="F155" s="57">
        <f t="shared" si="0"/>
        <v>0</v>
      </c>
    </row>
    <row r="156" spans="1:6" ht="84" x14ac:dyDescent="0.2">
      <c r="A156" s="680" t="s">
        <v>551</v>
      </c>
      <c r="B156" s="41" t="s">
        <v>5144</v>
      </c>
      <c r="C156" s="56" t="s">
        <v>5</v>
      </c>
      <c r="D156" s="57">
        <v>4</v>
      </c>
      <c r="E156" s="744"/>
      <c r="F156" s="57">
        <f t="shared" si="0"/>
        <v>0</v>
      </c>
    </row>
    <row r="157" spans="1:6" ht="96" x14ac:dyDescent="0.2">
      <c r="A157" s="680" t="s">
        <v>552</v>
      </c>
      <c r="B157" s="41" t="s">
        <v>316</v>
      </c>
      <c r="C157" s="56" t="s">
        <v>4740</v>
      </c>
      <c r="D157" s="57">
        <v>64</v>
      </c>
      <c r="E157" s="744"/>
      <c r="F157" s="58">
        <f t="shared" si="0"/>
        <v>0</v>
      </c>
    </row>
    <row r="158" spans="1:6" ht="48" x14ac:dyDescent="0.2">
      <c r="A158" s="141" t="s">
        <v>553</v>
      </c>
      <c r="B158" s="79" t="s">
        <v>317</v>
      </c>
      <c r="C158" s="80" t="s">
        <v>4739</v>
      </c>
      <c r="D158" s="81">
        <v>24</v>
      </c>
      <c r="E158" s="744"/>
      <c r="F158" s="95">
        <f t="shared" si="0"/>
        <v>0</v>
      </c>
    </row>
    <row r="159" spans="1:6" x14ac:dyDescent="0.2">
      <c r="A159" s="102"/>
      <c r="B159" s="44"/>
      <c r="C159" s="44"/>
      <c r="D159" s="44"/>
      <c r="E159" s="750"/>
      <c r="F159" s="45"/>
    </row>
    <row r="160" spans="1:6" x14ac:dyDescent="0.2">
      <c r="A160" s="689"/>
      <c r="B160" s="134" t="s">
        <v>318</v>
      </c>
      <c r="C160" s="167"/>
      <c r="D160" s="167"/>
      <c r="E160" s="752"/>
      <c r="F160" s="274">
        <f>SUM(F51:F159)</f>
        <v>0</v>
      </c>
    </row>
    <row r="161" spans="1:6" x14ac:dyDescent="0.2">
      <c r="A161" s="674"/>
      <c r="B161" s="671"/>
      <c r="C161" s="671"/>
      <c r="D161" s="671"/>
      <c r="E161" s="753"/>
      <c r="F161" s="672"/>
    </row>
    <row r="162" spans="1:6" x14ac:dyDescent="0.2">
      <c r="A162" s="674"/>
      <c r="B162" s="671"/>
      <c r="C162" s="671"/>
      <c r="D162" s="671"/>
      <c r="E162" s="753"/>
      <c r="F162" s="672"/>
    </row>
    <row r="163" spans="1:6" s="169" customFormat="1" ht="18.75" x14ac:dyDescent="0.3">
      <c r="A163" s="275"/>
      <c r="B163" s="875" t="s">
        <v>4443</v>
      </c>
      <c r="C163" s="276"/>
      <c r="D163" s="276"/>
      <c r="E163" s="754"/>
      <c r="F163" s="277"/>
    </row>
    <row r="164" spans="1:6" s="236" customFormat="1" ht="33.75" x14ac:dyDescent="0.2">
      <c r="A164" s="185"/>
      <c r="B164" s="185" t="s">
        <v>4983</v>
      </c>
      <c r="C164" s="208"/>
      <c r="D164" s="208"/>
      <c r="E164" s="755"/>
      <c r="F164" s="208"/>
    </row>
    <row r="165" spans="1:6" s="236" customFormat="1" ht="45" x14ac:dyDescent="0.2">
      <c r="A165" s="177"/>
      <c r="B165" s="177" t="s">
        <v>4864</v>
      </c>
      <c r="C165" s="208"/>
      <c r="D165" s="208"/>
      <c r="E165" s="755"/>
      <c r="F165" s="208"/>
    </row>
    <row r="166" spans="1:6" s="236" customFormat="1" ht="33.75" x14ac:dyDescent="0.2">
      <c r="A166" s="177"/>
      <c r="B166" s="177" t="s">
        <v>5427</v>
      </c>
      <c r="C166" s="209"/>
      <c r="D166" s="209"/>
      <c r="E166" s="756"/>
      <c r="F166" s="209"/>
    </row>
    <row r="167" spans="1:6" s="236" customFormat="1" ht="90.75" customHeight="1" x14ac:dyDescent="0.2">
      <c r="A167" s="175"/>
      <c r="B167" s="175" t="s">
        <v>1185</v>
      </c>
      <c r="C167" s="224"/>
      <c r="D167" s="224"/>
      <c r="E167" s="757"/>
      <c r="F167" s="224"/>
    </row>
    <row r="168" spans="1:6" s="142" customFormat="1" ht="33.75" x14ac:dyDescent="0.2">
      <c r="A168" s="177"/>
      <c r="B168" s="177" t="s">
        <v>4865</v>
      </c>
      <c r="C168" s="278"/>
      <c r="D168" s="278"/>
      <c r="E168" s="758"/>
      <c r="F168" s="278"/>
    </row>
    <row r="169" spans="1:6" s="142" customFormat="1" ht="22.5" x14ac:dyDescent="0.2">
      <c r="A169" s="177"/>
      <c r="B169" s="177" t="s">
        <v>1186</v>
      </c>
      <c r="C169" s="278"/>
      <c r="D169" s="278"/>
      <c r="E169" s="758"/>
      <c r="F169" s="278"/>
    </row>
    <row r="170" spans="1:6" x14ac:dyDescent="0.2">
      <c r="A170" s="111"/>
      <c r="B170" s="675" t="s">
        <v>1125</v>
      </c>
      <c r="C170" s="112"/>
      <c r="D170" s="265"/>
      <c r="E170" s="759"/>
      <c r="F170" s="259"/>
    </row>
    <row r="171" spans="1:6" s="237" customFormat="1" ht="96" x14ac:dyDescent="0.2">
      <c r="A171" s="238" t="s">
        <v>12</v>
      </c>
      <c r="B171" s="234" t="s">
        <v>4913</v>
      </c>
      <c r="C171" s="56"/>
      <c r="D171" s="57"/>
      <c r="E171" s="760"/>
      <c r="F171" s="163"/>
    </row>
    <row r="172" spans="1:6" s="237" customFormat="1" ht="24" x14ac:dyDescent="0.2">
      <c r="A172" s="238" t="s">
        <v>134</v>
      </c>
      <c r="B172" s="41" t="s">
        <v>1093</v>
      </c>
      <c r="C172" s="56"/>
      <c r="D172" s="57"/>
      <c r="E172" s="760"/>
      <c r="F172" s="163"/>
    </row>
    <row r="173" spans="1:6" s="237" customFormat="1" ht="12.75" customHeight="1" x14ac:dyDescent="0.2">
      <c r="A173" s="238" t="s">
        <v>134</v>
      </c>
      <c r="B173" s="41" t="s">
        <v>1095</v>
      </c>
      <c r="C173" s="56"/>
      <c r="D173" s="57"/>
      <c r="E173" s="760"/>
      <c r="F173" s="163"/>
    </row>
    <row r="174" spans="1:6" s="237" customFormat="1" x14ac:dyDescent="0.2">
      <c r="A174" s="238" t="s">
        <v>134</v>
      </c>
      <c r="B174" s="41" t="s">
        <v>1096</v>
      </c>
      <c r="C174" s="56"/>
      <c r="D174" s="57"/>
      <c r="E174" s="760"/>
      <c r="F174" s="163"/>
    </row>
    <row r="175" spans="1:6" s="237" customFormat="1" ht="36" x14ac:dyDescent="0.2">
      <c r="A175" s="238" t="s">
        <v>134</v>
      </c>
      <c r="B175" s="41" t="s">
        <v>1097</v>
      </c>
      <c r="C175" s="56"/>
      <c r="D175" s="57"/>
      <c r="E175" s="760"/>
      <c r="F175" s="163"/>
    </row>
    <row r="176" spans="1:6" s="237" customFormat="1" ht="61.5" customHeight="1" x14ac:dyDescent="0.2">
      <c r="A176" s="238" t="s">
        <v>134</v>
      </c>
      <c r="B176" s="41" t="s">
        <v>1102</v>
      </c>
      <c r="C176" s="56"/>
      <c r="D176" s="57"/>
      <c r="E176" s="760"/>
      <c r="F176" s="163"/>
    </row>
    <row r="177" spans="1:6" s="237" customFormat="1" ht="48" x14ac:dyDescent="0.2">
      <c r="A177" s="238" t="s">
        <v>134</v>
      </c>
      <c r="B177" s="41" t="s">
        <v>321</v>
      </c>
      <c r="C177" s="56"/>
      <c r="D177" s="57"/>
      <c r="E177" s="760"/>
      <c r="F177" s="163"/>
    </row>
    <row r="178" spans="1:6" s="237" customFormat="1" ht="24" x14ac:dyDescent="0.2">
      <c r="A178" s="238" t="s">
        <v>134</v>
      </c>
      <c r="B178" s="41" t="s">
        <v>1098</v>
      </c>
      <c r="C178" s="56"/>
      <c r="D178" s="57"/>
      <c r="E178" s="760"/>
      <c r="F178" s="163"/>
    </row>
    <row r="179" spans="1:6" s="237" customFormat="1" ht="24" x14ac:dyDescent="0.2">
      <c r="A179" s="238" t="s">
        <v>134</v>
      </c>
      <c r="B179" s="41" t="s">
        <v>1099</v>
      </c>
      <c r="C179" s="56"/>
      <c r="D179" s="57"/>
      <c r="E179" s="760"/>
      <c r="F179" s="163"/>
    </row>
    <row r="180" spans="1:6" s="237" customFormat="1" ht="48" x14ac:dyDescent="0.2">
      <c r="A180" s="238" t="s">
        <v>134</v>
      </c>
      <c r="B180" s="41" t="s">
        <v>1100</v>
      </c>
      <c r="C180" s="56"/>
      <c r="D180" s="57"/>
      <c r="E180" s="760"/>
      <c r="F180" s="163"/>
    </row>
    <row r="181" spans="1:6" s="237" customFormat="1" ht="24" x14ac:dyDescent="0.2">
      <c r="A181" s="238" t="s">
        <v>134</v>
      </c>
      <c r="B181" s="41" t="s">
        <v>1104</v>
      </c>
      <c r="C181" s="56"/>
      <c r="D181" s="57"/>
      <c r="E181" s="760"/>
      <c r="F181" s="163"/>
    </row>
    <row r="182" spans="1:6" s="237" customFormat="1" x14ac:dyDescent="0.2">
      <c r="A182" s="238" t="s">
        <v>134</v>
      </c>
      <c r="B182" s="41" t="s">
        <v>1101</v>
      </c>
      <c r="C182" s="56"/>
      <c r="D182" s="57"/>
      <c r="E182" s="760"/>
      <c r="F182" s="163"/>
    </row>
    <row r="183" spans="1:6" s="237" customFormat="1" ht="24" x14ac:dyDescent="0.2">
      <c r="A183" s="238" t="s">
        <v>134</v>
      </c>
      <c r="B183" s="41" t="s">
        <v>4984</v>
      </c>
      <c r="C183" s="56"/>
      <c r="D183" s="57"/>
      <c r="E183" s="760"/>
      <c r="F183" s="163"/>
    </row>
    <row r="184" spans="1:6" s="237" customFormat="1" x14ac:dyDescent="0.2">
      <c r="A184" s="238" t="s">
        <v>134</v>
      </c>
      <c r="B184" s="41" t="s">
        <v>1114</v>
      </c>
      <c r="C184" s="68"/>
      <c r="D184" s="57"/>
      <c r="E184" s="743"/>
      <c r="F184" s="57"/>
    </row>
    <row r="185" spans="1:6" s="237" customFormat="1" ht="60" x14ac:dyDescent="0.2">
      <c r="A185" s="238" t="s">
        <v>134</v>
      </c>
      <c r="B185" s="41" t="s">
        <v>5428</v>
      </c>
      <c r="C185" s="68"/>
      <c r="D185" s="57"/>
      <c r="E185" s="743"/>
      <c r="F185" s="57"/>
    </row>
    <row r="186" spans="1:6" s="237" customFormat="1" ht="14.25" x14ac:dyDescent="0.2">
      <c r="A186" s="239" t="s">
        <v>1621</v>
      </c>
      <c r="B186" s="234" t="s">
        <v>1107</v>
      </c>
      <c r="C186" s="56" t="s">
        <v>4739</v>
      </c>
      <c r="D186" s="57">
        <v>780.63</v>
      </c>
      <c r="E186" s="744"/>
      <c r="F186" s="57">
        <f>D186*E186</f>
        <v>0</v>
      </c>
    </row>
    <row r="187" spans="1:6" x14ac:dyDescent="0.2">
      <c r="A187" s="111"/>
      <c r="B187" s="675" t="s">
        <v>1126</v>
      </c>
      <c r="C187" s="112"/>
      <c r="D187" s="113"/>
      <c r="E187" s="787"/>
      <c r="F187" s="114"/>
    </row>
    <row r="188" spans="1:6" s="237" customFormat="1" ht="36" x14ac:dyDescent="0.2">
      <c r="A188" s="239" t="s">
        <v>48</v>
      </c>
      <c r="B188" s="214" t="s">
        <v>4985</v>
      </c>
      <c r="C188" s="217"/>
      <c r="D188" s="217"/>
      <c r="E188" s="762"/>
      <c r="F188" s="217"/>
    </row>
    <row r="189" spans="1:6" s="237" customFormat="1" ht="24" x14ac:dyDescent="0.2">
      <c r="A189" s="238" t="s">
        <v>134</v>
      </c>
      <c r="B189" s="41" t="s">
        <v>1093</v>
      </c>
      <c r="C189" s="56"/>
      <c r="D189" s="57"/>
      <c r="E189" s="760"/>
      <c r="F189" s="163"/>
    </row>
    <row r="190" spans="1:6" s="237" customFormat="1" ht="13.5" customHeight="1" x14ac:dyDescent="0.2">
      <c r="A190" s="238" t="s">
        <v>134</v>
      </c>
      <c r="B190" s="41" t="s">
        <v>1117</v>
      </c>
      <c r="C190" s="56"/>
      <c r="D190" s="57"/>
      <c r="E190" s="760"/>
      <c r="F190" s="163"/>
    </row>
    <row r="191" spans="1:6" s="237" customFormat="1" x14ac:dyDescent="0.2">
      <c r="A191" s="238" t="s">
        <v>134</v>
      </c>
      <c r="B191" s="41" t="s">
        <v>1096</v>
      </c>
      <c r="C191" s="56"/>
      <c r="D191" s="57"/>
      <c r="E191" s="760"/>
      <c r="F191" s="163"/>
    </row>
    <row r="192" spans="1:6" s="237" customFormat="1" ht="36" x14ac:dyDescent="0.2">
      <c r="A192" s="238" t="s">
        <v>134</v>
      </c>
      <c r="B192" s="41" t="s">
        <v>1097</v>
      </c>
      <c r="C192" s="56"/>
      <c r="D192" s="57"/>
      <c r="E192" s="760"/>
      <c r="F192" s="163"/>
    </row>
    <row r="193" spans="1:6" s="237" customFormat="1" ht="61.5" customHeight="1" x14ac:dyDescent="0.2">
      <c r="A193" s="238" t="s">
        <v>134</v>
      </c>
      <c r="B193" s="41" t="s">
        <v>1102</v>
      </c>
      <c r="C193" s="56"/>
      <c r="D193" s="57"/>
      <c r="E193" s="760"/>
      <c r="F193" s="163"/>
    </row>
    <row r="194" spans="1:6" s="237" customFormat="1" ht="48" x14ac:dyDescent="0.2">
      <c r="A194" s="238" t="s">
        <v>134</v>
      </c>
      <c r="B194" s="41" t="s">
        <v>321</v>
      </c>
      <c r="C194" s="56"/>
      <c r="D194" s="57"/>
      <c r="E194" s="760"/>
      <c r="F194" s="163"/>
    </row>
    <row r="195" spans="1:6" s="237" customFormat="1" ht="24" x14ac:dyDescent="0.2">
      <c r="A195" s="238" t="s">
        <v>134</v>
      </c>
      <c r="B195" s="41" t="s">
        <v>1098</v>
      </c>
      <c r="C195" s="56"/>
      <c r="D195" s="57"/>
      <c r="E195" s="760"/>
      <c r="F195" s="163"/>
    </row>
    <row r="196" spans="1:6" s="237" customFormat="1" ht="24" x14ac:dyDescent="0.2">
      <c r="A196" s="238" t="s">
        <v>134</v>
      </c>
      <c r="B196" s="41" t="s">
        <v>1099</v>
      </c>
      <c r="C196" s="56"/>
      <c r="D196" s="57"/>
      <c r="E196" s="760"/>
      <c r="F196" s="163"/>
    </row>
    <row r="197" spans="1:6" s="237" customFormat="1" ht="48" x14ac:dyDescent="0.2">
      <c r="A197" s="238" t="s">
        <v>134</v>
      </c>
      <c r="B197" s="41" t="s">
        <v>1100</v>
      </c>
      <c r="C197" s="56"/>
      <c r="D197" s="57"/>
      <c r="E197" s="760"/>
      <c r="F197" s="163"/>
    </row>
    <row r="198" spans="1:6" s="237" customFormat="1" ht="24" x14ac:dyDescent="0.2">
      <c r="A198" s="238" t="s">
        <v>134</v>
      </c>
      <c r="B198" s="41" t="s">
        <v>1104</v>
      </c>
      <c r="C198" s="56"/>
      <c r="D198" s="57"/>
      <c r="E198" s="760"/>
      <c r="F198" s="163"/>
    </row>
    <row r="199" spans="1:6" s="237" customFormat="1" x14ac:dyDescent="0.2">
      <c r="A199" s="238" t="s">
        <v>134</v>
      </c>
      <c r="B199" s="41" t="s">
        <v>1101</v>
      </c>
      <c r="C199" s="56"/>
      <c r="D199" s="57"/>
      <c r="E199" s="760"/>
      <c r="F199" s="163"/>
    </row>
    <row r="200" spans="1:6" s="237" customFormat="1" ht="24" x14ac:dyDescent="0.2">
      <c r="A200" s="238" t="s">
        <v>134</v>
      </c>
      <c r="B200" s="41" t="s">
        <v>4984</v>
      </c>
      <c r="C200" s="56"/>
      <c r="D200" s="57"/>
      <c r="E200" s="760"/>
      <c r="F200" s="163"/>
    </row>
    <row r="201" spans="1:6" s="237" customFormat="1" x14ac:dyDescent="0.2">
      <c r="A201" s="238" t="s">
        <v>134</v>
      </c>
      <c r="B201" s="41" t="s">
        <v>1115</v>
      </c>
      <c r="C201" s="68"/>
      <c r="D201" s="57"/>
      <c r="E201" s="743"/>
      <c r="F201" s="57"/>
    </row>
    <row r="202" spans="1:6" s="237" customFormat="1" ht="36" x14ac:dyDescent="0.2">
      <c r="A202" s="238" t="s">
        <v>134</v>
      </c>
      <c r="B202" s="39" t="s">
        <v>1105</v>
      </c>
      <c r="C202" s="217"/>
      <c r="D202" s="217"/>
      <c r="E202" s="762"/>
      <c r="F202" s="217"/>
    </row>
    <row r="203" spans="1:6" s="237" customFormat="1" ht="14.25" x14ac:dyDescent="0.2">
      <c r="A203" s="239" t="s">
        <v>1624</v>
      </c>
      <c r="B203" s="234" t="s">
        <v>1108</v>
      </c>
      <c r="C203" s="56" t="s">
        <v>4739</v>
      </c>
      <c r="D203" s="57">
        <v>49</v>
      </c>
      <c r="E203" s="744"/>
      <c r="F203" s="57">
        <f>D203*E203</f>
        <v>0</v>
      </c>
    </row>
    <row r="204" spans="1:6" x14ac:dyDescent="0.2">
      <c r="A204" s="111"/>
      <c r="B204" s="675" t="s">
        <v>1127</v>
      </c>
      <c r="C204" s="112"/>
      <c r="D204" s="113"/>
      <c r="E204" s="787"/>
      <c r="F204" s="114"/>
    </row>
    <row r="205" spans="1:6" s="237" customFormat="1" ht="24" x14ac:dyDescent="0.2">
      <c r="A205" s="239" t="s">
        <v>1</v>
      </c>
      <c r="B205" s="214" t="s">
        <v>1111</v>
      </c>
      <c r="C205" s="217"/>
      <c r="D205" s="217"/>
      <c r="E205" s="762"/>
      <c r="F205" s="217"/>
    </row>
    <row r="206" spans="1:6" s="237" customFormat="1" ht="24" x14ac:dyDescent="0.2">
      <c r="A206" s="238" t="s">
        <v>134</v>
      </c>
      <c r="B206" s="41" t="s">
        <v>1093</v>
      </c>
      <c r="C206" s="56"/>
      <c r="D206" s="57"/>
      <c r="E206" s="760"/>
      <c r="F206" s="163"/>
    </row>
    <row r="207" spans="1:6" s="237" customFormat="1" x14ac:dyDescent="0.2">
      <c r="A207" s="238" t="s">
        <v>134</v>
      </c>
      <c r="B207" s="41" t="s">
        <v>1118</v>
      </c>
      <c r="C207" s="56"/>
      <c r="D207" s="57"/>
      <c r="E207" s="760"/>
      <c r="F207" s="163"/>
    </row>
    <row r="208" spans="1:6" s="237" customFormat="1" ht="60" x14ac:dyDescent="0.2">
      <c r="A208" s="240"/>
      <c r="B208" s="39" t="s">
        <v>1109</v>
      </c>
      <c r="C208" s="217"/>
      <c r="D208" s="217"/>
      <c r="E208" s="762"/>
      <c r="F208" s="217"/>
    </row>
    <row r="209" spans="1:6" s="237" customFormat="1" ht="24" x14ac:dyDescent="0.2">
      <c r="A209" s="240"/>
      <c r="B209" s="39" t="s">
        <v>1106</v>
      </c>
      <c r="C209" s="217"/>
      <c r="D209" s="217"/>
      <c r="E209" s="762"/>
      <c r="F209" s="217"/>
    </row>
    <row r="210" spans="1:6" s="237" customFormat="1" ht="60" x14ac:dyDescent="0.2">
      <c r="A210" s="240"/>
      <c r="B210" s="39" t="s">
        <v>1130</v>
      </c>
      <c r="C210" s="217"/>
      <c r="D210" s="217"/>
      <c r="E210" s="762"/>
      <c r="F210" s="217"/>
    </row>
    <row r="211" spans="1:6" s="237" customFormat="1" ht="14.25" x14ac:dyDescent="0.2">
      <c r="A211" s="239" t="s">
        <v>1622</v>
      </c>
      <c r="B211" s="234" t="s">
        <v>1116</v>
      </c>
      <c r="C211" s="56" t="s">
        <v>4739</v>
      </c>
      <c r="D211" s="57">
        <v>737.02</v>
      </c>
      <c r="E211" s="744"/>
      <c r="F211" s="57">
        <f>D211*E211</f>
        <v>0</v>
      </c>
    </row>
    <row r="212" spans="1:6" x14ac:dyDescent="0.2">
      <c r="A212" s="111"/>
      <c r="B212" s="675" t="s">
        <v>1128</v>
      </c>
      <c r="C212" s="112"/>
      <c r="D212" s="113"/>
      <c r="E212" s="787"/>
      <c r="F212" s="114"/>
    </row>
    <row r="213" spans="1:6" s="237" customFormat="1" ht="27" customHeight="1" x14ac:dyDescent="0.2">
      <c r="A213" s="239" t="s">
        <v>2</v>
      </c>
      <c r="B213" s="214" t="s">
        <v>1110</v>
      </c>
      <c r="C213" s="217"/>
      <c r="D213" s="217"/>
      <c r="E213" s="762"/>
      <c r="F213" s="217"/>
    </row>
    <row r="214" spans="1:6" s="237" customFormat="1" ht="24" x14ac:dyDescent="0.2">
      <c r="A214" s="238" t="s">
        <v>134</v>
      </c>
      <c r="B214" s="41" t="s">
        <v>1093</v>
      </c>
      <c r="C214" s="56"/>
      <c r="D214" s="57"/>
      <c r="E214" s="760"/>
      <c r="F214" s="163"/>
    </row>
    <row r="215" spans="1:6" s="237" customFormat="1" x14ac:dyDescent="0.2">
      <c r="A215" s="238" t="s">
        <v>134</v>
      </c>
      <c r="B215" s="41" t="s">
        <v>1118</v>
      </c>
      <c r="C215" s="56"/>
      <c r="D215" s="57"/>
      <c r="E215" s="760"/>
      <c r="F215" s="163"/>
    </row>
    <row r="216" spans="1:6" s="237" customFormat="1" x14ac:dyDescent="0.2">
      <c r="A216" s="238" t="s">
        <v>134</v>
      </c>
      <c r="B216" s="41" t="s">
        <v>1096</v>
      </c>
      <c r="C216" s="56"/>
      <c r="D216" s="57"/>
      <c r="E216" s="760"/>
      <c r="F216" s="163"/>
    </row>
    <row r="217" spans="1:6" s="237" customFormat="1" ht="36" x14ac:dyDescent="0.2">
      <c r="A217" s="238" t="s">
        <v>134</v>
      </c>
      <c r="B217" s="41" t="s">
        <v>1097</v>
      </c>
      <c r="C217" s="56"/>
      <c r="D217" s="57"/>
      <c r="E217" s="760"/>
      <c r="F217" s="163"/>
    </row>
    <row r="218" spans="1:6" s="237" customFormat="1" ht="61.5" customHeight="1" x14ac:dyDescent="0.2">
      <c r="A218" s="238" t="s">
        <v>134</v>
      </c>
      <c r="B218" s="41" t="s">
        <v>1102</v>
      </c>
      <c r="C218" s="56"/>
      <c r="D218" s="57"/>
      <c r="E218" s="760"/>
      <c r="F218" s="163"/>
    </row>
    <row r="219" spans="1:6" s="237" customFormat="1" ht="48" x14ac:dyDescent="0.2">
      <c r="A219" s="238" t="s">
        <v>134</v>
      </c>
      <c r="B219" s="41" t="s">
        <v>321</v>
      </c>
      <c r="C219" s="56"/>
      <c r="D219" s="57"/>
      <c r="E219" s="760"/>
      <c r="F219" s="163"/>
    </row>
    <row r="220" spans="1:6" s="237" customFormat="1" ht="24" x14ac:dyDescent="0.2">
      <c r="A220" s="238" t="s">
        <v>134</v>
      </c>
      <c r="B220" s="41" t="s">
        <v>1098</v>
      </c>
      <c r="C220" s="56"/>
      <c r="D220" s="57"/>
      <c r="E220" s="760"/>
      <c r="F220" s="163"/>
    </row>
    <row r="221" spans="1:6" s="237" customFormat="1" ht="24" x14ac:dyDescent="0.2">
      <c r="A221" s="238" t="s">
        <v>134</v>
      </c>
      <c r="B221" s="41" t="s">
        <v>1099</v>
      </c>
      <c r="C221" s="56"/>
      <c r="D221" s="57"/>
      <c r="E221" s="760"/>
      <c r="F221" s="163"/>
    </row>
    <row r="222" spans="1:6" s="237" customFormat="1" ht="48" x14ac:dyDescent="0.2">
      <c r="A222" s="238" t="s">
        <v>134</v>
      </c>
      <c r="B222" s="41" t="s">
        <v>1100</v>
      </c>
      <c r="C222" s="56"/>
      <c r="D222" s="57"/>
      <c r="E222" s="760"/>
      <c r="F222" s="163"/>
    </row>
    <row r="223" spans="1:6" s="237" customFormat="1" ht="24" x14ac:dyDescent="0.2">
      <c r="A223" s="238" t="s">
        <v>134</v>
      </c>
      <c r="B223" s="41" t="s">
        <v>1104</v>
      </c>
      <c r="C223" s="56"/>
      <c r="D223" s="57"/>
      <c r="E223" s="760"/>
      <c r="F223" s="163"/>
    </row>
    <row r="224" spans="1:6" s="237" customFormat="1" x14ac:dyDescent="0.2">
      <c r="A224" s="238" t="s">
        <v>134</v>
      </c>
      <c r="B224" s="41" t="s">
        <v>1112</v>
      </c>
      <c r="C224" s="56"/>
      <c r="D224" s="57"/>
      <c r="E224" s="760"/>
      <c r="F224" s="163"/>
    </row>
    <row r="225" spans="1:6" s="237" customFormat="1" ht="24" customHeight="1" x14ac:dyDescent="0.2">
      <c r="A225" s="238" t="s">
        <v>134</v>
      </c>
      <c r="B225" s="41" t="s">
        <v>1103</v>
      </c>
      <c r="C225" s="56"/>
      <c r="D225" s="57"/>
      <c r="E225" s="760"/>
      <c r="F225" s="163"/>
    </row>
    <row r="226" spans="1:6" s="237" customFormat="1" x14ac:dyDescent="0.2">
      <c r="A226" s="238" t="s">
        <v>134</v>
      </c>
      <c r="B226" s="41" t="s">
        <v>1113</v>
      </c>
      <c r="C226" s="68"/>
      <c r="D226" s="57"/>
      <c r="E226" s="743"/>
      <c r="F226" s="57"/>
    </row>
    <row r="227" spans="1:6" s="237" customFormat="1" ht="60" x14ac:dyDescent="0.2">
      <c r="A227" s="238" t="s">
        <v>134</v>
      </c>
      <c r="B227" s="39" t="s">
        <v>5430</v>
      </c>
      <c r="C227" s="217"/>
      <c r="D227" s="217"/>
      <c r="E227" s="762"/>
      <c r="F227" s="217"/>
    </row>
    <row r="228" spans="1:6" s="237" customFormat="1" ht="14.25" x14ac:dyDescent="0.2">
      <c r="A228" s="239" t="s">
        <v>1625</v>
      </c>
      <c r="B228" s="234" t="s">
        <v>1119</v>
      </c>
      <c r="C228" s="56" t="s">
        <v>4739</v>
      </c>
      <c r="D228" s="57">
        <v>190.51</v>
      </c>
      <c r="E228" s="744"/>
      <c r="F228" s="57">
        <f>D228*E228</f>
        <v>0</v>
      </c>
    </row>
    <row r="229" spans="1:6" x14ac:dyDescent="0.2">
      <c r="A229" s="111"/>
      <c r="B229" s="675" t="s">
        <v>1129</v>
      </c>
      <c r="C229" s="63"/>
      <c r="D229" s="113"/>
      <c r="E229" s="787"/>
      <c r="F229" s="114"/>
    </row>
    <row r="230" spans="1:6" s="237" customFormat="1" ht="36" x14ac:dyDescent="0.2">
      <c r="A230" s="239" t="s">
        <v>3</v>
      </c>
      <c r="B230" s="214" t="s">
        <v>1123</v>
      </c>
      <c r="C230" s="217"/>
      <c r="D230" s="217"/>
      <c r="E230" s="762"/>
      <c r="F230" s="217"/>
    </row>
    <row r="231" spans="1:6" s="237" customFormat="1" ht="24" x14ac:dyDescent="0.2">
      <c r="A231" s="238" t="s">
        <v>134</v>
      </c>
      <c r="B231" s="41" t="s">
        <v>1093</v>
      </c>
      <c r="C231" s="56"/>
      <c r="D231" s="57"/>
      <c r="E231" s="760"/>
      <c r="F231" s="163"/>
    </row>
    <row r="232" spans="1:6" s="237" customFormat="1" x14ac:dyDescent="0.2">
      <c r="A232" s="238" t="s">
        <v>134</v>
      </c>
      <c r="B232" s="41" t="s">
        <v>1118</v>
      </c>
      <c r="C232" s="56"/>
      <c r="D232" s="57"/>
      <c r="E232" s="760"/>
      <c r="F232" s="163"/>
    </row>
    <row r="233" spans="1:6" s="237" customFormat="1" x14ac:dyDescent="0.2">
      <c r="A233" s="238" t="s">
        <v>134</v>
      </c>
      <c r="B233" s="41" t="s">
        <v>1096</v>
      </c>
      <c r="C233" s="56"/>
      <c r="D233" s="57"/>
      <c r="E233" s="760"/>
      <c r="F233" s="163"/>
    </row>
    <row r="234" spans="1:6" s="237" customFormat="1" ht="36" x14ac:dyDescent="0.2">
      <c r="A234" s="238" t="s">
        <v>134</v>
      </c>
      <c r="B234" s="41" t="s">
        <v>1097</v>
      </c>
      <c r="C234" s="56"/>
      <c r="D234" s="57"/>
      <c r="E234" s="760"/>
      <c r="F234" s="163"/>
    </row>
    <row r="235" spans="1:6" s="237" customFormat="1" ht="36" x14ac:dyDescent="0.2">
      <c r="A235" s="238" t="s">
        <v>134</v>
      </c>
      <c r="B235" s="39" t="s">
        <v>1120</v>
      </c>
      <c r="C235" s="217"/>
      <c r="D235" s="217"/>
      <c r="E235" s="762"/>
      <c r="F235" s="217"/>
    </row>
    <row r="236" spans="1:6" s="237" customFormat="1" ht="24" x14ac:dyDescent="0.2">
      <c r="A236" s="238" t="s">
        <v>134</v>
      </c>
      <c r="B236" s="41" t="s">
        <v>1121</v>
      </c>
      <c r="C236" s="56"/>
      <c r="D236" s="57"/>
      <c r="E236" s="760"/>
      <c r="F236" s="163"/>
    </row>
    <row r="237" spans="1:6" s="237" customFormat="1" ht="13.5" customHeight="1" x14ac:dyDescent="0.2">
      <c r="A237" s="238" t="s">
        <v>134</v>
      </c>
      <c r="B237" s="41" t="s">
        <v>5431</v>
      </c>
      <c r="C237" s="56"/>
      <c r="D237" s="57"/>
      <c r="E237" s="760"/>
      <c r="F237" s="163"/>
    </row>
    <row r="238" spans="1:6" s="237" customFormat="1" x14ac:dyDescent="0.2">
      <c r="A238" s="238" t="s">
        <v>134</v>
      </c>
      <c r="B238" s="41" t="s">
        <v>5432</v>
      </c>
      <c r="C238" s="56"/>
      <c r="D238" s="57"/>
      <c r="E238" s="760"/>
      <c r="F238" s="163"/>
    </row>
    <row r="239" spans="1:6" s="237" customFormat="1" ht="14.25" x14ac:dyDescent="0.2">
      <c r="A239" s="281" t="s">
        <v>1623</v>
      </c>
      <c r="B239" s="282" t="s">
        <v>1122</v>
      </c>
      <c r="C239" s="80" t="s">
        <v>4739</v>
      </c>
      <c r="D239" s="81">
        <v>155.28</v>
      </c>
      <c r="E239" s="744"/>
      <c r="F239" s="81">
        <f>D239*E239</f>
        <v>0</v>
      </c>
    </row>
    <row r="240" spans="1:6" s="169" customFormat="1" x14ac:dyDescent="0.2">
      <c r="A240" s="283"/>
      <c r="B240" s="126"/>
      <c r="C240" s="126"/>
      <c r="D240" s="126"/>
      <c r="E240" s="763"/>
      <c r="F240" s="127"/>
    </row>
    <row r="241" spans="1:6" s="169" customFormat="1" x14ac:dyDescent="0.2">
      <c r="A241" s="689"/>
      <c r="B241" s="134" t="s">
        <v>1124</v>
      </c>
      <c r="C241" s="284"/>
      <c r="D241" s="284"/>
      <c r="E241" s="764"/>
      <c r="F241" s="148">
        <f>SUM(F172:F240)</f>
        <v>0</v>
      </c>
    </row>
    <row r="242" spans="1:6" x14ac:dyDescent="0.2">
      <c r="A242" s="674"/>
      <c r="B242" s="671"/>
      <c r="C242" s="671"/>
      <c r="D242" s="671"/>
      <c r="E242" s="753"/>
      <c r="F242" s="672"/>
    </row>
    <row r="243" spans="1:6" x14ac:dyDescent="0.2">
      <c r="A243" s="674"/>
      <c r="B243" s="671"/>
      <c r="C243" s="671"/>
      <c r="D243" s="671"/>
      <c r="E243" s="753"/>
      <c r="F243" s="672"/>
    </row>
    <row r="244" spans="1:6" s="169" customFormat="1" ht="18.75" x14ac:dyDescent="0.3">
      <c r="A244" s="275"/>
      <c r="B244" s="875" t="s">
        <v>4444</v>
      </c>
      <c r="C244" s="276"/>
      <c r="D244" s="276"/>
      <c r="E244" s="754"/>
      <c r="F244" s="277"/>
    </row>
    <row r="245" spans="1:6" s="216" customFormat="1" ht="33.75" x14ac:dyDescent="0.2">
      <c r="A245" s="188"/>
      <c r="B245" s="188" t="s">
        <v>4986</v>
      </c>
      <c r="C245" s="197"/>
      <c r="D245" s="197"/>
      <c r="E245" s="765"/>
      <c r="F245" s="197"/>
    </row>
    <row r="246" spans="1:6" s="216" customFormat="1" ht="45" x14ac:dyDescent="0.2">
      <c r="A246" s="177"/>
      <c r="B246" s="177" t="s">
        <v>4864</v>
      </c>
      <c r="C246" s="180"/>
      <c r="D246" s="180"/>
      <c r="E246" s="733"/>
      <c r="F246" s="180"/>
    </row>
    <row r="247" spans="1:6" s="216" customFormat="1" ht="33.75" x14ac:dyDescent="0.2">
      <c r="A247" s="177"/>
      <c r="B247" s="177" t="s">
        <v>5433</v>
      </c>
      <c r="C247" s="186"/>
      <c r="D247" s="186"/>
      <c r="E247" s="739"/>
      <c r="F247" s="186"/>
    </row>
    <row r="248" spans="1:6" s="216" customFormat="1" ht="80.25" customHeight="1" x14ac:dyDescent="0.2">
      <c r="A248" s="175"/>
      <c r="B248" s="175" t="s">
        <v>319</v>
      </c>
      <c r="C248" s="176"/>
      <c r="D248" s="176"/>
      <c r="E248" s="737"/>
      <c r="F248" s="176"/>
    </row>
    <row r="249" spans="1:6" s="216" customFormat="1" ht="22.5" x14ac:dyDescent="0.2">
      <c r="A249" s="177"/>
      <c r="B249" s="177" t="s">
        <v>4866</v>
      </c>
      <c r="C249" s="180"/>
      <c r="D249" s="180"/>
      <c r="E249" s="733"/>
      <c r="F249" s="180"/>
    </row>
    <row r="250" spans="1:6" s="216" customFormat="1" ht="45" x14ac:dyDescent="0.2">
      <c r="A250" s="177"/>
      <c r="B250" s="177" t="s">
        <v>4867</v>
      </c>
      <c r="C250" s="180"/>
      <c r="D250" s="180"/>
      <c r="E250" s="733"/>
      <c r="F250" s="180"/>
    </row>
    <row r="251" spans="1:6" s="174" customFormat="1" ht="33.75" x14ac:dyDescent="0.2">
      <c r="A251" s="269"/>
      <c r="B251" s="177" t="s">
        <v>4868</v>
      </c>
      <c r="C251" s="184"/>
      <c r="D251" s="184"/>
      <c r="E251" s="738"/>
      <c r="F251" s="184"/>
    </row>
    <row r="252" spans="1:6" s="174" customFormat="1" ht="45" x14ac:dyDescent="0.2">
      <c r="A252" s="269"/>
      <c r="B252" s="177" t="s">
        <v>320</v>
      </c>
      <c r="C252" s="184"/>
      <c r="D252" s="184"/>
      <c r="E252" s="738"/>
      <c r="F252" s="184"/>
    </row>
    <row r="253" spans="1:6" s="174" customFormat="1" ht="11.25" x14ac:dyDescent="0.2">
      <c r="A253" s="285"/>
      <c r="B253" s="286" t="s">
        <v>423</v>
      </c>
      <c r="C253" s="287"/>
      <c r="D253" s="288"/>
      <c r="E253" s="766"/>
      <c r="F253" s="289"/>
    </row>
    <row r="254" spans="1:6" s="174" customFormat="1" ht="67.5" x14ac:dyDescent="0.2">
      <c r="A254" s="290"/>
      <c r="B254" s="181" t="s">
        <v>5434</v>
      </c>
      <c r="C254" s="187"/>
      <c r="D254" s="187"/>
      <c r="E254" s="767"/>
      <c r="F254" s="187"/>
    </row>
    <row r="255" spans="1:6" s="174" customFormat="1" ht="148.5" customHeight="1" x14ac:dyDescent="0.2">
      <c r="A255" s="290"/>
      <c r="B255" s="181" t="s">
        <v>4662</v>
      </c>
      <c r="C255" s="187"/>
      <c r="D255" s="187"/>
      <c r="E255" s="767"/>
      <c r="F255" s="187"/>
    </row>
    <row r="256" spans="1:6" s="174" customFormat="1" ht="135" x14ac:dyDescent="0.2">
      <c r="A256" s="189"/>
      <c r="B256" s="181" t="s">
        <v>5435</v>
      </c>
      <c r="C256" s="181"/>
      <c r="D256" s="181"/>
      <c r="E256" s="768"/>
      <c r="F256" s="181"/>
    </row>
    <row r="257" spans="1:7" s="174" customFormat="1" ht="123.75" x14ac:dyDescent="0.2">
      <c r="A257" s="189"/>
      <c r="B257" s="181" t="s">
        <v>5145</v>
      </c>
      <c r="C257" s="181"/>
      <c r="D257" s="181"/>
      <c r="E257" s="768"/>
      <c r="F257" s="181"/>
    </row>
    <row r="258" spans="1:7" s="174" customFormat="1" ht="135" x14ac:dyDescent="0.2">
      <c r="A258" s="291"/>
      <c r="B258" s="190" t="s">
        <v>5436</v>
      </c>
      <c r="C258" s="291"/>
      <c r="D258" s="291"/>
      <c r="E258" s="769"/>
      <c r="F258" s="291"/>
    </row>
    <row r="259" spans="1:7" x14ac:dyDescent="0.2">
      <c r="A259" s="111"/>
      <c r="B259" s="675" t="s">
        <v>1246</v>
      </c>
      <c r="C259" s="112"/>
      <c r="D259" s="265"/>
      <c r="E259" s="759"/>
      <c r="F259" s="259"/>
    </row>
    <row r="260" spans="1:7" s="237" customFormat="1" ht="84" x14ac:dyDescent="0.2">
      <c r="A260" s="279" t="s">
        <v>12</v>
      </c>
      <c r="B260" s="52" t="s">
        <v>1187</v>
      </c>
      <c r="C260" s="53"/>
      <c r="D260" s="54"/>
      <c r="E260" s="742"/>
      <c r="F260" s="128"/>
    </row>
    <row r="261" spans="1:7" s="237" customFormat="1" ht="36" x14ac:dyDescent="0.2">
      <c r="A261" s="238" t="s">
        <v>591</v>
      </c>
      <c r="B261" s="41" t="s">
        <v>1188</v>
      </c>
      <c r="C261" s="56" t="s">
        <v>4740</v>
      </c>
      <c r="D261" s="57">
        <v>194</v>
      </c>
      <c r="E261" s="744"/>
      <c r="F261" s="58">
        <f t="shared" ref="F261:F267" si="3">D261*E261</f>
        <v>0</v>
      </c>
    </row>
    <row r="262" spans="1:7" s="237" customFormat="1" ht="24" x14ac:dyDescent="0.2">
      <c r="A262" s="238" t="s">
        <v>592</v>
      </c>
      <c r="B262" s="41" t="s">
        <v>1189</v>
      </c>
      <c r="C262" s="56" t="s">
        <v>4740</v>
      </c>
      <c r="D262" s="57">
        <v>139</v>
      </c>
      <c r="E262" s="744"/>
      <c r="F262" s="58">
        <f t="shared" si="3"/>
        <v>0</v>
      </c>
    </row>
    <row r="263" spans="1:7" s="237" customFormat="1" ht="36" x14ac:dyDescent="0.2">
      <c r="A263" s="238" t="s">
        <v>1620</v>
      </c>
      <c r="B263" s="41" t="s">
        <v>1193</v>
      </c>
      <c r="C263" s="56" t="s">
        <v>4740</v>
      </c>
      <c r="D263" s="132">
        <v>139</v>
      </c>
      <c r="E263" s="744"/>
      <c r="F263" s="58">
        <f t="shared" si="3"/>
        <v>0</v>
      </c>
    </row>
    <row r="264" spans="1:7" s="237" customFormat="1" ht="48" x14ac:dyDescent="0.2">
      <c r="A264" s="238" t="s">
        <v>1626</v>
      </c>
      <c r="B264" s="41" t="s">
        <v>1192</v>
      </c>
      <c r="C264" s="56" t="s">
        <v>4740</v>
      </c>
      <c r="D264" s="132">
        <v>230</v>
      </c>
      <c r="E264" s="744"/>
      <c r="F264" s="58">
        <f t="shared" si="3"/>
        <v>0</v>
      </c>
    </row>
    <row r="265" spans="1:7" s="237" customFormat="1" ht="24" x14ac:dyDescent="0.2">
      <c r="A265" s="238" t="s">
        <v>1627</v>
      </c>
      <c r="B265" s="41" t="s">
        <v>1190</v>
      </c>
      <c r="C265" s="56" t="s">
        <v>4740</v>
      </c>
      <c r="D265" s="57">
        <v>74</v>
      </c>
      <c r="E265" s="744"/>
      <c r="F265" s="58">
        <f t="shared" si="3"/>
        <v>0</v>
      </c>
    </row>
    <row r="266" spans="1:7" s="237" customFormat="1" ht="24" x14ac:dyDescent="0.2">
      <c r="A266" s="238" t="s">
        <v>1628</v>
      </c>
      <c r="B266" s="41" t="s">
        <v>322</v>
      </c>
      <c r="C266" s="56" t="s">
        <v>4740</v>
      </c>
      <c r="D266" s="57">
        <v>42</v>
      </c>
      <c r="E266" s="744"/>
      <c r="F266" s="58">
        <f t="shared" si="3"/>
        <v>0</v>
      </c>
    </row>
    <row r="267" spans="1:7" s="237" customFormat="1" ht="48" x14ac:dyDescent="0.2">
      <c r="A267" s="238" t="s">
        <v>1629</v>
      </c>
      <c r="B267" s="41" t="s">
        <v>1197</v>
      </c>
      <c r="C267" s="56" t="s">
        <v>4740</v>
      </c>
      <c r="D267" s="57">
        <v>42</v>
      </c>
      <c r="E267" s="744"/>
      <c r="F267" s="58">
        <f t="shared" si="3"/>
        <v>0</v>
      </c>
    </row>
    <row r="268" spans="1:7" ht="84" x14ac:dyDescent="0.2">
      <c r="A268" s="680" t="s">
        <v>48</v>
      </c>
      <c r="B268" s="41" t="s">
        <v>323</v>
      </c>
      <c r="C268" s="56"/>
      <c r="D268" s="57"/>
      <c r="E268" s="743"/>
      <c r="F268" s="57"/>
    </row>
    <row r="269" spans="1:7" ht="24" x14ac:dyDescent="0.2">
      <c r="A269" s="680" t="s">
        <v>141</v>
      </c>
      <c r="B269" s="41" t="s">
        <v>324</v>
      </c>
      <c r="C269" s="56" t="s">
        <v>40</v>
      </c>
      <c r="D269" s="57">
        <v>8</v>
      </c>
      <c r="E269" s="744"/>
      <c r="F269" s="57">
        <f>D269*E269</f>
        <v>0</v>
      </c>
    </row>
    <row r="270" spans="1:7" s="237" customFormat="1" ht="84" x14ac:dyDescent="0.2">
      <c r="A270" s="238" t="s">
        <v>1</v>
      </c>
      <c r="B270" s="41" t="s">
        <v>1191</v>
      </c>
      <c r="C270" s="56" t="s">
        <v>4740</v>
      </c>
      <c r="D270" s="57">
        <v>139</v>
      </c>
      <c r="E270" s="744"/>
      <c r="F270" s="58">
        <f>D270*E270</f>
        <v>0</v>
      </c>
      <c r="G270" s="241"/>
    </row>
    <row r="271" spans="1:7" s="237" customFormat="1" ht="48" x14ac:dyDescent="0.2">
      <c r="A271" s="238" t="s">
        <v>2</v>
      </c>
      <c r="B271" s="41" t="s">
        <v>325</v>
      </c>
      <c r="C271" s="56" t="s">
        <v>4740</v>
      </c>
      <c r="D271" s="57">
        <v>306</v>
      </c>
      <c r="E271" s="744"/>
      <c r="F271" s="57">
        <f>D271*E271</f>
        <v>0</v>
      </c>
    </row>
    <row r="272" spans="1:7" s="237" customFormat="1" ht="48" x14ac:dyDescent="0.2">
      <c r="A272" s="238" t="s">
        <v>3</v>
      </c>
      <c r="B272" s="41" t="s">
        <v>1194</v>
      </c>
      <c r="C272" s="56" t="s">
        <v>4739</v>
      </c>
      <c r="D272" s="57">
        <v>3</v>
      </c>
      <c r="E272" s="744"/>
      <c r="F272" s="57">
        <f>D272*E272</f>
        <v>0</v>
      </c>
    </row>
    <row r="273" spans="1:6" x14ac:dyDescent="0.2">
      <c r="A273" s="97"/>
      <c r="B273" s="98" t="s">
        <v>1247</v>
      </c>
      <c r="C273" s="99"/>
      <c r="D273" s="160"/>
      <c r="E273" s="747"/>
      <c r="F273" s="161"/>
    </row>
    <row r="274" spans="1:6" s="237" customFormat="1" ht="84" x14ac:dyDescent="0.2">
      <c r="A274" s="238" t="s">
        <v>4</v>
      </c>
      <c r="B274" s="41" t="s">
        <v>1195</v>
      </c>
      <c r="C274" s="56" t="s">
        <v>4739</v>
      </c>
      <c r="D274" s="57">
        <v>12</v>
      </c>
      <c r="E274" s="744"/>
      <c r="F274" s="163">
        <f>D274*E274</f>
        <v>0</v>
      </c>
    </row>
    <row r="275" spans="1:6" s="237" customFormat="1" ht="84" x14ac:dyDescent="0.2">
      <c r="A275" s="238" t="s">
        <v>531</v>
      </c>
      <c r="B275" s="41" t="s">
        <v>4869</v>
      </c>
      <c r="C275" s="56" t="s">
        <v>40</v>
      </c>
      <c r="D275" s="57">
        <v>13</v>
      </c>
      <c r="E275" s="744"/>
      <c r="F275" s="163">
        <f>D275*E275</f>
        <v>0</v>
      </c>
    </row>
    <row r="276" spans="1:6" ht="84" x14ac:dyDescent="0.2">
      <c r="A276" s="238" t="s">
        <v>534</v>
      </c>
      <c r="B276" s="39" t="s">
        <v>5148</v>
      </c>
      <c r="C276" s="56"/>
      <c r="D276" s="57"/>
      <c r="E276" s="743"/>
      <c r="F276" s="57"/>
    </row>
    <row r="277" spans="1:6" ht="24" x14ac:dyDescent="0.2">
      <c r="A277" s="238" t="s">
        <v>738</v>
      </c>
      <c r="B277" s="39" t="s">
        <v>326</v>
      </c>
      <c r="C277" s="56" t="s">
        <v>5</v>
      </c>
      <c r="D277" s="57">
        <v>6</v>
      </c>
      <c r="E277" s="744"/>
      <c r="F277" s="57">
        <f>D277*E277</f>
        <v>0</v>
      </c>
    </row>
    <row r="278" spans="1:6" ht="24" x14ac:dyDescent="0.2">
      <c r="A278" s="238" t="s">
        <v>739</v>
      </c>
      <c r="B278" s="39" t="s">
        <v>327</v>
      </c>
      <c r="C278" s="56" t="s">
        <v>5</v>
      </c>
      <c r="D278" s="57">
        <v>4</v>
      </c>
      <c r="E278" s="744"/>
      <c r="F278" s="57">
        <f>D278*E278</f>
        <v>0</v>
      </c>
    </row>
    <row r="279" spans="1:6" x14ac:dyDescent="0.2">
      <c r="A279" s="97"/>
      <c r="B279" s="98" t="s">
        <v>1248</v>
      </c>
      <c r="C279" s="99"/>
      <c r="D279" s="160"/>
      <c r="E279" s="747"/>
      <c r="F279" s="161"/>
    </row>
    <row r="280" spans="1:6" s="237" customFormat="1" ht="24" x14ac:dyDescent="0.2">
      <c r="A280" s="238" t="s">
        <v>535</v>
      </c>
      <c r="B280" s="41" t="s">
        <v>1250</v>
      </c>
      <c r="C280" s="56"/>
      <c r="D280" s="57"/>
      <c r="E280" s="743"/>
      <c r="F280" s="58"/>
    </row>
    <row r="281" spans="1:6" s="237" customFormat="1" ht="72" x14ac:dyDescent="0.2">
      <c r="A281" s="680" t="s">
        <v>536</v>
      </c>
      <c r="B281" s="41" t="s">
        <v>5301</v>
      </c>
      <c r="C281" s="56" t="s">
        <v>4739</v>
      </c>
      <c r="D281" s="57">
        <v>40</v>
      </c>
      <c r="E281" s="744"/>
      <c r="F281" s="58">
        <f>D281*E281</f>
        <v>0</v>
      </c>
    </row>
    <row r="282" spans="1:6" ht="36" x14ac:dyDescent="0.2">
      <c r="A282" s="238" t="s">
        <v>537</v>
      </c>
      <c r="B282" s="41" t="s">
        <v>5302</v>
      </c>
      <c r="C282" s="56" t="s">
        <v>4739</v>
      </c>
      <c r="D282" s="57">
        <v>50</v>
      </c>
      <c r="E282" s="744"/>
      <c r="F282" s="58">
        <f>D282*E282</f>
        <v>0</v>
      </c>
    </row>
    <row r="283" spans="1:6" ht="74.25" customHeight="1" x14ac:dyDescent="0.2">
      <c r="A283" s="680" t="s">
        <v>538</v>
      </c>
      <c r="B283" s="39" t="s">
        <v>5303</v>
      </c>
      <c r="C283" s="217"/>
      <c r="D283" s="217"/>
      <c r="E283" s="762"/>
      <c r="F283" s="217"/>
    </row>
    <row r="284" spans="1:6" s="237" customFormat="1" ht="24" x14ac:dyDescent="0.2">
      <c r="A284" s="238" t="s">
        <v>134</v>
      </c>
      <c r="B284" s="41" t="s">
        <v>5305</v>
      </c>
      <c r="C284" s="56"/>
      <c r="D284" s="57"/>
      <c r="E284" s="1917"/>
      <c r="F284" s="163"/>
    </row>
    <row r="285" spans="1:6" s="237" customFormat="1" ht="24" x14ac:dyDescent="0.2">
      <c r="A285" s="238" t="s">
        <v>134</v>
      </c>
      <c r="B285" s="39" t="s">
        <v>1106</v>
      </c>
      <c r="C285" s="217"/>
      <c r="D285" s="217"/>
      <c r="E285" s="762"/>
      <c r="F285" s="217"/>
    </row>
    <row r="286" spans="1:6" s="237" customFormat="1" ht="60.75" customHeight="1" x14ac:dyDescent="0.2">
      <c r="A286" s="238" t="s">
        <v>134</v>
      </c>
      <c r="B286" s="39" t="s">
        <v>5307</v>
      </c>
      <c r="C286" s="217"/>
      <c r="D286" s="217"/>
      <c r="E286" s="762"/>
      <c r="F286" s="217"/>
    </row>
    <row r="287" spans="1:6" s="237" customFormat="1" ht="36" x14ac:dyDescent="0.2">
      <c r="A287" s="238" t="s">
        <v>134</v>
      </c>
      <c r="B287" s="41" t="s">
        <v>5306</v>
      </c>
      <c r="C287" s="56"/>
      <c r="D287" s="57"/>
      <c r="E287" s="1917"/>
      <c r="F287" s="163"/>
    </row>
    <row r="288" spans="1:6" s="237" customFormat="1" ht="36" x14ac:dyDescent="0.2">
      <c r="A288" s="238" t="s">
        <v>134</v>
      </c>
      <c r="B288" s="39" t="s">
        <v>5304</v>
      </c>
      <c r="C288" s="131"/>
      <c r="D288" s="132"/>
      <c r="E288" s="882"/>
      <c r="F288" s="132"/>
    </row>
    <row r="289" spans="1:6" ht="14.25" x14ac:dyDescent="0.2">
      <c r="A289" s="239" t="s">
        <v>1630</v>
      </c>
      <c r="B289" s="217" t="s">
        <v>1251</v>
      </c>
      <c r="C289" s="56" t="s">
        <v>4739</v>
      </c>
      <c r="D289" s="57">
        <v>42.5</v>
      </c>
      <c r="E289" s="744"/>
      <c r="F289" s="57">
        <f t="shared" ref="F289:F297" si="4">D289*E289</f>
        <v>0</v>
      </c>
    </row>
    <row r="290" spans="1:6" ht="60" x14ac:dyDescent="0.2">
      <c r="A290" s="239" t="s">
        <v>539</v>
      </c>
      <c r="B290" s="39" t="s">
        <v>5308</v>
      </c>
      <c r="C290" s="56" t="s">
        <v>4740</v>
      </c>
      <c r="D290" s="57">
        <v>36</v>
      </c>
      <c r="E290" s="744"/>
      <c r="F290" s="57">
        <f t="shared" si="4"/>
        <v>0</v>
      </c>
    </row>
    <row r="291" spans="1:6" ht="96" x14ac:dyDescent="0.2">
      <c r="A291" s="239" t="s">
        <v>540</v>
      </c>
      <c r="B291" s="39" t="s">
        <v>1253</v>
      </c>
      <c r="C291" s="56" t="s">
        <v>4740</v>
      </c>
      <c r="D291" s="57">
        <v>10</v>
      </c>
      <c r="E291" s="744"/>
      <c r="F291" s="57">
        <f t="shared" si="4"/>
        <v>0</v>
      </c>
    </row>
    <row r="292" spans="1:6" ht="36" x14ac:dyDescent="0.2">
      <c r="A292" s="239" t="s">
        <v>541</v>
      </c>
      <c r="B292" s="39" t="s">
        <v>1254</v>
      </c>
      <c r="C292" s="56" t="s">
        <v>5</v>
      </c>
      <c r="D292" s="57">
        <v>2</v>
      </c>
      <c r="E292" s="744"/>
      <c r="F292" s="57">
        <f t="shared" si="4"/>
        <v>0</v>
      </c>
    </row>
    <row r="293" spans="1:6" ht="36" x14ac:dyDescent="0.2">
      <c r="A293" s="239" t="s">
        <v>544</v>
      </c>
      <c r="B293" s="39" t="s">
        <v>1252</v>
      </c>
      <c r="C293" s="56" t="s">
        <v>4740</v>
      </c>
      <c r="D293" s="57">
        <v>6</v>
      </c>
      <c r="E293" s="744"/>
      <c r="F293" s="57">
        <f t="shared" si="4"/>
        <v>0</v>
      </c>
    </row>
    <row r="294" spans="1:6" ht="24" x14ac:dyDescent="0.2">
      <c r="A294" s="239" t="s">
        <v>545</v>
      </c>
      <c r="B294" s="39" t="s">
        <v>1255</v>
      </c>
      <c r="C294" s="56" t="s">
        <v>5</v>
      </c>
      <c r="D294" s="57">
        <v>3</v>
      </c>
      <c r="E294" s="744"/>
      <c r="F294" s="57">
        <f t="shared" si="4"/>
        <v>0</v>
      </c>
    </row>
    <row r="295" spans="1:6" ht="24" x14ac:dyDescent="0.2">
      <c r="A295" s="239" t="s">
        <v>546</v>
      </c>
      <c r="B295" s="39" t="s">
        <v>1256</v>
      </c>
      <c r="C295" s="56" t="s">
        <v>5</v>
      </c>
      <c r="D295" s="57">
        <v>6</v>
      </c>
      <c r="E295" s="744"/>
      <c r="F295" s="57">
        <f t="shared" si="4"/>
        <v>0</v>
      </c>
    </row>
    <row r="296" spans="1:6" ht="72" x14ac:dyDescent="0.2">
      <c r="A296" s="239" t="s">
        <v>547</v>
      </c>
      <c r="B296" s="41" t="s">
        <v>1257</v>
      </c>
      <c r="C296" s="56" t="s">
        <v>4740</v>
      </c>
      <c r="D296" s="57">
        <v>6</v>
      </c>
      <c r="E296" s="744"/>
      <c r="F296" s="57">
        <f t="shared" si="4"/>
        <v>0</v>
      </c>
    </row>
    <row r="297" spans="1:6" ht="48" x14ac:dyDescent="0.2">
      <c r="A297" s="239" t="s">
        <v>548</v>
      </c>
      <c r="B297" s="41" t="s">
        <v>1258</v>
      </c>
      <c r="C297" s="56" t="s">
        <v>4739</v>
      </c>
      <c r="D297" s="57">
        <v>1</v>
      </c>
      <c r="E297" s="744"/>
      <c r="F297" s="57">
        <f t="shared" si="4"/>
        <v>0</v>
      </c>
    </row>
    <row r="298" spans="1:6" x14ac:dyDescent="0.2">
      <c r="A298" s="97"/>
      <c r="B298" s="98" t="s">
        <v>1249</v>
      </c>
      <c r="C298" s="99"/>
      <c r="D298" s="160"/>
      <c r="E298" s="747"/>
      <c r="F298" s="161"/>
    </row>
    <row r="299" spans="1:6" ht="24" x14ac:dyDescent="0.2">
      <c r="A299" s="238" t="s">
        <v>549</v>
      </c>
      <c r="B299" s="41" t="s">
        <v>1233</v>
      </c>
      <c r="C299" s="56"/>
      <c r="D299" s="57"/>
      <c r="E299" s="743"/>
      <c r="F299" s="58"/>
    </row>
    <row r="300" spans="1:6" ht="36" x14ac:dyDescent="0.2">
      <c r="A300" s="877" t="s">
        <v>134</v>
      </c>
      <c r="B300" s="39" t="s">
        <v>4419</v>
      </c>
      <c r="C300" s="217"/>
      <c r="D300" s="217"/>
      <c r="E300" s="743"/>
      <c r="F300" s="217"/>
    </row>
    <row r="301" spans="1:6" ht="98.25" customHeight="1" x14ac:dyDescent="0.2">
      <c r="A301" s="877" t="s">
        <v>134</v>
      </c>
      <c r="B301" s="41" t="s">
        <v>4418</v>
      </c>
      <c r="C301" s="217"/>
      <c r="D301" s="217"/>
      <c r="E301" s="743"/>
      <c r="F301" s="217"/>
    </row>
    <row r="302" spans="1:6" ht="72" x14ac:dyDescent="0.2">
      <c r="A302" s="238" t="s">
        <v>757</v>
      </c>
      <c r="B302" s="39" t="s">
        <v>4420</v>
      </c>
      <c r="C302" s="56" t="s">
        <v>40</v>
      </c>
      <c r="D302" s="57">
        <v>2</v>
      </c>
      <c r="E302" s="744"/>
      <c r="F302" s="57">
        <f>D302*E302</f>
        <v>0</v>
      </c>
    </row>
    <row r="303" spans="1:6" ht="72" x14ac:dyDescent="0.2">
      <c r="A303" s="238" t="s">
        <v>757</v>
      </c>
      <c r="B303" s="39" t="s">
        <v>4421</v>
      </c>
      <c r="C303" s="56" t="s">
        <v>40</v>
      </c>
      <c r="D303" s="57">
        <v>2</v>
      </c>
      <c r="E303" s="744"/>
      <c r="F303" s="57">
        <f>D303*E303</f>
        <v>0</v>
      </c>
    </row>
    <row r="304" spans="1:6" s="237" customFormat="1" ht="36" x14ac:dyDescent="0.2">
      <c r="A304" s="238" t="s">
        <v>550</v>
      </c>
      <c r="B304" s="39" t="s">
        <v>5149</v>
      </c>
      <c r="C304" s="56" t="s">
        <v>4740</v>
      </c>
      <c r="D304" s="57">
        <v>290</v>
      </c>
      <c r="E304" s="744"/>
      <c r="F304" s="57">
        <f>D304*E304</f>
        <v>0</v>
      </c>
    </row>
    <row r="305" spans="1:6" ht="14.25" x14ac:dyDescent="0.2">
      <c r="A305" s="292" t="s">
        <v>551</v>
      </c>
      <c r="B305" s="79" t="s">
        <v>328</v>
      </c>
      <c r="C305" s="80" t="s">
        <v>4739</v>
      </c>
      <c r="D305" s="81">
        <v>10</v>
      </c>
      <c r="E305" s="744"/>
      <c r="F305" s="81">
        <f>D305*E305</f>
        <v>0</v>
      </c>
    </row>
    <row r="306" spans="1:6" s="169" customFormat="1" x14ac:dyDescent="0.2">
      <c r="A306" s="283"/>
      <c r="B306" s="126"/>
      <c r="C306" s="126"/>
      <c r="D306" s="126"/>
      <c r="E306" s="763"/>
      <c r="F306" s="127"/>
    </row>
    <row r="307" spans="1:6" s="169" customFormat="1" x14ac:dyDescent="0.2">
      <c r="A307" s="689"/>
      <c r="B307" s="134" t="s">
        <v>1198</v>
      </c>
      <c r="C307" s="284"/>
      <c r="D307" s="284"/>
      <c r="E307" s="764"/>
      <c r="F307" s="148">
        <f>SUM(F260:F306)</f>
        <v>0</v>
      </c>
    </row>
    <row r="308" spans="1:6" x14ac:dyDescent="0.2">
      <c r="A308" s="674"/>
      <c r="B308" s="671"/>
      <c r="C308" s="671"/>
      <c r="D308" s="671"/>
      <c r="E308" s="753"/>
      <c r="F308" s="672"/>
    </row>
    <row r="309" spans="1:6" x14ac:dyDescent="0.2">
      <c r="A309" s="674"/>
      <c r="B309" s="671"/>
      <c r="C309" s="671"/>
      <c r="D309" s="671"/>
      <c r="E309" s="753"/>
      <c r="F309" s="672"/>
    </row>
    <row r="310" spans="1:6" ht="18.75" x14ac:dyDescent="0.3">
      <c r="A310" s="151"/>
      <c r="B310" s="855" t="s">
        <v>4446</v>
      </c>
      <c r="C310" s="293"/>
      <c r="D310" s="293"/>
      <c r="E310" s="770"/>
      <c r="F310" s="294"/>
    </row>
    <row r="311" spans="1:6" ht="45" x14ac:dyDescent="0.2">
      <c r="A311" s="185"/>
      <c r="B311" s="185" t="s">
        <v>4987</v>
      </c>
      <c r="C311" s="180"/>
      <c r="D311" s="180"/>
      <c r="E311" s="733"/>
      <c r="F311" s="180"/>
    </row>
    <row r="312" spans="1:6" ht="24.75" customHeight="1" x14ac:dyDescent="0.2">
      <c r="A312" s="177"/>
      <c r="B312" s="177" t="s">
        <v>4870</v>
      </c>
      <c r="C312" s="180"/>
      <c r="D312" s="180"/>
      <c r="E312" s="733"/>
      <c r="F312" s="180"/>
    </row>
    <row r="313" spans="1:6" ht="22.5" x14ac:dyDescent="0.2">
      <c r="A313" s="177"/>
      <c r="B313" s="177" t="s">
        <v>5147</v>
      </c>
      <c r="C313" s="186"/>
      <c r="D313" s="186"/>
      <c r="E313" s="739"/>
      <c r="F313" s="186"/>
    </row>
    <row r="314" spans="1:6" ht="45" x14ac:dyDescent="0.2">
      <c r="A314" s="177"/>
      <c r="B314" s="177" t="s">
        <v>4871</v>
      </c>
      <c r="C314" s="180"/>
      <c r="D314" s="180"/>
      <c r="E314" s="733"/>
      <c r="F314" s="180"/>
    </row>
    <row r="315" spans="1:6" ht="33.75" x14ac:dyDescent="0.2">
      <c r="A315" s="177"/>
      <c r="B315" s="177" t="s">
        <v>5146</v>
      </c>
      <c r="C315" s="186"/>
      <c r="D315" s="186"/>
      <c r="E315" s="739"/>
      <c r="F315" s="186"/>
    </row>
    <row r="316" spans="1:6" ht="46.5" customHeight="1" x14ac:dyDescent="0.2">
      <c r="A316" s="177"/>
      <c r="B316" s="177" t="s">
        <v>4872</v>
      </c>
      <c r="C316" s="186"/>
      <c r="D316" s="186"/>
      <c r="E316" s="739"/>
      <c r="F316" s="186"/>
    </row>
    <row r="317" spans="1:6" ht="78.75" x14ac:dyDescent="0.2">
      <c r="A317" s="177"/>
      <c r="B317" s="177" t="s">
        <v>1905</v>
      </c>
      <c r="C317" s="184"/>
      <c r="D317" s="184"/>
      <c r="E317" s="738"/>
      <c r="F317" s="184"/>
    </row>
    <row r="318" spans="1:6" ht="78.75" customHeight="1" x14ac:dyDescent="0.2">
      <c r="A318" s="177"/>
      <c r="B318" s="177" t="s">
        <v>1199</v>
      </c>
      <c r="C318" s="184"/>
      <c r="D318" s="184"/>
      <c r="E318" s="738"/>
      <c r="F318" s="184"/>
    </row>
    <row r="319" spans="1:6" ht="180" x14ac:dyDescent="0.2">
      <c r="A319" s="177"/>
      <c r="B319" s="177" t="s">
        <v>4988</v>
      </c>
      <c r="C319" s="186"/>
      <c r="D319" s="186"/>
      <c r="E319" s="739"/>
      <c r="F319" s="186"/>
    </row>
    <row r="320" spans="1:6" ht="78.75" x14ac:dyDescent="0.2">
      <c r="A320" s="177"/>
      <c r="B320" s="177" t="s">
        <v>4873</v>
      </c>
      <c r="C320" s="186"/>
      <c r="D320" s="186"/>
      <c r="E320" s="739"/>
      <c r="F320" s="186"/>
    </row>
    <row r="321" spans="1:6" ht="146.25" x14ac:dyDescent="0.2">
      <c r="A321" s="177"/>
      <c r="B321" s="177" t="s">
        <v>5150</v>
      </c>
      <c r="C321" s="186"/>
      <c r="D321" s="186"/>
      <c r="E321" s="739"/>
      <c r="F321" s="186"/>
    </row>
    <row r="322" spans="1:6" ht="67.5" x14ac:dyDescent="0.2">
      <c r="A322" s="177"/>
      <c r="B322" s="177" t="s">
        <v>5151</v>
      </c>
      <c r="C322" s="184"/>
      <c r="D322" s="184"/>
      <c r="E322" s="738"/>
      <c r="F322" s="184"/>
    </row>
    <row r="323" spans="1:6" s="117" customFormat="1" ht="33.75" x14ac:dyDescent="0.2">
      <c r="A323" s="181"/>
      <c r="B323" s="181" t="s">
        <v>5152</v>
      </c>
      <c r="C323" s="180"/>
      <c r="D323" s="180"/>
      <c r="E323" s="733"/>
      <c r="F323" s="180"/>
    </row>
    <row r="324" spans="1:6" s="117" customFormat="1" ht="33.75" x14ac:dyDescent="0.2">
      <c r="A324" s="181"/>
      <c r="B324" s="181" t="s">
        <v>5153</v>
      </c>
      <c r="C324" s="180"/>
      <c r="D324" s="180"/>
      <c r="E324" s="733"/>
      <c r="F324" s="180"/>
    </row>
    <row r="325" spans="1:6" s="117" customFormat="1" ht="45" x14ac:dyDescent="0.2">
      <c r="A325" s="181"/>
      <c r="B325" s="181" t="s">
        <v>5154</v>
      </c>
      <c r="C325" s="180"/>
      <c r="D325" s="180"/>
      <c r="E325" s="733"/>
      <c r="F325" s="180"/>
    </row>
    <row r="326" spans="1:6" s="117" customFormat="1" ht="33.75" x14ac:dyDescent="0.2">
      <c r="A326" s="181"/>
      <c r="B326" s="181" t="s">
        <v>5155</v>
      </c>
      <c r="C326" s="180"/>
      <c r="D326" s="180"/>
      <c r="E326" s="733"/>
      <c r="F326" s="180"/>
    </row>
    <row r="327" spans="1:6" x14ac:dyDescent="0.2">
      <c r="A327" s="218"/>
      <c r="B327" s="219" t="s">
        <v>477</v>
      </c>
      <c r="C327" s="220"/>
      <c r="D327" s="221"/>
      <c r="E327" s="771"/>
      <c r="F327" s="222"/>
    </row>
    <row r="328" spans="1:6" s="174" customFormat="1" ht="11.25" x14ac:dyDescent="0.2">
      <c r="A328" s="208"/>
      <c r="B328" s="209" t="s">
        <v>192</v>
      </c>
      <c r="C328" s="208"/>
      <c r="D328" s="208"/>
      <c r="E328" s="777"/>
      <c r="F328" s="210"/>
    </row>
    <row r="329" spans="1:6" s="174" customFormat="1" ht="22.5" x14ac:dyDescent="0.2">
      <c r="A329" s="208"/>
      <c r="B329" s="209" t="s">
        <v>473</v>
      </c>
      <c r="C329" s="208"/>
      <c r="D329" s="208"/>
      <c r="E329" s="777"/>
      <c r="F329" s="210"/>
    </row>
    <row r="330" spans="1:6" s="174" customFormat="1" ht="22.5" x14ac:dyDescent="0.2">
      <c r="A330" s="208"/>
      <c r="B330" s="209" t="s">
        <v>474</v>
      </c>
      <c r="C330" s="208"/>
      <c r="D330" s="208"/>
      <c r="E330" s="777"/>
      <c r="F330" s="210"/>
    </row>
    <row r="331" spans="1:6" s="174" customFormat="1" ht="22.5" x14ac:dyDescent="0.2">
      <c r="A331" s="208"/>
      <c r="B331" s="209" t="s">
        <v>4664</v>
      </c>
      <c r="C331" s="208"/>
      <c r="D331" s="208"/>
      <c r="E331" s="777"/>
      <c r="F331" s="210"/>
    </row>
    <row r="332" spans="1:6" s="174" customFormat="1" ht="11.25" x14ac:dyDescent="0.2">
      <c r="A332" s="208"/>
      <c r="B332" s="209" t="s">
        <v>4663</v>
      </c>
      <c r="C332" s="208"/>
      <c r="D332" s="208"/>
      <c r="E332" s="777"/>
      <c r="F332" s="210"/>
    </row>
    <row r="333" spans="1:6" s="174" customFormat="1" ht="11.25" x14ac:dyDescent="0.2">
      <c r="A333" s="211" t="s">
        <v>134</v>
      </c>
      <c r="B333" s="209" t="s">
        <v>4665</v>
      </c>
      <c r="C333" s="208"/>
      <c r="D333" s="208"/>
      <c r="E333" s="777"/>
      <c r="F333" s="210"/>
    </row>
    <row r="334" spans="1:6" s="174" customFormat="1" ht="11.25" x14ac:dyDescent="0.2">
      <c r="A334" s="211" t="s">
        <v>134</v>
      </c>
      <c r="B334" s="209" t="s">
        <v>4666</v>
      </c>
      <c r="C334" s="208"/>
      <c r="D334" s="208"/>
      <c r="E334" s="777"/>
      <c r="F334" s="210"/>
    </row>
    <row r="335" spans="1:6" s="174" customFormat="1" ht="11.25" x14ac:dyDescent="0.2">
      <c r="A335" s="211" t="s">
        <v>134</v>
      </c>
      <c r="B335" s="209" t="s">
        <v>4667</v>
      </c>
      <c r="C335" s="208"/>
      <c r="D335" s="208"/>
      <c r="E335" s="777"/>
      <c r="F335" s="210"/>
    </row>
    <row r="336" spans="1:6" s="174" customFormat="1" ht="11.25" x14ac:dyDescent="0.2">
      <c r="A336" s="208"/>
      <c r="B336" s="209" t="s">
        <v>445</v>
      </c>
      <c r="C336" s="208"/>
      <c r="D336" s="208"/>
      <c r="E336" s="777"/>
      <c r="F336" s="210"/>
    </row>
    <row r="337" spans="1:6" s="174" customFormat="1" ht="11.25" x14ac:dyDescent="0.2">
      <c r="A337" s="208"/>
      <c r="B337" s="209" t="s">
        <v>475</v>
      </c>
      <c r="C337" s="208"/>
      <c r="D337" s="208"/>
      <c r="E337" s="777"/>
      <c r="F337" s="210"/>
    </row>
    <row r="338" spans="1:6" s="174" customFormat="1" ht="11.25" x14ac:dyDescent="0.2">
      <c r="A338" s="211" t="s">
        <v>134</v>
      </c>
      <c r="B338" s="209" t="s">
        <v>4668</v>
      </c>
      <c r="C338" s="208"/>
      <c r="D338" s="208"/>
      <c r="E338" s="777"/>
      <c r="F338" s="210"/>
    </row>
    <row r="339" spans="1:6" s="174" customFormat="1" ht="11.25" x14ac:dyDescent="0.2">
      <c r="A339" s="211" t="s">
        <v>134</v>
      </c>
      <c r="B339" s="209" t="s">
        <v>4669</v>
      </c>
      <c r="C339" s="208"/>
      <c r="D339" s="208"/>
      <c r="E339" s="777"/>
      <c r="F339" s="210"/>
    </row>
    <row r="340" spans="1:6" s="174" customFormat="1" ht="11.25" x14ac:dyDescent="0.2">
      <c r="A340" s="211" t="s">
        <v>134</v>
      </c>
      <c r="B340" s="209" t="s">
        <v>4670</v>
      </c>
      <c r="C340" s="208"/>
      <c r="D340" s="208"/>
      <c r="E340" s="777"/>
      <c r="F340" s="210"/>
    </row>
    <row r="341" spans="1:6" s="174" customFormat="1" ht="11.25" x14ac:dyDescent="0.2">
      <c r="A341" s="211" t="s">
        <v>134</v>
      </c>
      <c r="B341" s="209" t="s">
        <v>4671</v>
      </c>
      <c r="C341" s="208"/>
      <c r="D341" s="208"/>
      <c r="E341" s="777"/>
      <c r="F341" s="210"/>
    </row>
    <row r="342" spans="1:6" s="174" customFormat="1" ht="11.25" x14ac:dyDescent="0.2">
      <c r="A342" s="211" t="s">
        <v>134</v>
      </c>
      <c r="B342" s="209" t="s">
        <v>4672</v>
      </c>
      <c r="C342" s="208"/>
      <c r="D342" s="208"/>
      <c r="E342" s="777"/>
      <c r="F342" s="210"/>
    </row>
    <row r="343" spans="1:6" s="174" customFormat="1" ht="11.25" x14ac:dyDescent="0.2">
      <c r="A343" s="211" t="s">
        <v>134</v>
      </c>
      <c r="B343" s="209" t="s">
        <v>4682</v>
      </c>
      <c r="C343" s="208"/>
      <c r="D343" s="208"/>
      <c r="E343" s="777"/>
      <c r="F343" s="210"/>
    </row>
    <row r="344" spans="1:6" s="313" customFormat="1" ht="11.25" x14ac:dyDescent="0.2">
      <c r="A344" s="211" t="s">
        <v>134</v>
      </c>
      <c r="B344" s="209" t="s">
        <v>4673</v>
      </c>
      <c r="C344" s="212"/>
      <c r="D344" s="212"/>
      <c r="E344" s="778"/>
      <c r="F344" s="213"/>
    </row>
    <row r="345" spans="1:6" s="174" customFormat="1" ht="11.25" x14ac:dyDescent="0.2">
      <c r="A345" s="208"/>
      <c r="B345" s="209" t="s">
        <v>476</v>
      </c>
      <c r="C345" s="208"/>
      <c r="D345" s="208"/>
      <c r="E345" s="777"/>
      <c r="F345" s="210"/>
    </row>
    <row r="346" spans="1:6" s="313" customFormat="1" ht="33.75" x14ac:dyDescent="0.2">
      <c r="A346" s="211" t="s">
        <v>134</v>
      </c>
      <c r="B346" s="209" t="s">
        <v>4674</v>
      </c>
      <c r="C346" s="212"/>
      <c r="D346" s="212"/>
      <c r="E346" s="778"/>
      <c r="F346" s="213"/>
    </row>
    <row r="347" spans="1:6" s="174" customFormat="1" ht="11.25" x14ac:dyDescent="0.2">
      <c r="A347" s="211" t="s">
        <v>134</v>
      </c>
      <c r="B347" s="209" t="s">
        <v>4675</v>
      </c>
      <c r="C347" s="208"/>
      <c r="D347" s="208"/>
      <c r="E347" s="777"/>
      <c r="F347" s="210"/>
    </row>
    <row r="348" spans="1:6" s="174" customFormat="1" ht="11.25" x14ac:dyDescent="0.2">
      <c r="A348" s="211" t="s">
        <v>134</v>
      </c>
      <c r="B348" s="209" t="s">
        <v>4676</v>
      </c>
      <c r="C348" s="208"/>
      <c r="D348" s="208"/>
      <c r="E348" s="777"/>
      <c r="F348" s="210"/>
    </row>
    <row r="349" spans="1:6" s="174" customFormat="1" ht="11.25" x14ac:dyDescent="0.2">
      <c r="A349" s="211" t="s">
        <v>134</v>
      </c>
      <c r="B349" s="209" t="s">
        <v>4677</v>
      </c>
      <c r="C349" s="208"/>
      <c r="D349" s="208"/>
      <c r="E349" s="777"/>
      <c r="F349" s="210"/>
    </row>
    <row r="350" spans="1:6" s="174" customFormat="1" ht="11.25" x14ac:dyDescent="0.2">
      <c r="A350" s="208"/>
      <c r="B350" s="209" t="s">
        <v>197</v>
      </c>
      <c r="C350" s="208"/>
      <c r="D350" s="208"/>
      <c r="E350" s="777"/>
      <c r="F350" s="210"/>
    </row>
    <row r="351" spans="1:6" s="174" customFormat="1" ht="22.5" x14ac:dyDescent="0.2">
      <c r="A351" s="211" t="s">
        <v>134</v>
      </c>
      <c r="B351" s="209" t="s">
        <v>4678</v>
      </c>
      <c r="C351" s="208"/>
      <c r="D351" s="208"/>
      <c r="E351" s="777"/>
      <c r="F351" s="210"/>
    </row>
    <row r="352" spans="1:6" s="174" customFormat="1" ht="11.25" x14ac:dyDescent="0.2">
      <c r="A352" s="211" t="s">
        <v>134</v>
      </c>
      <c r="B352" s="209" t="s">
        <v>4679</v>
      </c>
      <c r="C352" s="208"/>
      <c r="D352" s="208"/>
      <c r="E352" s="777"/>
      <c r="F352" s="210"/>
    </row>
    <row r="353" spans="1:6" s="174" customFormat="1" ht="22.5" x14ac:dyDescent="0.2">
      <c r="A353" s="211" t="s">
        <v>134</v>
      </c>
      <c r="B353" s="209" t="s">
        <v>4680</v>
      </c>
      <c r="C353" s="208"/>
      <c r="D353" s="208"/>
      <c r="E353" s="777"/>
      <c r="F353" s="210"/>
    </row>
    <row r="354" spans="1:6" s="174" customFormat="1" ht="11.25" x14ac:dyDescent="0.2">
      <c r="A354" s="306" t="s">
        <v>134</v>
      </c>
      <c r="B354" s="307" t="s">
        <v>4681</v>
      </c>
      <c r="C354" s="309"/>
      <c r="D354" s="309"/>
      <c r="E354" s="779"/>
      <c r="F354" s="310"/>
    </row>
    <row r="355" spans="1:6" x14ac:dyDescent="0.2">
      <c r="A355" s="111"/>
      <c r="B355" s="675" t="s">
        <v>1225</v>
      </c>
      <c r="C355" s="112"/>
      <c r="D355" s="265"/>
      <c r="E355" s="759"/>
      <c r="F355" s="259"/>
    </row>
    <row r="356" spans="1:6" ht="48" x14ac:dyDescent="0.2">
      <c r="A356" s="130" t="s">
        <v>12</v>
      </c>
      <c r="B356" s="297" t="s">
        <v>4914</v>
      </c>
      <c r="C356" s="53"/>
      <c r="D356" s="54"/>
      <c r="E356" s="742"/>
      <c r="F356" s="54"/>
    </row>
    <row r="357" spans="1:6" ht="96" x14ac:dyDescent="0.2">
      <c r="A357" s="680" t="s">
        <v>591</v>
      </c>
      <c r="B357" s="70" t="s">
        <v>1222</v>
      </c>
      <c r="C357" s="56" t="s">
        <v>4740</v>
      </c>
      <c r="D357" s="57">
        <v>11.6</v>
      </c>
      <c r="E357" s="744"/>
      <c r="F357" s="57">
        <f>D357*E357</f>
        <v>0</v>
      </c>
    </row>
    <row r="358" spans="1:6" ht="72" x14ac:dyDescent="0.2">
      <c r="A358" s="680" t="s">
        <v>592</v>
      </c>
      <c r="B358" s="70" t="s">
        <v>1223</v>
      </c>
      <c r="C358" s="56" t="s">
        <v>4740</v>
      </c>
      <c r="D358" s="57">
        <v>10.3</v>
      </c>
      <c r="E358" s="744"/>
      <c r="F358" s="57">
        <f>D358*E358</f>
        <v>0</v>
      </c>
    </row>
    <row r="359" spans="1:6" ht="48" x14ac:dyDescent="0.2">
      <c r="A359" s="680" t="s">
        <v>48</v>
      </c>
      <c r="B359" s="70" t="s">
        <v>4915</v>
      </c>
      <c r="C359" s="56"/>
      <c r="D359" s="57"/>
      <c r="E359" s="743"/>
      <c r="F359" s="57"/>
    </row>
    <row r="360" spans="1:6" ht="96" x14ac:dyDescent="0.2">
      <c r="A360" s="680" t="s">
        <v>141</v>
      </c>
      <c r="B360" s="70" t="s">
        <v>1222</v>
      </c>
      <c r="C360" s="56" t="s">
        <v>4740</v>
      </c>
      <c r="D360" s="57">
        <v>53.5</v>
      </c>
      <c r="E360" s="744"/>
      <c r="F360" s="57">
        <f>D360*E360</f>
        <v>0</v>
      </c>
    </row>
    <row r="361" spans="1:6" ht="84" x14ac:dyDescent="0.2">
      <c r="A361" s="680" t="s">
        <v>142</v>
      </c>
      <c r="B361" s="70" t="s">
        <v>1221</v>
      </c>
      <c r="C361" s="56" t="s">
        <v>4740</v>
      </c>
      <c r="D361" s="57">
        <v>55</v>
      </c>
      <c r="E361" s="744"/>
      <c r="F361" s="57">
        <f>D361*E361</f>
        <v>0</v>
      </c>
    </row>
    <row r="362" spans="1:6" ht="72" x14ac:dyDescent="0.2">
      <c r="A362" s="680" t="s">
        <v>515</v>
      </c>
      <c r="B362" s="70" t="s">
        <v>1226</v>
      </c>
      <c r="C362" s="56" t="s">
        <v>4740</v>
      </c>
      <c r="D362" s="57">
        <v>15.1</v>
      </c>
      <c r="E362" s="744"/>
      <c r="F362" s="57">
        <f>D362*E362</f>
        <v>0</v>
      </c>
    </row>
    <row r="363" spans="1:6" ht="48" x14ac:dyDescent="0.2">
      <c r="A363" s="680" t="s">
        <v>1</v>
      </c>
      <c r="B363" s="70" t="s">
        <v>4916</v>
      </c>
      <c r="C363" s="56"/>
      <c r="D363" s="57"/>
      <c r="E363" s="743"/>
      <c r="F363" s="57"/>
    </row>
    <row r="364" spans="1:6" ht="109.5" customHeight="1" x14ac:dyDescent="0.2">
      <c r="A364" s="680" t="s">
        <v>597</v>
      </c>
      <c r="B364" s="70" t="s">
        <v>1228</v>
      </c>
      <c r="C364" s="56" t="s">
        <v>4740</v>
      </c>
      <c r="D364" s="57">
        <v>37.9</v>
      </c>
      <c r="E364" s="744"/>
      <c r="F364" s="57">
        <f>D364*E364</f>
        <v>0</v>
      </c>
    </row>
    <row r="365" spans="1:6" ht="24" x14ac:dyDescent="0.2">
      <c r="A365" s="680" t="s">
        <v>598</v>
      </c>
      <c r="B365" s="70" t="s">
        <v>1227</v>
      </c>
      <c r="C365" s="56"/>
      <c r="D365" s="57"/>
      <c r="E365" s="743"/>
      <c r="F365" s="57"/>
    </row>
    <row r="366" spans="1:6" ht="72" x14ac:dyDescent="0.2">
      <c r="A366" s="680" t="s">
        <v>1631</v>
      </c>
      <c r="B366" s="70" t="s">
        <v>1229</v>
      </c>
      <c r="C366" s="56" t="s">
        <v>4740</v>
      </c>
      <c r="D366" s="57">
        <v>40</v>
      </c>
      <c r="E366" s="744"/>
      <c r="F366" s="57">
        <f>D366*E366</f>
        <v>0</v>
      </c>
    </row>
    <row r="367" spans="1:6" ht="36.75" customHeight="1" x14ac:dyDescent="0.2">
      <c r="A367" s="680" t="s">
        <v>2</v>
      </c>
      <c r="B367" s="70" t="s">
        <v>4917</v>
      </c>
      <c r="C367" s="56"/>
      <c r="D367" s="57"/>
      <c r="E367" s="743"/>
      <c r="F367" s="57"/>
    </row>
    <row r="368" spans="1:6" ht="96" x14ac:dyDescent="0.2">
      <c r="A368" s="680" t="s">
        <v>729</v>
      </c>
      <c r="B368" s="70" t="s">
        <v>1222</v>
      </c>
      <c r="C368" s="56" t="s">
        <v>4740</v>
      </c>
      <c r="D368" s="57">
        <v>63.6</v>
      </c>
      <c r="E368" s="744"/>
      <c r="F368" s="57">
        <f>D368*E368</f>
        <v>0</v>
      </c>
    </row>
    <row r="369" spans="1:6" ht="48" x14ac:dyDescent="0.2">
      <c r="A369" s="680" t="s">
        <v>730</v>
      </c>
      <c r="B369" s="70" t="s">
        <v>1230</v>
      </c>
      <c r="C369" s="56" t="s">
        <v>4740</v>
      </c>
      <c r="D369" s="57">
        <v>63.6</v>
      </c>
      <c r="E369" s="744"/>
      <c r="F369" s="57">
        <f>D369*E369</f>
        <v>0</v>
      </c>
    </row>
    <row r="370" spans="1:6" ht="48" x14ac:dyDescent="0.2">
      <c r="A370" s="680" t="s">
        <v>3</v>
      </c>
      <c r="B370" s="70" t="s">
        <v>4918</v>
      </c>
      <c r="C370" s="56"/>
      <c r="D370" s="57"/>
      <c r="E370" s="743"/>
      <c r="F370" s="57"/>
    </row>
    <row r="371" spans="1:6" ht="96" x14ac:dyDescent="0.2">
      <c r="A371" s="680" t="s">
        <v>138</v>
      </c>
      <c r="B371" s="70" t="s">
        <v>1232</v>
      </c>
      <c r="C371" s="56" t="s">
        <v>4740</v>
      </c>
      <c r="D371" s="57">
        <v>28</v>
      </c>
      <c r="E371" s="744"/>
      <c r="F371" s="57">
        <f>D371*E371</f>
        <v>0</v>
      </c>
    </row>
    <row r="372" spans="1:6" ht="49.5" customHeight="1" x14ac:dyDescent="0.2">
      <c r="A372" s="680" t="s">
        <v>139</v>
      </c>
      <c r="B372" s="70" t="s">
        <v>1231</v>
      </c>
      <c r="C372" s="56" t="s">
        <v>4740</v>
      </c>
      <c r="D372" s="57">
        <v>28</v>
      </c>
      <c r="E372" s="744"/>
      <c r="F372" s="57">
        <f>D372*E372</f>
        <v>0</v>
      </c>
    </row>
    <row r="373" spans="1:6" ht="72" x14ac:dyDescent="0.2">
      <c r="A373" s="680" t="s">
        <v>4</v>
      </c>
      <c r="B373" s="70" t="s">
        <v>4919</v>
      </c>
      <c r="C373" s="56" t="s">
        <v>4740</v>
      </c>
      <c r="D373" s="57">
        <v>153</v>
      </c>
      <c r="E373" s="744"/>
      <c r="F373" s="57">
        <f>D373*E373</f>
        <v>0</v>
      </c>
    </row>
    <row r="374" spans="1:6" ht="108" x14ac:dyDescent="0.2">
      <c r="A374" s="680" t="s">
        <v>531</v>
      </c>
      <c r="B374" s="70" t="s">
        <v>4989</v>
      </c>
      <c r="C374" s="56"/>
      <c r="D374" s="57"/>
      <c r="E374" s="743"/>
      <c r="F374" s="57"/>
    </row>
    <row r="375" spans="1:6" ht="14.25" x14ac:dyDescent="0.2">
      <c r="A375" s="143" t="s">
        <v>532</v>
      </c>
      <c r="B375" s="39" t="s">
        <v>3664</v>
      </c>
      <c r="C375" s="56" t="s">
        <v>4739</v>
      </c>
      <c r="D375" s="132">
        <v>2.2000000000000002</v>
      </c>
      <c r="E375" s="744"/>
      <c r="F375" s="132">
        <f>D375*E375</f>
        <v>0</v>
      </c>
    </row>
    <row r="376" spans="1:6" ht="24" x14ac:dyDescent="0.2">
      <c r="A376" s="143" t="s">
        <v>533</v>
      </c>
      <c r="B376" s="39" t="s">
        <v>5156</v>
      </c>
      <c r="C376" s="131" t="s">
        <v>148</v>
      </c>
      <c r="D376" s="132">
        <v>65</v>
      </c>
      <c r="E376" s="744"/>
      <c r="F376" s="132">
        <f>D376*E376</f>
        <v>0</v>
      </c>
    </row>
    <row r="377" spans="1:6" x14ac:dyDescent="0.2">
      <c r="A377" s="97"/>
      <c r="B377" s="98" t="s">
        <v>1234</v>
      </c>
      <c r="C377" s="99"/>
      <c r="D377" s="160"/>
      <c r="E377" s="747"/>
      <c r="F377" s="161"/>
    </row>
    <row r="378" spans="1:6" ht="84" x14ac:dyDescent="0.2">
      <c r="A378" s="680" t="s">
        <v>534</v>
      </c>
      <c r="B378" s="41" t="s">
        <v>1274</v>
      </c>
      <c r="C378" s="56" t="s">
        <v>148</v>
      </c>
      <c r="D378" s="57">
        <v>1385</v>
      </c>
      <c r="E378" s="744"/>
      <c r="F378" s="57">
        <f>D378*E378</f>
        <v>0</v>
      </c>
    </row>
    <row r="379" spans="1:6" ht="60" x14ac:dyDescent="0.2">
      <c r="A379" s="680" t="s">
        <v>535</v>
      </c>
      <c r="B379" s="41" t="s">
        <v>1275</v>
      </c>
      <c r="C379" s="56" t="s">
        <v>148</v>
      </c>
      <c r="D379" s="57">
        <v>871</v>
      </c>
      <c r="E379" s="744"/>
      <c r="F379" s="57">
        <f>D379*E379</f>
        <v>0</v>
      </c>
    </row>
    <row r="380" spans="1:6" ht="84" x14ac:dyDescent="0.2">
      <c r="A380" s="680" t="s">
        <v>535</v>
      </c>
      <c r="B380" s="41" t="s">
        <v>1276</v>
      </c>
      <c r="C380" s="56" t="s">
        <v>5</v>
      </c>
      <c r="D380" s="57">
        <v>1</v>
      </c>
      <c r="E380" s="744"/>
      <c r="F380" s="57">
        <f>D380*E380</f>
        <v>0</v>
      </c>
    </row>
    <row r="381" spans="1:6" s="237" customFormat="1" ht="72" x14ac:dyDescent="0.2">
      <c r="A381" s="680" t="s">
        <v>536</v>
      </c>
      <c r="B381" s="41" t="s">
        <v>2236</v>
      </c>
      <c r="C381" s="56"/>
      <c r="D381" s="57"/>
      <c r="E381" s="743"/>
      <c r="F381" s="58"/>
    </row>
    <row r="382" spans="1:6" s="237" customFormat="1" ht="14.25" x14ac:dyDescent="0.2">
      <c r="A382" s="238" t="s">
        <v>972</v>
      </c>
      <c r="B382" s="41" t="s">
        <v>1244</v>
      </c>
      <c r="C382" s="56" t="s">
        <v>4740</v>
      </c>
      <c r="D382" s="57">
        <v>42.8</v>
      </c>
      <c r="E382" s="744"/>
      <c r="F382" s="58">
        <f>D382*E382</f>
        <v>0</v>
      </c>
    </row>
    <row r="383" spans="1:6" s="237" customFormat="1" ht="14.25" x14ac:dyDescent="0.2">
      <c r="A383" s="238" t="s">
        <v>973</v>
      </c>
      <c r="B383" s="41" t="s">
        <v>1243</v>
      </c>
      <c r="C383" s="56" t="s">
        <v>4739</v>
      </c>
      <c r="D383" s="57">
        <v>27.85</v>
      </c>
      <c r="E383" s="744"/>
      <c r="F383" s="58">
        <f>D383*E383</f>
        <v>0</v>
      </c>
    </row>
    <row r="384" spans="1:6" s="237" customFormat="1" ht="24" x14ac:dyDescent="0.2">
      <c r="A384" s="238" t="s">
        <v>974</v>
      </c>
      <c r="B384" s="41" t="s">
        <v>1245</v>
      </c>
      <c r="C384" s="56" t="s">
        <v>4739</v>
      </c>
      <c r="D384" s="57">
        <v>14.62</v>
      </c>
      <c r="E384" s="744"/>
      <c r="F384" s="58">
        <f>D384*E384</f>
        <v>0</v>
      </c>
    </row>
    <row r="385" spans="1:6" s="237" customFormat="1" x14ac:dyDescent="0.2">
      <c r="A385" s="238" t="s">
        <v>975</v>
      </c>
      <c r="B385" s="234" t="s">
        <v>5157</v>
      </c>
      <c r="C385" s="56"/>
      <c r="D385" s="57"/>
      <c r="E385" s="743"/>
      <c r="F385" s="58"/>
    </row>
    <row r="386" spans="1:6" ht="48" x14ac:dyDescent="0.2">
      <c r="A386" s="680" t="s">
        <v>537</v>
      </c>
      <c r="B386" s="70" t="s">
        <v>1269</v>
      </c>
      <c r="C386" s="56" t="s">
        <v>5</v>
      </c>
      <c r="D386" s="57">
        <v>7</v>
      </c>
      <c r="E386" s="744"/>
      <c r="F386" s="58">
        <f>D386*E386</f>
        <v>0</v>
      </c>
    </row>
    <row r="387" spans="1:6" x14ac:dyDescent="0.2">
      <c r="A387" s="97"/>
      <c r="B387" s="98" t="s">
        <v>1236</v>
      </c>
      <c r="C387" s="99"/>
      <c r="D387" s="160"/>
      <c r="E387" s="747"/>
      <c r="F387" s="161"/>
    </row>
    <row r="388" spans="1:6" ht="85.5" customHeight="1" x14ac:dyDescent="0.2">
      <c r="A388" s="680" t="s">
        <v>538</v>
      </c>
      <c r="B388" s="41" t="s">
        <v>5112</v>
      </c>
      <c r="C388" s="56" t="s">
        <v>4739</v>
      </c>
      <c r="D388" s="57">
        <v>3</v>
      </c>
      <c r="E388" s="744"/>
      <c r="F388" s="57">
        <f>D388*E388</f>
        <v>0</v>
      </c>
    </row>
    <row r="389" spans="1:6" ht="108" x14ac:dyDescent="0.2">
      <c r="A389" s="680" t="s">
        <v>539</v>
      </c>
      <c r="B389" s="41" t="s">
        <v>5113</v>
      </c>
      <c r="C389" s="56" t="s">
        <v>4739</v>
      </c>
      <c r="D389" s="57">
        <v>11.8</v>
      </c>
      <c r="E389" s="744"/>
      <c r="F389" s="57">
        <f>D389*E389</f>
        <v>0</v>
      </c>
    </row>
    <row r="390" spans="1:6" x14ac:dyDescent="0.2">
      <c r="A390" s="97"/>
      <c r="B390" s="98" t="s">
        <v>1259</v>
      </c>
      <c r="C390" s="99"/>
      <c r="D390" s="160"/>
      <c r="E390" s="747"/>
      <c r="F390" s="161"/>
    </row>
    <row r="391" spans="1:6" ht="24" x14ac:dyDescent="0.2">
      <c r="A391" s="680" t="s">
        <v>540</v>
      </c>
      <c r="B391" s="39" t="s">
        <v>4920</v>
      </c>
      <c r="C391" s="131"/>
      <c r="D391" s="132"/>
      <c r="E391" s="743"/>
      <c r="F391" s="132"/>
    </row>
    <row r="392" spans="1:6" ht="84" x14ac:dyDescent="0.2">
      <c r="A392" s="143" t="s">
        <v>134</v>
      </c>
      <c r="B392" s="39" t="s">
        <v>1277</v>
      </c>
      <c r="C392" s="56"/>
      <c r="D392" s="57"/>
      <c r="E392" s="743"/>
      <c r="F392" s="57"/>
    </row>
    <row r="393" spans="1:6" ht="60" x14ac:dyDescent="0.2">
      <c r="A393" s="143" t="s">
        <v>605</v>
      </c>
      <c r="B393" s="39" t="s">
        <v>5159</v>
      </c>
      <c r="C393" s="56" t="s">
        <v>148</v>
      </c>
      <c r="D393" s="57">
        <v>5730</v>
      </c>
      <c r="E393" s="744"/>
      <c r="F393" s="57">
        <f>D393*E393</f>
        <v>0</v>
      </c>
    </row>
    <row r="394" spans="1:6" ht="48" x14ac:dyDescent="0.2">
      <c r="A394" s="242" t="s">
        <v>606</v>
      </c>
      <c r="B394" s="243" t="s">
        <v>5160</v>
      </c>
      <c r="C394" s="56" t="s">
        <v>4739</v>
      </c>
      <c r="D394" s="57">
        <v>351.1</v>
      </c>
      <c r="E394" s="744"/>
      <c r="F394" s="57">
        <f>D394*E394</f>
        <v>0</v>
      </c>
    </row>
    <row r="395" spans="1:6" ht="72" x14ac:dyDescent="0.2">
      <c r="A395" s="143" t="s">
        <v>607</v>
      </c>
      <c r="B395" s="154" t="s">
        <v>5161</v>
      </c>
      <c r="C395" s="56" t="s">
        <v>4739</v>
      </c>
      <c r="D395" s="57">
        <v>76.75</v>
      </c>
      <c r="E395" s="744"/>
      <c r="F395" s="57">
        <f>D395*E395</f>
        <v>0</v>
      </c>
    </row>
    <row r="396" spans="1:6" ht="36" x14ac:dyDescent="0.2">
      <c r="A396" s="244" t="s">
        <v>608</v>
      </c>
      <c r="B396" s="154" t="s">
        <v>5162</v>
      </c>
      <c r="C396" s="56" t="s">
        <v>5</v>
      </c>
      <c r="D396" s="57">
        <v>10</v>
      </c>
      <c r="E396" s="744"/>
      <c r="F396" s="57">
        <f>D396*E396</f>
        <v>0</v>
      </c>
    </row>
    <row r="397" spans="1:6" ht="15.75" customHeight="1" x14ac:dyDescent="0.2">
      <c r="A397" s="244" t="s">
        <v>609</v>
      </c>
      <c r="B397" s="243" t="s">
        <v>5163</v>
      </c>
      <c r="C397" s="80" t="s">
        <v>5</v>
      </c>
      <c r="D397" s="81">
        <v>5</v>
      </c>
      <c r="E397" s="798"/>
      <c r="F397" s="81">
        <f>D397*E397</f>
        <v>0</v>
      </c>
    </row>
    <row r="398" spans="1:6" x14ac:dyDescent="0.2">
      <c r="A398" s="97"/>
      <c r="B398" s="98" t="s">
        <v>1235</v>
      </c>
      <c r="C398" s="99"/>
      <c r="D398" s="160"/>
      <c r="E398" s="747"/>
      <c r="F398" s="161"/>
    </row>
    <row r="399" spans="1:6" ht="75" customHeight="1" x14ac:dyDescent="0.2">
      <c r="A399" s="245" t="s">
        <v>541</v>
      </c>
      <c r="B399" s="154" t="s">
        <v>5158</v>
      </c>
      <c r="C399" s="131"/>
      <c r="D399" s="132"/>
      <c r="E399" s="743"/>
      <c r="F399" s="132"/>
    </row>
    <row r="400" spans="1:6" ht="60" x14ac:dyDescent="0.2">
      <c r="A400" s="245" t="s">
        <v>542</v>
      </c>
      <c r="B400" s="154" t="s">
        <v>5164</v>
      </c>
      <c r="C400" s="131" t="s">
        <v>148</v>
      </c>
      <c r="D400" s="132">
        <v>1895</v>
      </c>
      <c r="E400" s="744"/>
      <c r="F400" s="132">
        <f t="shared" ref="F400:F408" si="5">D400*E400</f>
        <v>0</v>
      </c>
    </row>
    <row r="401" spans="1:127" ht="48" x14ac:dyDescent="0.2">
      <c r="A401" s="680" t="s">
        <v>543</v>
      </c>
      <c r="B401" s="70" t="s">
        <v>5165</v>
      </c>
      <c r="C401" s="56" t="s">
        <v>4739</v>
      </c>
      <c r="D401" s="57">
        <v>44</v>
      </c>
      <c r="E401" s="744"/>
      <c r="F401" s="57">
        <f t="shared" si="5"/>
        <v>0</v>
      </c>
    </row>
    <row r="402" spans="1:127" ht="48" x14ac:dyDescent="0.2">
      <c r="A402" s="680" t="s">
        <v>750</v>
      </c>
      <c r="B402" s="70" t="s">
        <v>5166</v>
      </c>
      <c r="C402" s="56" t="s">
        <v>4739</v>
      </c>
      <c r="D402" s="57">
        <v>32</v>
      </c>
      <c r="E402" s="744"/>
      <c r="F402" s="57">
        <f t="shared" si="5"/>
        <v>0</v>
      </c>
    </row>
    <row r="403" spans="1:127" ht="14.25" x14ac:dyDescent="0.2">
      <c r="A403" s="680" t="s">
        <v>942</v>
      </c>
      <c r="B403" s="70" t="s">
        <v>4424</v>
      </c>
      <c r="C403" s="56" t="s">
        <v>4740</v>
      </c>
      <c r="D403" s="57">
        <v>9</v>
      </c>
      <c r="E403" s="744"/>
      <c r="F403" s="57">
        <f t="shared" si="5"/>
        <v>0</v>
      </c>
    </row>
    <row r="404" spans="1:127" ht="24" x14ac:dyDescent="0.2">
      <c r="A404" s="680" t="s">
        <v>1586</v>
      </c>
      <c r="B404" s="70" t="s">
        <v>4425</v>
      </c>
      <c r="C404" s="56" t="s">
        <v>4740</v>
      </c>
      <c r="D404" s="57">
        <v>25.2</v>
      </c>
      <c r="E404" s="744"/>
      <c r="F404" s="57">
        <f t="shared" si="5"/>
        <v>0</v>
      </c>
    </row>
    <row r="405" spans="1:127" ht="24" x14ac:dyDescent="0.2">
      <c r="A405" s="680" t="s">
        <v>1587</v>
      </c>
      <c r="B405" s="70" t="s">
        <v>4426</v>
      </c>
      <c r="C405" s="56" t="s">
        <v>4740</v>
      </c>
      <c r="D405" s="57">
        <v>25.2</v>
      </c>
      <c r="E405" s="744"/>
      <c r="F405" s="57">
        <f t="shared" si="5"/>
        <v>0</v>
      </c>
    </row>
    <row r="406" spans="1:127" ht="14.25" x14ac:dyDescent="0.2">
      <c r="A406" s="141" t="s">
        <v>1588</v>
      </c>
      <c r="B406" s="246" t="s">
        <v>4427</v>
      </c>
      <c r="C406" s="80" t="s">
        <v>4740</v>
      </c>
      <c r="D406" s="81">
        <v>41.2</v>
      </c>
      <c r="E406" s="744"/>
      <c r="F406" s="81">
        <f t="shared" si="5"/>
        <v>0</v>
      </c>
    </row>
    <row r="407" spans="1:127" s="671" customFormat="1" ht="24" x14ac:dyDescent="0.2">
      <c r="A407" s="247" t="s">
        <v>1589</v>
      </c>
      <c r="B407" s="70" t="s">
        <v>4430</v>
      </c>
      <c r="C407" s="56" t="s">
        <v>4740</v>
      </c>
      <c r="D407" s="57">
        <v>947.6</v>
      </c>
      <c r="E407" s="744"/>
      <c r="F407" s="57">
        <f t="shared" si="5"/>
        <v>0</v>
      </c>
      <c r="G407" s="248"/>
      <c r="H407" s="248"/>
      <c r="I407" s="248"/>
      <c r="J407" s="248"/>
      <c r="K407" s="248"/>
      <c r="L407" s="248"/>
      <c r="M407" s="248"/>
      <c r="N407" s="248"/>
      <c r="O407" s="248"/>
      <c r="P407" s="248"/>
      <c r="Q407" s="248"/>
      <c r="R407" s="248"/>
      <c r="S407" s="248"/>
      <c r="T407" s="248"/>
      <c r="U407" s="248"/>
      <c r="V407" s="248"/>
      <c r="W407" s="248"/>
      <c r="X407" s="248"/>
      <c r="Y407" s="248"/>
      <c r="Z407" s="248"/>
      <c r="AA407" s="248"/>
      <c r="AB407" s="248"/>
      <c r="AC407" s="248"/>
      <c r="AD407" s="248"/>
      <c r="AE407" s="248"/>
      <c r="AF407" s="248"/>
      <c r="AG407" s="248"/>
      <c r="AH407" s="248"/>
      <c r="AI407" s="248"/>
      <c r="AJ407" s="248"/>
      <c r="AK407" s="248"/>
      <c r="AL407" s="248"/>
      <c r="AM407" s="248"/>
      <c r="AN407" s="248"/>
      <c r="AO407" s="248"/>
      <c r="AP407" s="248"/>
      <c r="AQ407" s="248"/>
      <c r="AR407" s="248"/>
      <c r="AS407" s="248"/>
      <c r="AT407" s="248"/>
      <c r="AU407" s="248"/>
      <c r="AV407" s="248"/>
      <c r="AW407" s="248"/>
      <c r="AX407" s="248"/>
      <c r="AY407" s="248"/>
      <c r="AZ407" s="248"/>
      <c r="BA407" s="248"/>
      <c r="BB407" s="248"/>
      <c r="BC407" s="248"/>
      <c r="BD407" s="248"/>
      <c r="BE407" s="248"/>
      <c r="BF407" s="248"/>
      <c r="BG407" s="248"/>
      <c r="BH407" s="248"/>
      <c r="BI407" s="248"/>
      <c r="BJ407" s="248"/>
      <c r="BK407" s="248"/>
      <c r="BL407" s="248"/>
      <c r="BM407" s="248"/>
      <c r="BN407" s="248"/>
      <c r="BO407" s="248"/>
      <c r="BP407" s="248"/>
      <c r="BQ407" s="248"/>
      <c r="BR407" s="248"/>
      <c r="BS407" s="248"/>
      <c r="BT407" s="248"/>
      <c r="BU407" s="248"/>
      <c r="BV407" s="248"/>
      <c r="BW407" s="248"/>
      <c r="BX407" s="248"/>
      <c r="BY407" s="248"/>
      <c r="BZ407" s="248"/>
      <c r="CA407" s="248"/>
      <c r="CB407" s="248"/>
      <c r="CC407" s="248"/>
      <c r="CD407" s="248"/>
      <c r="CE407" s="248"/>
      <c r="CF407" s="248"/>
      <c r="CG407" s="248"/>
      <c r="CH407" s="248"/>
      <c r="CI407" s="248"/>
      <c r="CJ407" s="248"/>
      <c r="CK407" s="248"/>
      <c r="CL407" s="248"/>
      <c r="CM407" s="248"/>
      <c r="CN407" s="248"/>
      <c r="CO407" s="248"/>
      <c r="CP407" s="248"/>
      <c r="CQ407" s="248"/>
      <c r="CR407" s="248"/>
      <c r="CS407" s="248"/>
      <c r="CT407" s="248"/>
      <c r="CU407" s="248"/>
      <c r="CV407" s="248"/>
      <c r="CW407" s="248"/>
      <c r="CX407" s="248"/>
      <c r="CY407" s="248"/>
      <c r="CZ407" s="248"/>
      <c r="DA407" s="248"/>
      <c r="DB407" s="248"/>
      <c r="DC407" s="248"/>
      <c r="DD407" s="248"/>
      <c r="DE407" s="248"/>
      <c r="DF407" s="248"/>
      <c r="DG407" s="248"/>
      <c r="DH407" s="248"/>
      <c r="DI407" s="248"/>
      <c r="DJ407" s="248"/>
      <c r="DK407" s="248"/>
      <c r="DL407" s="248"/>
      <c r="DM407" s="248"/>
      <c r="DN407" s="248"/>
      <c r="DO407" s="248"/>
      <c r="DP407" s="248"/>
      <c r="DQ407" s="248"/>
      <c r="DR407" s="248"/>
      <c r="DS407" s="248"/>
      <c r="DT407" s="248"/>
      <c r="DU407" s="248"/>
      <c r="DV407" s="248"/>
      <c r="DW407" s="248"/>
    </row>
    <row r="408" spans="1:127" ht="36" x14ac:dyDescent="0.2">
      <c r="A408" s="245" t="s">
        <v>4429</v>
      </c>
      <c r="B408" s="249" t="s">
        <v>4428</v>
      </c>
      <c r="C408" s="53" t="s">
        <v>4739</v>
      </c>
      <c r="D408" s="250">
        <v>9</v>
      </c>
      <c r="E408" s="744"/>
      <c r="F408" s="250">
        <f t="shared" si="5"/>
        <v>0</v>
      </c>
    </row>
    <row r="409" spans="1:127" ht="109.5" customHeight="1" x14ac:dyDescent="0.2">
      <c r="A409" s="680" t="s">
        <v>544</v>
      </c>
      <c r="B409" s="41" t="s">
        <v>5167</v>
      </c>
      <c r="C409" s="56" t="s">
        <v>4739</v>
      </c>
      <c r="D409" s="57">
        <v>8</v>
      </c>
      <c r="E409" s="744"/>
      <c r="F409" s="57">
        <f t="shared" ref="F409:F419" si="6">D409*E409</f>
        <v>0</v>
      </c>
    </row>
    <row r="410" spans="1:127" ht="96" x14ac:dyDescent="0.2">
      <c r="A410" s="680" t="s">
        <v>545</v>
      </c>
      <c r="B410" s="41" t="s">
        <v>5168</v>
      </c>
      <c r="C410" s="56" t="s">
        <v>4739</v>
      </c>
      <c r="D410" s="57">
        <v>10.3</v>
      </c>
      <c r="E410" s="744"/>
      <c r="F410" s="57">
        <f t="shared" si="6"/>
        <v>0</v>
      </c>
    </row>
    <row r="411" spans="1:127" ht="60" x14ac:dyDescent="0.2">
      <c r="A411" s="680" t="s">
        <v>546</v>
      </c>
      <c r="B411" s="41" t="s">
        <v>5169</v>
      </c>
      <c r="C411" s="56" t="s">
        <v>148</v>
      </c>
      <c r="D411" s="57">
        <v>450</v>
      </c>
      <c r="E411" s="744"/>
      <c r="F411" s="57">
        <f t="shared" si="6"/>
        <v>0</v>
      </c>
    </row>
    <row r="412" spans="1:127" ht="60" x14ac:dyDescent="0.2">
      <c r="A412" s="680" t="s">
        <v>547</v>
      </c>
      <c r="B412" s="41" t="s">
        <v>5170</v>
      </c>
      <c r="C412" s="56" t="s">
        <v>5</v>
      </c>
      <c r="D412" s="57">
        <v>2</v>
      </c>
      <c r="E412" s="744"/>
      <c r="F412" s="57">
        <f t="shared" si="6"/>
        <v>0</v>
      </c>
    </row>
    <row r="413" spans="1:127" ht="72" x14ac:dyDescent="0.2">
      <c r="A413" s="680" t="s">
        <v>1591</v>
      </c>
      <c r="B413" s="41" t="s">
        <v>1280</v>
      </c>
      <c r="C413" s="56" t="s">
        <v>4739</v>
      </c>
      <c r="D413" s="57">
        <v>5.5</v>
      </c>
      <c r="E413" s="744"/>
      <c r="F413" s="57">
        <f t="shared" si="6"/>
        <v>0</v>
      </c>
    </row>
    <row r="414" spans="1:127" ht="48" x14ac:dyDescent="0.2">
      <c r="A414" s="680" t="s">
        <v>1592</v>
      </c>
      <c r="B414" s="41" t="s">
        <v>1278</v>
      </c>
      <c r="C414" s="56" t="s">
        <v>5</v>
      </c>
      <c r="D414" s="57">
        <v>2</v>
      </c>
      <c r="E414" s="744"/>
      <c r="F414" s="57">
        <f t="shared" si="6"/>
        <v>0</v>
      </c>
    </row>
    <row r="415" spans="1:127" ht="24" x14ac:dyDescent="0.2">
      <c r="A415" s="680" t="s">
        <v>1632</v>
      </c>
      <c r="B415" s="41" t="s">
        <v>4874</v>
      </c>
      <c r="C415" s="56" t="s">
        <v>5</v>
      </c>
      <c r="D415" s="57">
        <v>2</v>
      </c>
      <c r="E415" s="744"/>
      <c r="F415" s="57">
        <f t="shared" si="6"/>
        <v>0</v>
      </c>
    </row>
    <row r="416" spans="1:127" ht="60" x14ac:dyDescent="0.2">
      <c r="A416" s="680" t="s">
        <v>548</v>
      </c>
      <c r="B416" s="41" t="s">
        <v>5171</v>
      </c>
      <c r="C416" s="56" t="s">
        <v>5</v>
      </c>
      <c r="D416" s="57">
        <v>3</v>
      </c>
      <c r="E416" s="744"/>
      <c r="F416" s="57">
        <f t="shared" si="6"/>
        <v>0</v>
      </c>
    </row>
    <row r="417" spans="1:6" ht="72" x14ac:dyDescent="0.2">
      <c r="A417" s="680" t="s">
        <v>754</v>
      </c>
      <c r="B417" s="41" t="s">
        <v>1279</v>
      </c>
      <c r="C417" s="56" t="s">
        <v>4739</v>
      </c>
      <c r="D417" s="57">
        <v>6.75</v>
      </c>
      <c r="E417" s="744"/>
      <c r="F417" s="57">
        <f t="shared" si="6"/>
        <v>0</v>
      </c>
    </row>
    <row r="418" spans="1:6" ht="48" x14ac:dyDescent="0.2">
      <c r="A418" s="680" t="s">
        <v>755</v>
      </c>
      <c r="B418" s="41" t="s">
        <v>1278</v>
      </c>
      <c r="C418" s="56" t="s">
        <v>5</v>
      </c>
      <c r="D418" s="57">
        <v>3</v>
      </c>
      <c r="E418" s="744"/>
      <c r="F418" s="57">
        <f t="shared" si="6"/>
        <v>0</v>
      </c>
    </row>
    <row r="419" spans="1:6" ht="24" x14ac:dyDescent="0.2">
      <c r="A419" s="680" t="s">
        <v>756</v>
      </c>
      <c r="B419" s="41" t="s">
        <v>4874</v>
      </c>
      <c r="C419" s="56" t="s">
        <v>5</v>
      </c>
      <c r="D419" s="57">
        <v>3</v>
      </c>
      <c r="E419" s="744"/>
      <c r="F419" s="57">
        <f t="shared" si="6"/>
        <v>0</v>
      </c>
    </row>
    <row r="420" spans="1:6" x14ac:dyDescent="0.2">
      <c r="A420" s="97"/>
      <c r="B420" s="675" t="s">
        <v>1239</v>
      </c>
      <c r="C420" s="63"/>
      <c r="D420" s="63"/>
      <c r="E420" s="747"/>
      <c r="F420" s="161"/>
    </row>
    <row r="421" spans="1:6" ht="144.75" customHeight="1" x14ac:dyDescent="0.2">
      <c r="A421" s="55" t="s">
        <v>549</v>
      </c>
      <c r="B421" s="70" t="s">
        <v>1270</v>
      </c>
      <c r="C421" s="251" t="s">
        <v>148</v>
      </c>
      <c r="D421" s="71">
        <v>4800</v>
      </c>
      <c r="E421" s="744"/>
      <c r="F421" s="57">
        <f>D421*E421</f>
        <v>0</v>
      </c>
    </row>
    <row r="422" spans="1:6" ht="84" x14ac:dyDescent="0.2">
      <c r="A422" s="680" t="s">
        <v>550</v>
      </c>
      <c r="B422" s="41" t="s">
        <v>1271</v>
      </c>
      <c r="C422" s="56" t="s">
        <v>148</v>
      </c>
      <c r="D422" s="57">
        <v>200</v>
      </c>
      <c r="E422" s="744"/>
      <c r="F422" s="57">
        <f>D422*E422</f>
        <v>0</v>
      </c>
    </row>
    <row r="423" spans="1:6" ht="84" x14ac:dyDescent="0.2">
      <c r="A423" s="680" t="s">
        <v>551</v>
      </c>
      <c r="B423" s="41" t="s">
        <v>1272</v>
      </c>
      <c r="C423" s="56" t="s">
        <v>148</v>
      </c>
      <c r="D423" s="57">
        <v>225</v>
      </c>
      <c r="E423" s="744"/>
      <c r="F423" s="57">
        <f>D423*E423</f>
        <v>0</v>
      </c>
    </row>
    <row r="424" spans="1:6" ht="84" x14ac:dyDescent="0.2">
      <c r="A424" s="680" t="s">
        <v>552</v>
      </c>
      <c r="B424" s="41" t="s">
        <v>1273</v>
      </c>
      <c r="C424" s="56"/>
      <c r="D424" s="57"/>
      <c r="E424" s="743"/>
      <c r="F424" s="163"/>
    </row>
    <row r="425" spans="1:6" ht="25.5" customHeight="1" x14ac:dyDescent="0.2">
      <c r="A425" s="680" t="s">
        <v>610</v>
      </c>
      <c r="B425" s="41" t="s">
        <v>330</v>
      </c>
      <c r="C425" s="56" t="s">
        <v>4739</v>
      </c>
      <c r="D425" s="57">
        <v>185</v>
      </c>
      <c r="E425" s="744"/>
      <c r="F425" s="163">
        <f>D425*E425</f>
        <v>0</v>
      </c>
    </row>
    <row r="426" spans="1:6" ht="36" x14ac:dyDescent="0.2">
      <c r="A426" s="680" t="s">
        <v>611</v>
      </c>
      <c r="B426" s="41" t="s">
        <v>4875</v>
      </c>
      <c r="C426" s="56" t="s">
        <v>4739</v>
      </c>
      <c r="D426" s="57">
        <v>322</v>
      </c>
      <c r="E426" s="744"/>
      <c r="F426" s="163">
        <f>D426*E426</f>
        <v>0</v>
      </c>
    </row>
    <row r="427" spans="1:6" x14ac:dyDescent="0.2">
      <c r="A427" s="97"/>
      <c r="B427" s="98" t="s">
        <v>1237</v>
      </c>
      <c r="C427" s="99"/>
      <c r="D427" s="160"/>
      <c r="E427" s="747"/>
      <c r="F427" s="161"/>
    </row>
    <row r="428" spans="1:6" ht="60" x14ac:dyDescent="0.2">
      <c r="A428" s="680" t="s">
        <v>553</v>
      </c>
      <c r="B428" s="70" t="s">
        <v>4876</v>
      </c>
      <c r="C428" s="56" t="s">
        <v>40</v>
      </c>
      <c r="D428" s="57">
        <v>3</v>
      </c>
      <c r="E428" s="744"/>
      <c r="F428" s="57">
        <f t="shared" ref="F428:F436" si="7">D428*E428</f>
        <v>0</v>
      </c>
    </row>
    <row r="429" spans="1:6" ht="72" x14ac:dyDescent="0.2">
      <c r="A429" s="680" t="s">
        <v>42</v>
      </c>
      <c r="B429" s="70" t="s">
        <v>1224</v>
      </c>
      <c r="C429" s="56" t="s">
        <v>5</v>
      </c>
      <c r="D429" s="57">
        <v>34</v>
      </c>
      <c r="E429" s="744"/>
      <c r="F429" s="57">
        <f t="shared" si="7"/>
        <v>0</v>
      </c>
    </row>
    <row r="430" spans="1:6" ht="60" x14ac:dyDescent="0.2">
      <c r="A430" s="680" t="s">
        <v>43</v>
      </c>
      <c r="B430" s="41" t="s">
        <v>329</v>
      </c>
      <c r="C430" s="56" t="s">
        <v>148</v>
      </c>
      <c r="D430" s="57">
        <v>200</v>
      </c>
      <c r="E430" s="744"/>
      <c r="F430" s="57">
        <f t="shared" si="7"/>
        <v>0</v>
      </c>
    </row>
    <row r="431" spans="1:6" ht="48" x14ac:dyDescent="0.2">
      <c r="A431" s="680" t="s">
        <v>617</v>
      </c>
      <c r="B431" s="41" t="s">
        <v>4877</v>
      </c>
      <c r="C431" s="56" t="s">
        <v>4740</v>
      </c>
      <c r="D431" s="57">
        <v>50</v>
      </c>
      <c r="E431" s="744"/>
      <c r="F431" s="57">
        <f t="shared" si="7"/>
        <v>0</v>
      </c>
    </row>
    <row r="432" spans="1:6" ht="60" x14ac:dyDescent="0.2">
      <c r="A432" s="680" t="s">
        <v>759</v>
      </c>
      <c r="B432" s="41" t="s">
        <v>4878</v>
      </c>
      <c r="C432" s="56" t="s">
        <v>4740</v>
      </c>
      <c r="D432" s="57">
        <v>40</v>
      </c>
      <c r="E432" s="744"/>
      <c r="F432" s="57">
        <f t="shared" si="7"/>
        <v>0</v>
      </c>
    </row>
    <row r="433" spans="1:6" s="237" customFormat="1" ht="72" x14ac:dyDescent="0.2">
      <c r="A433" s="680" t="s">
        <v>761</v>
      </c>
      <c r="B433" s="41" t="s">
        <v>1238</v>
      </c>
      <c r="C433" s="56" t="s">
        <v>4740</v>
      </c>
      <c r="D433" s="57">
        <v>65.7</v>
      </c>
      <c r="E433" s="744"/>
      <c r="F433" s="57">
        <f t="shared" si="7"/>
        <v>0</v>
      </c>
    </row>
    <row r="434" spans="1:6" ht="72" x14ac:dyDescent="0.2">
      <c r="A434" s="680" t="s">
        <v>764</v>
      </c>
      <c r="B434" s="41" t="s">
        <v>5123</v>
      </c>
      <c r="C434" s="56" t="s">
        <v>5</v>
      </c>
      <c r="D434" s="57">
        <v>42</v>
      </c>
      <c r="E434" s="744"/>
      <c r="F434" s="57">
        <f t="shared" si="7"/>
        <v>0</v>
      </c>
    </row>
    <row r="435" spans="1:6" ht="60" x14ac:dyDescent="0.2">
      <c r="A435" s="680" t="s">
        <v>768</v>
      </c>
      <c r="B435" s="41" t="s">
        <v>2237</v>
      </c>
      <c r="C435" s="56" t="s">
        <v>5</v>
      </c>
      <c r="D435" s="57">
        <v>9</v>
      </c>
      <c r="E435" s="744"/>
      <c r="F435" s="57">
        <f t="shared" si="7"/>
        <v>0</v>
      </c>
    </row>
    <row r="436" spans="1:6" ht="36" x14ac:dyDescent="0.2">
      <c r="A436" s="141" t="s">
        <v>773</v>
      </c>
      <c r="B436" s="79" t="s">
        <v>4414</v>
      </c>
      <c r="C436" s="80" t="s">
        <v>5</v>
      </c>
      <c r="D436" s="81">
        <v>12</v>
      </c>
      <c r="E436" s="744"/>
      <c r="F436" s="81">
        <f t="shared" si="7"/>
        <v>0</v>
      </c>
    </row>
    <row r="437" spans="1:6" x14ac:dyDescent="0.2">
      <c r="A437" s="298"/>
      <c r="B437" s="299"/>
      <c r="C437" s="299"/>
      <c r="D437" s="299"/>
      <c r="E437" s="773"/>
      <c r="F437" s="300"/>
    </row>
    <row r="438" spans="1:6" x14ac:dyDescent="0.2">
      <c r="A438" s="689"/>
      <c r="B438" s="134" t="s">
        <v>331</v>
      </c>
      <c r="C438" s="167"/>
      <c r="D438" s="167"/>
      <c r="E438" s="752"/>
      <c r="F438" s="104">
        <f>SUM(F356:F437)</f>
        <v>0</v>
      </c>
    </row>
    <row r="439" spans="1:6" x14ac:dyDescent="0.2">
      <c r="A439" s="674"/>
      <c r="B439" s="671"/>
      <c r="C439" s="671"/>
      <c r="D439" s="671"/>
      <c r="E439" s="753"/>
      <c r="F439" s="672"/>
    </row>
    <row r="440" spans="1:6" x14ac:dyDescent="0.2">
      <c r="A440" s="674"/>
      <c r="B440" s="671"/>
      <c r="C440" s="671"/>
      <c r="D440" s="671"/>
      <c r="E440" s="753"/>
      <c r="F440" s="672"/>
    </row>
    <row r="441" spans="1:6" ht="18.75" x14ac:dyDescent="0.3">
      <c r="A441" s="151"/>
      <c r="B441" s="855" t="s">
        <v>4447</v>
      </c>
      <c r="C441" s="293"/>
      <c r="D441" s="293"/>
      <c r="E441" s="770"/>
      <c r="F441" s="294"/>
    </row>
    <row r="442" spans="1:6" ht="46.5" customHeight="1" x14ac:dyDescent="0.2">
      <c r="A442" s="185"/>
      <c r="B442" s="185" t="s">
        <v>4990</v>
      </c>
      <c r="C442" s="180"/>
      <c r="D442" s="180"/>
      <c r="E442" s="733"/>
      <c r="F442" s="180"/>
    </row>
    <row r="443" spans="1:6" ht="22.5" customHeight="1" x14ac:dyDescent="0.2">
      <c r="A443" s="177"/>
      <c r="B443" s="177" t="s">
        <v>4870</v>
      </c>
      <c r="C443" s="180"/>
      <c r="D443" s="180"/>
      <c r="E443" s="733"/>
      <c r="F443" s="180"/>
    </row>
    <row r="444" spans="1:6" ht="22.5" x14ac:dyDescent="0.2">
      <c r="A444" s="177"/>
      <c r="B444" s="177" t="s">
        <v>5147</v>
      </c>
      <c r="C444" s="186"/>
      <c r="D444" s="186"/>
      <c r="E444" s="739"/>
      <c r="F444" s="186"/>
    </row>
    <row r="445" spans="1:6" ht="45" x14ac:dyDescent="0.2">
      <c r="A445" s="177"/>
      <c r="B445" s="177" t="s">
        <v>4871</v>
      </c>
      <c r="C445" s="180"/>
      <c r="D445" s="180"/>
      <c r="E445" s="733"/>
      <c r="F445" s="180"/>
    </row>
    <row r="446" spans="1:6" ht="33.75" x14ac:dyDescent="0.2">
      <c r="A446" s="177"/>
      <c r="B446" s="177" t="s">
        <v>5172</v>
      </c>
      <c r="C446" s="186"/>
      <c r="D446" s="186"/>
      <c r="E446" s="739"/>
      <c r="F446" s="186"/>
    </row>
    <row r="447" spans="1:6" ht="78.75" x14ac:dyDescent="0.2">
      <c r="A447" s="177"/>
      <c r="B447" s="177" t="s">
        <v>4879</v>
      </c>
      <c r="C447" s="186"/>
      <c r="D447" s="186"/>
      <c r="E447" s="739"/>
      <c r="F447" s="186"/>
    </row>
    <row r="448" spans="1:6" ht="22.5" x14ac:dyDescent="0.2">
      <c r="A448" s="186"/>
      <c r="B448" s="186" t="s">
        <v>4880</v>
      </c>
      <c r="C448" s="186"/>
      <c r="D448" s="186"/>
      <c r="E448" s="739"/>
      <c r="F448" s="186"/>
    </row>
    <row r="449" spans="1:6" ht="56.25" x14ac:dyDescent="0.2">
      <c r="A449" s="177"/>
      <c r="B449" s="177" t="s">
        <v>4881</v>
      </c>
      <c r="C449" s="186"/>
      <c r="D449" s="186"/>
      <c r="E449" s="739"/>
      <c r="F449" s="186"/>
    </row>
    <row r="450" spans="1:6" ht="45" x14ac:dyDescent="0.2">
      <c r="A450" s="177"/>
      <c r="B450" s="177" t="s">
        <v>1282</v>
      </c>
      <c r="C450" s="186"/>
      <c r="D450" s="186"/>
      <c r="E450" s="739"/>
      <c r="F450" s="186"/>
    </row>
    <row r="451" spans="1:6" ht="56.25" x14ac:dyDescent="0.2">
      <c r="A451" s="177"/>
      <c r="B451" s="177" t="s">
        <v>1283</v>
      </c>
      <c r="C451" s="186"/>
      <c r="D451" s="186"/>
      <c r="E451" s="739"/>
      <c r="F451" s="186"/>
    </row>
    <row r="452" spans="1:6" ht="33.75" x14ac:dyDescent="0.2">
      <c r="A452" s="177"/>
      <c r="B452" s="177" t="s">
        <v>4882</v>
      </c>
      <c r="C452" s="186"/>
      <c r="D452" s="186"/>
      <c r="E452" s="739"/>
      <c r="F452" s="186"/>
    </row>
    <row r="453" spans="1:6" ht="56.25" x14ac:dyDescent="0.2">
      <c r="A453" s="177"/>
      <c r="B453" s="177" t="s">
        <v>1284</v>
      </c>
      <c r="C453" s="184"/>
      <c r="D453" s="184"/>
      <c r="E453" s="738"/>
      <c r="F453" s="184"/>
    </row>
    <row r="454" spans="1:6" ht="67.5" x14ac:dyDescent="0.2">
      <c r="A454" s="177"/>
      <c r="B454" s="177" t="s">
        <v>5175</v>
      </c>
      <c r="C454" s="184"/>
      <c r="D454" s="184"/>
      <c r="E454" s="738"/>
      <c r="F454" s="184"/>
    </row>
    <row r="455" spans="1:6" x14ac:dyDescent="0.2">
      <c r="A455" s="270"/>
      <c r="B455" s="270" t="s">
        <v>4991</v>
      </c>
      <c r="C455" s="271"/>
      <c r="D455" s="271"/>
      <c r="E455" s="740"/>
      <c r="F455" s="271"/>
    </row>
    <row r="456" spans="1:6" ht="68.25" customHeight="1" x14ac:dyDescent="0.2">
      <c r="A456" s="177"/>
      <c r="B456" s="177" t="s">
        <v>5173</v>
      </c>
      <c r="C456" s="186"/>
      <c r="D456" s="186"/>
      <c r="E456" s="739"/>
      <c r="F456" s="186"/>
    </row>
    <row r="457" spans="1:6" ht="69.75" customHeight="1" x14ac:dyDescent="0.2">
      <c r="A457" s="177"/>
      <c r="B457" s="177" t="s">
        <v>5174</v>
      </c>
      <c r="C457" s="186"/>
      <c r="D457" s="186"/>
      <c r="E457" s="739"/>
      <c r="F457" s="186"/>
    </row>
    <row r="458" spans="1:6" ht="66.75" customHeight="1" x14ac:dyDescent="0.2">
      <c r="A458" s="177"/>
      <c r="B458" s="177" t="s">
        <v>4992</v>
      </c>
      <c r="C458" s="186"/>
      <c r="D458" s="186"/>
      <c r="E458" s="739"/>
      <c r="F458" s="186"/>
    </row>
    <row r="459" spans="1:6" ht="56.25" x14ac:dyDescent="0.2">
      <c r="A459" s="177"/>
      <c r="B459" s="177" t="s">
        <v>5176</v>
      </c>
      <c r="C459" s="186"/>
      <c r="D459" s="186"/>
      <c r="E459" s="739"/>
      <c r="F459" s="186"/>
    </row>
    <row r="460" spans="1:6" ht="45" x14ac:dyDescent="0.2">
      <c r="A460" s="177"/>
      <c r="B460" s="177" t="s">
        <v>5177</v>
      </c>
      <c r="C460" s="186"/>
      <c r="D460" s="186"/>
      <c r="E460" s="739"/>
      <c r="F460" s="186"/>
    </row>
    <row r="461" spans="1:6" ht="33.75" x14ac:dyDescent="0.2">
      <c r="A461" s="269"/>
      <c r="B461" s="177" t="s">
        <v>5178</v>
      </c>
      <c r="C461" s="186"/>
      <c r="D461" s="186"/>
      <c r="E461" s="739"/>
      <c r="F461" s="186"/>
    </row>
    <row r="462" spans="1:6" ht="33.75" x14ac:dyDescent="0.2">
      <c r="A462" s="269"/>
      <c r="B462" s="177" t="s">
        <v>5179</v>
      </c>
      <c r="C462" s="186"/>
      <c r="D462" s="186"/>
      <c r="E462" s="739"/>
      <c r="F462" s="186"/>
    </row>
    <row r="463" spans="1:6" ht="80.25" customHeight="1" x14ac:dyDescent="0.2">
      <c r="A463" s="177"/>
      <c r="B463" s="177" t="s">
        <v>4993</v>
      </c>
      <c r="C463" s="186"/>
      <c r="D463" s="186"/>
      <c r="E463" s="739"/>
      <c r="F463" s="186"/>
    </row>
    <row r="464" spans="1:6" ht="102" customHeight="1" x14ac:dyDescent="0.2">
      <c r="A464" s="177"/>
      <c r="B464" s="177" t="s">
        <v>4883</v>
      </c>
      <c r="C464" s="186"/>
      <c r="D464" s="186"/>
      <c r="E464" s="739"/>
      <c r="F464" s="186"/>
    </row>
    <row r="465" spans="1:6" ht="56.25" x14ac:dyDescent="0.2">
      <c r="A465" s="177"/>
      <c r="B465" s="177" t="s">
        <v>424</v>
      </c>
      <c r="C465" s="186"/>
      <c r="D465" s="186"/>
      <c r="E465" s="739"/>
      <c r="F465" s="186"/>
    </row>
    <row r="466" spans="1:6" ht="35.25" customHeight="1" x14ac:dyDescent="0.2">
      <c r="A466" s="175"/>
      <c r="B466" s="175" t="s">
        <v>5180</v>
      </c>
      <c r="C466" s="176"/>
      <c r="D466" s="176"/>
      <c r="E466" s="737"/>
      <c r="F466" s="176"/>
    </row>
    <row r="467" spans="1:6" x14ac:dyDescent="0.2">
      <c r="A467" s="97"/>
      <c r="B467" s="98" t="s">
        <v>1292</v>
      </c>
      <c r="C467" s="99"/>
      <c r="D467" s="160"/>
      <c r="E467" s="747"/>
      <c r="F467" s="161"/>
    </row>
    <row r="468" spans="1:6" ht="144" customHeight="1" x14ac:dyDescent="0.2">
      <c r="A468" s="680" t="s">
        <v>12</v>
      </c>
      <c r="B468" s="70" t="s">
        <v>1854</v>
      </c>
      <c r="C468" s="38"/>
      <c r="D468" s="38"/>
      <c r="E468" s="774"/>
      <c r="F468" s="681"/>
    </row>
    <row r="469" spans="1:6" ht="72" x14ac:dyDescent="0.2">
      <c r="A469" s="680" t="s">
        <v>48</v>
      </c>
      <c r="B469" s="252" t="s">
        <v>4921</v>
      </c>
      <c r="C469" s="56" t="s">
        <v>5</v>
      </c>
      <c r="D469" s="57">
        <v>1</v>
      </c>
      <c r="E469" s="744"/>
      <c r="F469" s="57">
        <f t="shared" ref="F469:F477" si="8">D469*E469</f>
        <v>0</v>
      </c>
    </row>
    <row r="470" spans="1:6" ht="60" x14ac:dyDescent="0.2">
      <c r="A470" s="680" t="s">
        <v>1</v>
      </c>
      <c r="B470" s="252" t="s">
        <v>4922</v>
      </c>
      <c r="C470" s="56" t="s">
        <v>5</v>
      </c>
      <c r="D470" s="57">
        <v>3</v>
      </c>
      <c r="E470" s="744"/>
      <c r="F470" s="57">
        <f t="shared" si="8"/>
        <v>0</v>
      </c>
    </row>
    <row r="471" spans="1:6" ht="72" x14ac:dyDescent="0.2">
      <c r="A471" s="680" t="s">
        <v>2</v>
      </c>
      <c r="B471" s="252" t="s">
        <v>4923</v>
      </c>
      <c r="C471" s="56" t="s">
        <v>5</v>
      </c>
      <c r="D471" s="57">
        <v>1</v>
      </c>
      <c r="E471" s="744"/>
      <c r="F471" s="57">
        <f t="shared" si="8"/>
        <v>0</v>
      </c>
    </row>
    <row r="472" spans="1:6" ht="72" x14ac:dyDescent="0.2">
      <c r="A472" s="680" t="s">
        <v>3</v>
      </c>
      <c r="B472" s="252" t="s">
        <v>4924</v>
      </c>
      <c r="C472" s="56" t="s">
        <v>5</v>
      </c>
      <c r="D472" s="57">
        <v>2</v>
      </c>
      <c r="E472" s="744"/>
      <c r="F472" s="57">
        <f t="shared" si="8"/>
        <v>0</v>
      </c>
    </row>
    <row r="473" spans="1:6" ht="60" x14ac:dyDescent="0.2">
      <c r="A473" s="680" t="s">
        <v>4</v>
      </c>
      <c r="B473" s="252" t="s">
        <v>4925</v>
      </c>
      <c r="C473" s="56" t="s">
        <v>5</v>
      </c>
      <c r="D473" s="57">
        <v>1</v>
      </c>
      <c r="E473" s="744"/>
      <c r="F473" s="57">
        <f t="shared" si="8"/>
        <v>0</v>
      </c>
    </row>
    <row r="474" spans="1:6" ht="96" x14ac:dyDescent="0.2">
      <c r="A474" s="680" t="s">
        <v>531</v>
      </c>
      <c r="B474" s="252" t="s">
        <v>4926</v>
      </c>
      <c r="C474" s="56" t="s">
        <v>5</v>
      </c>
      <c r="D474" s="57">
        <v>1</v>
      </c>
      <c r="E474" s="744"/>
      <c r="F474" s="57">
        <f t="shared" si="8"/>
        <v>0</v>
      </c>
    </row>
    <row r="475" spans="1:6" ht="60" customHeight="1" x14ac:dyDescent="0.2">
      <c r="A475" s="680" t="s">
        <v>534</v>
      </c>
      <c r="B475" s="252" t="s">
        <v>4927</v>
      </c>
      <c r="C475" s="56" t="s">
        <v>5</v>
      </c>
      <c r="D475" s="57">
        <v>1</v>
      </c>
      <c r="E475" s="744"/>
      <c r="F475" s="57">
        <f t="shared" si="8"/>
        <v>0</v>
      </c>
    </row>
    <row r="476" spans="1:6" ht="84" x14ac:dyDescent="0.2">
      <c r="A476" s="680" t="s">
        <v>535</v>
      </c>
      <c r="B476" s="252" t="s">
        <v>4928</v>
      </c>
      <c r="C476" s="56" t="s">
        <v>5</v>
      </c>
      <c r="D476" s="57">
        <v>1</v>
      </c>
      <c r="E476" s="744"/>
      <c r="F476" s="57">
        <f t="shared" si="8"/>
        <v>0</v>
      </c>
    </row>
    <row r="477" spans="1:6" ht="84" x14ac:dyDescent="0.2">
      <c r="A477" s="680" t="s">
        <v>536</v>
      </c>
      <c r="B477" s="252" t="s">
        <v>4929</v>
      </c>
      <c r="C477" s="56" t="s">
        <v>5</v>
      </c>
      <c r="D477" s="57">
        <v>1</v>
      </c>
      <c r="E477" s="744"/>
      <c r="F477" s="57">
        <f t="shared" si="8"/>
        <v>0</v>
      </c>
    </row>
    <row r="478" spans="1:6" x14ac:dyDescent="0.2">
      <c r="A478" s="111"/>
      <c r="B478" s="675" t="s">
        <v>1287</v>
      </c>
      <c r="C478" s="112"/>
      <c r="D478" s="265"/>
      <c r="E478" s="759"/>
      <c r="F478" s="259"/>
    </row>
    <row r="479" spans="1:6" ht="132.75" customHeight="1" x14ac:dyDescent="0.2">
      <c r="A479" s="680" t="s">
        <v>537</v>
      </c>
      <c r="B479" s="70" t="s">
        <v>1289</v>
      </c>
      <c r="C479" s="38"/>
      <c r="D479" s="38"/>
      <c r="E479" s="774"/>
      <c r="F479" s="681"/>
    </row>
    <row r="480" spans="1:6" ht="36" x14ac:dyDescent="0.2">
      <c r="A480" s="680" t="s">
        <v>538</v>
      </c>
      <c r="B480" s="252" t="s">
        <v>4930</v>
      </c>
      <c r="C480" s="56" t="s">
        <v>5</v>
      </c>
      <c r="D480" s="57">
        <v>3</v>
      </c>
      <c r="E480" s="744"/>
      <c r="F480" s="57">
        <f t="shared" ref="F480:F485" si="9">D480*E480</f>
        <v>0</v>
      </c>
    </row>
    <row r="481" spans="1:6" ht="36" x14ac:dyDescent="0.2">
      <c r="A481" s="680" t="s">
        <v>539</v>
      </c>
      <c r="B481" s="252" t="s">
        <v>4931</v>
      </c>
      <c r="C481" s="56" t="s">
        <v>5</v>
      </c>
      <c r="D481" s="57">
        <v>1</v>
      </c>
      <c r="E481" s="744"/>
      <c r="F481" s="57">
        <f t="shared" si="9"/>
        <v>0</v>
      </c>
    </row>
    <row r="482" spans="1:6" ht="37.5" customHeight="1" x14ac:dyDescent="0.2">
      <c r="A482" s="680" t="s">
        <v>540</v>
      </c>
      <c r="B482" s="252" t="s">
        <v>4932</v>
      </c>
      <c r="C482" s="56" t="s">
        <v>5</v>
      </c>
      <c r="D482" s="57">
        <v>1</v>
      </c>
      <c r="E482" s="744"/>
      <c r="F482" s="57">
        <f t="shared" si="9"/>
        <v>0</v>
      </c>
    </row>
    <row r="483" spans="1:6" ht="48" x14ac:dyDescent="0.2">
      <c r="A483" s="680" t="s">
        <v>541</v>
      </c>
      <c r="B483" s="252" t="s">
        <v>4933</v>
      </c>
      <c r="C483" s="56" t="s">
        <v>5</v>
      </c>
      <c r="D483" s="57">
        <v>1</v>
      </c>
      <c r="E483" s="744"/>
      <c r="F483" s="57">
        <f t="shared" si="9"/>
        <v>0</v>
      </c>
    </row>
    <row r="484" spans="1:6" ht="48" x14ac:dyDescent="0.2">
      <c r="A484" s="680" t="s">
        <v>544</v>
      </c>
      <c r="B484" s="252" t="s">
        <v>4934</v>
      </c>
      <c r="C484" s="56" t="s">
        <v>5</v>
      </c>
      <c r="D484" s="57">
        <v>3</v>
      </c>
      <c r="E484" s="744"/>
      <c r="F484" s="57">
        <f t="shared" si="9"/>
        <v>0</v>
      </c>
    </row>
    <row r="485" spans="1:6" ht="60" x14ac:dyDescent="0.2">
      <c r="A485" s="680" t="s">
        <v>545</v>
      </c>
      <c r="B485" s="252" t="s">
        <v>4935</v>
      </c>
      <c r="C485" s="56" t="s">
        <v>5</v>
      </c>
      <c r="D485" s="57">
        <v>1</v>
      </c>
      <c r="E485" s="744"/>
      <c r="F485" s="57">
        <f t="shared" si="9"/>
        <v>0</v>
      </c>
    </row>
    <row r="486" spans="1:6" x14ac:dyDescent="0.2">
      <c r="A486" s="97"/>
      <c r="B486" s="98" t="s">
        <v>1288</v>
      </c>
      <c r="C486" s="99"/>
      <c r="D486" s="160"/>
      <c r="E486" s="726"/>
      <c r="F486" s="161"/>
    </row>
    <row r="487" spans="1:6" ht="132" customHeight="1" x14ac:dyDescent="0.2">
      <c r="A487" s="680" t="s">
        <v>546</v>
      </c>
      <c r="B487" s="70" t="s">
        <v>1290</v>
      </c>
      <c r="C487" s="38"/>
      <c r="D487" s="38"/>
      <c r="E487" s="775"/>
      <c r="F487" s="681"/>
    </row>
    <row r="488" spans="1:6" ht="24" x14ac:dyDescent="0.2">
      <c r="A488" s="680" t="s">
        <v>547</v>
      </c>
      <c r="B488" s="252" t="s">
        <v>4936</v>
      </c>
      <c r="C488" s="56" t="s">
        <v>5</v>
      </c>
      <c r="D488" s="57">
        <v>2</v>
      </c>
      <c r="E488" s="744"/>
      <c r="F488" s="57">
        <f>D488*E488</f>
        <v>0</v>
      </c>
    </row>
    <row r="489" spans="1:6" ht="24" customHeight="1" x14ac:dyDescent="0.2">
      <c r="A489" s="680" t="s">
        <v>548</v>
      </c>
      <c r="B489" s="252" t="s">
        <v>4937</v>
      </c>
      <c r="C489" s="56" t="s">
        <v>5</v>
      </c>
      <c r="D489" s="57">
        <v>2</v>
      </c>
      <c r="E489" s="744"/>
      <c r="F489" s="57">
        <f>D489*E489</f>
        <v>0</v>
      </c>
    </row>
    <row r="490" spans="1:6" ht="24" x14ac:dyDescent="0.2">
      <c r="A490" s="680" t="s">
        <v>549</v>
      </c>
      <c r="B490" s="252" t="s">
        <v>4938</v>
      </c>
      <c r="C490" s="56" t="s">
        <v>5</v>
      </c>
      <c r="D490" s="57">
        <v>3</v>
      </c>
      <c r="E490" s="744"/>
      <c r="F490" s="57">
        <f>D490*E490</f>
        <v>0</v>
      </c>
    </row>
    <row r="491" spans="1:6" ht="36" x14ac:dyDescent="0.2">
      <c r="A491" s="680" t="s">
        <v>550</v>
      </c>
      <c r="B491" s="252" t="s">
        <v>4939</v>
      </c>
      <c r="C491" s="56" t="s">
        <v>5</v>
      </c>
      <c r="D491" s="57">
        <v>1</v>
      </c>
      <c r="E491" s="744"/>
      <c r="F491" s="57">
        <f>D491*E491</f>
        <v>0</v>
      </c>
    </row>
    <row r="492" spans="1:6" x14ac:dyDescent="0.2">
      <c r="A492" s="97"/>
      <c r="B492" s="98" t="s">
        <v>1291</v>
      </c>
      <c r="C492" s="99"/>
      <c r="D492" s="160"/>
      <c r="E492" s="747"/>
      <c r="F492" s="161"/>
    </row>
    <row r="493" spans="1:6" ht="156" x14ac:dyDescent="0.2">
      <c r="A493" s="680" t="s">
        <v>549</v>
      </c>
      <c r="B493" s="70" t="s">
        <v>1855</v>
      </c>
      <c r="C493" s="38"/>
      <c r="D493" s="38"/>
      <c r="E493" s="774"/>
      <c r="F493" s="681"/>
    </row>
    <row r="494" spans="1:6" ht="97.5" customHeight="1" x14ac:dyDescent="0.2">
      <c r="A494" s="680" t="s">
        <v>550</v>
      </c>
      <c r="B494" s="252" t="s">
        <v>4940</v>
      </c>
      <c r="C494" s="56" t="s">
        <v>5</v>
      </c>
      <c r="D494" s="57">
        <v>1</v>
      </c>
      <c r="E494" s="744"/>
      <c r="F494" s="57">
        <f>D494*E494</f>
        <v>0</v>
      </c>
    </row>
    <row r="495" spans="1:6" ht="72.75" customHeight="1" x14ac:dyDescent="0.2">
      <c r="A495" s="680" t="s">
        <v>551</v>
      </c>
      <c r="B495" s="252" t="s">
        <v>4941</v>
      </c>
      <c r="C495" s="56" t="s">
        <v>5</v>
      </c>
      <c r="D495" s="57">
        <v>1</v>
      </c>
      <c r="E495" s="744"/>
      <c r="F495" s="57">
        <f>D495*E495</f>
        <v>0</v>
      </c>
    </row>
    <row r="496" spans="1:6" ht="84" x14ac:dyDescent="0.2">
      <c r="A496" s="680" t="s">
        <v>552</v>
      </c>
      <c r="B496" s="252" t="s">
        <v>4942</v>
      </c>
      <c r="C496" s="56" t="s">
        <v>5</v>
      </c>
      <c r="D496" s="57">
        <v>1</v>
      </c>
      <c r="E496" s="744"/>
      <c r="F496" s="57">
        <f>D496*E496</f>
        <v>0</v>
      </c>
    </row>
    <row r="497" spans="1:6" ht="84" x14ac:dyDescent="0.2">
      <c r="A497" s="680" t="s">
        <v>553</v>
      </c>
      <c r="B497" s="252" t="s">
        <v>4943</v>
      </c>
      <c r="C497" s="56" t="s">
        <v>5</v>
      </c>
      <c r="D497" s="57">
        <v>1</v>
      </c>
      <c r="E497" s="744"/>
      <c r="F497" s="57">
        <f>D497*E497</f>
        <v>0</v>
      </c>
    </row>
    <row r="498" spans="1:6" ht="72" x14ac:dyDescent="0.2">
      <c r="A498" s="883" t="s">
        <v>42</v>
      </c>
      <c r="B498" s="884" t="s">
        <v>5181</v>
      </c>
      <c r="C498" s="885" t="s">
        <v>5</v>
      </c>
      <c r="D498" s="886">
        <v>1</v>
      </c>
      <c r="E498" s="887"/>
      <c r="F498" s="888" t="s">
        <v>1856</v>
      </c>
    </row>
    <row r="499" spans="1:6" ht="60" x14ac:dyDescent="0.2">
      <c r="A499" s="883" t="s">
        <v>43</v>
      </c>
      <c r="B499" s="889" t="s">
        <v>5182</v>
      </c>
      <c r="C499" s="885" t="s">
        <v>5</v>
      </c>
      <c r="D499" s="886">
        <v>1</v>
      </c>
      <c r="E499" s="887"/>
      <c r="F499" s="888" t="s">
        <v>1856</v>
      </c>
    </row>
    <row r="500" spans="1:6" ht="72" x14ac:dyDescent="0.2">
      <c r="A500" s="680" t="s">
        <v>617</v>
      </c>
      <c r="B500" s="252" t="s">
        <v>4944</v>
      </c>
      <c r="C500" s="56" t="s">
        <v>5</v>
      </c>
      <c r="D500" s="57">
        <v>1</v>
      </c>
      <c r="E500" s="744"/>
      <c r="F500" s="57">
        <f t="shared" ref="F500:F508" si="10">D500*E500</f>
        <v>0</v>
      </c>
    </row>
    <row r="501" spans="1:6" ht="72" x14ac:dyDescent="0.2">
      <c r="A501" s="680" t="s">
        <v>759</v>
      </c>
      <c r="B501" s="252" t="s">
        <v>4945</v>
      </c>
      <c r="C501" s="56" t="s">
        <v>5</v>
      </c>
      <c r="D501" s="57">
        <v>1</v>
      </c>
      <c r="E501" s="744"/>
      <c r="F501" s="57">
        <f t="shared" si="10"/>
        <v>0</v>
      </c>
    </row>
    <row r="502" spans="1:6" ht="108" x14ac:dyDescent="0.2">
      <c r="A502" s="680" t="s">
        <v>761</v>
      </c>
      <c r="B502" s="252" t="s">
        <v>4946</v>
      </c>
      <c r="C502" s="56" t="s">
        <v>5</v>
      </c>
      <c r="D502" s="57">
        <v>1</v>
      </c>
      <c r="E502" s="744"/>
      <c r="F502" s="57">
        <f t="shared" si="10"/>
        <v>0</v>
      </c>
    </row>
    <row r="503" spans="1:6" ht="84" x14ac:dyDescent="0.2">
      <c r="A503" s="680" t="s">
        <v>764</v>
      </c>
      <c r="B503" s="252" t="s">
        <v>4947</v>
      </c>
      <c r="C503" s="56" t="s">
        <v>5</v>
      </c>
      <c r="D503" s="57">
        <v>1</v>
      </c>
      <c r="E503" s="744"/>
      <c r="F503" s="57">
        <f t="shared" si="10"/>
        <v>0</v>
      </c>
    </row>
    <row r="504" spans="1:6" ht="84" x14ac:dyDescent="0.2">
      <c r="A504" s="680" t="s">
        <v>768</v>
      </c>
      <c r="B504" s="252" t="s">
        <v>4948</v>
      </c>
      <c r="C504" s="56" t="s">
        <v>5</v>
      </c>
      <c r="D504" s="57">
        <v>1</v>
      </c>
      <c r="E504" s="744"/>
      <c r="F504" s="57">
        <f t="shared" si="10"/>
        <v>0</v>
      </c>
    </row>
    <row r="505" spans="1:6" ht="72" x14ac:dyDescent="0.2">
      <c r="A505" s="680" t="s">
        <v>773</v>
      </c>
      <c r="B505" s="252" t="s">
        <v>4949</v>
      </c>
      <c r="C505" s="56" t="s">
        <v>5</v>
      </c>
      <c r="D505" s="57">
        <v>1</v>
      </c>
      <c r="E505" s="744"/>
      <c r="F505" s="57">
        <f t="shared" si="10"/>
        <v>0</v>
      </c>
    </row>
    <row r="506" spans="1:6" ht="48" x14ac:dyDescent="0.2">
      <c r="A506" s="680" t="s">
        <v>774</v>
      </c>
      <c r="B506" s="252" t="s">
        <v>4950</v>
      </c>
      <c r="C506" s="56" t="s">
        <v>5</v>
      </c>
      <c r="D506" s="57">
        <v>1</v>
      </c>
      <c r="E506" s="744"/>
      <c r="F506" s="57">
        <f t="shared" si="10"/>
        <v>0</v>
      </c>
    </row>
    <row r="507" spans="1:6" ht="48" x14ac:dyDescent="0.2">
      <c r="A507" s="680" t="s">
        <v>775</v>
      </c>
      <c r="B507" s="252" t="s">
        <v>4951</v>
      </c>
      <c r="C507" s="56" t="s">
        <v>5</v>
      </c>
      <c r="D507" s="57">
        <v>1</v>
      </c>
      <c r="E507" s="744"/>
      <c r="F507" s="57">
        <f t="shared" si="10"/>
        <v>0</v>
      </c>
    </row>
    <row r="508" spans="1:6" ht="72" x14ac:dyDescent="0.2">
      <c r="A508" s="680" t="s">
        <v>776</v>
      </c>
      <c r="B508" s="252" t="s">
        <v>4952</v>
      </c>
      <c r="C508" s="56" t="s">
        <v>5</v>
      </c>
      <c r="D508" s="57">
        <v>1</v>
      </c>
      <c r="E508" s="744"/>
      <c r="F508" s="57">
        <f t="shared" si="10"/>
        <v>0</v>
      </c>
    </row>
    <row r="509" spans="1:6" x14ac:dyDescent="0.2">
      <c r="A509" s="97"/>
      <c r="B509" s="98" t="s">
        <v>1293</v>
      </c>
      <c r="C509" s="99"/>
      <c r="D509" s="160"/>
      <c r="E509" s="747"/>
      <c r="F509" s="161"/>
    </row>
    <row r="510" spans="1:6" ht="144" x14ac:dyDescent="0.2">
      <c r="A510" s="680" t="s">
        <v>780</v>
      </c>
      <c r="B510" s="70" t="s">
        <v>1294</v>
      </c>
      <c r="C510" s="38"/>
      <c r="D510" s="38"/>
      <c r="E510" s="774"/>
      <c r="F510" s="681"/>
    </row>
    <row r="511" spans="1:6" ht="48" x14ac:dyDescent="0.2">
      <c r="A511" s="680" t="s">
        <v>781</v>
      </c>
      <c r="B511" s="252" t="s">
        <v>4953</v>
      </c>
      <c r="C511" s="56" t="s">
        <v>5</v>
      </c>
      <c r="D511" s="57">
        <v>5</v>
      </c>
      <c r="E511" s="744"/>
      <c r="F511" s="57">
        <f t="shared" ref="F511:F521" si="11">D511*E511</f>
        <v>0</v>
      </c>
    </row>
    <row r="512" spans="1:6" ht="48" x14ac:dyDescent="0.2">
      <c r="A512" s="680" t="s">
        <v>782</v>
      </c>
      <c r="B512" s="252" t="s">
        <v>4954</v>
      </c>
      <c r="C512" s="56" t="s">
        <v>5</v>
      </c>
      <c r="D512" s="57">
        <v>3</v>
      </c>
      <c r="E512" s="744"/>
      <c r="F512" s="57">
        <f t="shared" si="11"/>
        <v>0</v>
      </c>
    </row>
    <row r="513" spans="1:6" ht="48" x14ac:dyDescent="0.2">
      <c r="A513" s="680" t="s">
        <v>783</v>
      </c>
      <c r="B513" s="252" t="s">
        <v>4955</v>
      </c>
      <c r="C513" s="56" t="s">
        <v>5</v>
      </c>
      <c r="D513" s="57">
        <v>8</v>
      </c>
      <c r="E513" s="744"/>
      <c r="F513" s="57">
        <f t="shared" si="11"/>
        <v>0</v>
      </c>
    </row>
    <row r="514" spans="1:6" ht="48" x14ac:dyDescent="0.2">
      <c r="A514" s="680" t="s">
        <v>784</v>
      </c>
      <c r="B514" s="252" t="s">
        <v>4956</v>
      </c>
      <c r="C514" s="56" t="s">
        <v>5</v>
      </c>
      <c r="D514" s="57">
        <v>6</v>
      </c>
      <c r="E514" s="744"/>
      <c r="F514" s="57">
        <f t="shared" si="11"/>
        <v>0</v>
      </c>
    </row>
    <row r="515" spans="1:6" ht="48" x14ac:dyDescent="0.2">
      <c r="A515" s="680" t="s">
        <v>785</v>
      </c>
      <c r="B515" s="252" t="s">
        <v>4957</v>
      </c>
      <c r="C515" s="56" t="s">
        <v>5</v>
      </c>
      <c r="D515" s="57">
        <v>3</v>
      </c>
      <c r="E515" s="744"/>
      <c r="F515" s="57">
        <f t="shared" si="11"/>
        <v>0</v>
      </c>
    </row>
    <row r="516" spans="1:6" ht="24" x14ac:dyDescent="0.2">
      <c r="A516" s="680" t="s">
        <v>786</v>
      </c>
      <c r="B516" s="252" t="s">
        <v>4958</v>
      </c>
      <c r="C516" s="56" t="s">
        <v>5</v>
      </c>
      <c r="D516" s="57">
        <v>4</v>
      </c>
      <c r="E516" s="744"/>
      <c r="F516" s="57">
        <f t="shared" si="11"/>
        <v>0</v>
      </c>
    </row>
    <row r="517" spans="1:6" ht="84" x14ac:dyDescent="0.2">
      <c r="A517" s="680" t="s">
        <v>791</v>
      </c>
      <c r="B517" s="890" t="s">
        <v>4959</v>
      </c>
      <c r="C517" s="56" t="s">
        <v>5</v>
      </c>
      <c r="D517" s="57">
        <v>6</v>
      </c>
      <c r="E517" s="744"/>
      <c r="F517" s="57">
        <f t="shared" si="11"/>
        <v>0</v>
      </c>
    </row>
    <row r="518" spans="1:6" ht="72.75" customHeight="1" x14ac:dyDescent="0.2">
      <c r="A518" s="680" t="s">
        <v>792</v>
      </c>
      <c r="B518" s="252" t="s">
        <v>4960</v>
      </c>
      <c r="C518" s="56" t="s">
        <v>5</v>
      </c>
      <c r="D518" s="57">
        <v>1</v>
      </c>
      <c r="E518" s="744"/>
      <c r="F518" s="57">
        <f t="shared" si="11"/>
        <v>0</v>
      </c>
    </row>
    <row r="519" spans="1:6" ht="48" x14ac:dyDescent="0.2">
      <c r="A519" s="680" t="s">
        <v>793</v>
      </c>
      <c r="B519" s="252" t="s">
        <v>4961</v>
      </c>
      <c r="C519" s="56" t="s">
        <v>5</v>
      </c>
      <c r="D519" s="57">
        <v>2</v>
      </c>
      <c r="E519" s="744"/>
      <c r="F519" s="57">
        <f t="shared" si="11"/>
        <v>0</v>
      </c>
    </row>
    <row r="520" spans="1:6" ht="73.5" customHeight="1" x14ac:dyDescent="0.2">
      <c r="A520" s="680" t="s">
        <v>794</v>
      </c>
      <c r="B520" s="252" t="s">
        <v>4962</v>
      </c>
      <c r="C520" s="56" t="s">
        <v>5</v>
      </c>
      <c r="D520" s="57">
        <v>1</v>
      </c>
      <c r="E520" s="744"/>
      <c r="F520" s="57">
        <f t="shared" si="11"/>
        <v>0</v>
      </c>
    </row>
    <row r="521" spans="1:6" ht="48" x14ac:dyDescent="0.2">
      <c r="A521" s="680" t="s">
        <v>795</v>
      </c>
      <c r="B521" s="252" t="s">
        <v>4963</v>
      </c>
      <c r="C521" s="56" t="s">
        <v>5</v>
      </c>
      <c r="D521" s="57">
        <v>1</v>
      </c>
      <c r="E521" s="744"/>
      <c r="F521" s="57">
        <f t="shared" si="11"/>
        <v>0</v>
      </c>
    </row>
    <row r="522" spans="1:6" x14ac:dyDescent="0.2">
      <c r="A522" s="97"/>
      <c r="B522" s="98" t="s">
        <v>1285</v>
      </c>
      <c r="C522" s="99"/>
      <c r="D522" s="160"/>
      <c r="E522" s="747"/>
      <c r="F522" s="161"/>
    </row>
    <row r="523" spans="1:6" ht="121.5" customHeight="1" x14ac:dyDescent="0.2">
      <c r="A523" s="680" t="s">
        <v>796</v>
      </c>
      <c r="B523" s="70" t="s">
        <v>1286</v>
      </c>
      <c r="C523" s="56" t="s">
        <v>40</v>
      </c>
      <c r="D523" s="57">
        <v>1</v>
      </c>
      <c r="E523" s="744"/>
      <c r="F523" s="58">
        <f>D523*E523</f>
        <v>0</v>
      </c>
    </row>
    <row r="524" spans="1:6" x14ac:dyDescent="0.2">
      <c r="A524" s="97"/>
      <c r="B524" s="98" t="s">
        <v>1297</v>
      </c>
      <c r="C524" s="99"/>
      <c r="D524" s="160"/>
      <c r="E524" s="747"/>
      <c r="F524" s="161"/>
    </row>
    <row r="525" spans="1:6" ht="48.75" customHeight="1" x14ac:dyDescent="0.2">
      <c r="A525" s="680" t="s">
        <v>797</v>
      </c>
      <c r="B525" s="70" t="s">
        <v>332</v>
      </c>
      <c r="C525" s="56" t="s">
        <v>4740</v>
      </c>
      <c r="D525" s="57">
        <v>80</v>
      </c>
      <c r="E525" s="744"/>
      <c r="F525" s="57">
        <f>D525*E525</f>
        <v>0</v>
      </c>
    </row>
    <row r="526" spans="1:6" ht="96" x14ac:dyDescent="0.2">
      <c r="A526" s="680" t="s">
        <v>800</v>
      </c>
      <c r="B526" s="70" t="s">
        <v>1895</v>
      </c>
      <c r="C526" s="56"/>
      <c r="D526" s="57"/>
      <c r="E526" s="743"/>
      <c r="F526" s="58"/>
    </row>
    <row r="527" spans="1:6" ht="14.25" x14ac:dyDescent="0.2">
      <c r="A527" s="680" t="s">
        <v>1857</v>
      </c>
      <c r="B527" s="70" t="s">
        <v>1894</v>
      </c>
      <c r="C527" s="56" t="s">
        <v>4739</v>
      </c>
      <c r="D527" s="57">
        <v>193</v>
      </c>
      <c r="E527" s="744"/>
      <c r="F527" s="57">
        <f>D527*E527</f>
        <v>0</v>
      </c>
    </row>
    <row r="528" spans="1:6" ht="24" x14ac:dyDescent="0.2">
      <c r="A528" s="680" t="s">
        <v>1858</v>
      </c>
      <c r="B528" s="70" t="s">
        <v>1296</v>
      </c>
      <c r="C528" s="56" t="s">
        <v>4740</v>
      </c>
      <c r="D528" s="57">
        <v>74</v>
      </c>
      <c r="E528" s="744"/>
      <c r="F528" s="57">
        <f>D528*E528</f>
        <v>0</v>
      </c>
    </row>
    <row r="529" spans="1:6" ht="24" x14ac:dyDescent="0.2">
      <c r="A529" s="680" t="s">
        <v>1859</v>
      </c>
      <c r="B529" s="70" t="s">
        <v>333</v>
      </c>
      <c r="C529" s="56" t="s">
        <v>40</v>
      </c>
      <c r="D529" s="57">
        <v>37</v>
      </c>
      <c r="E529" s="744"/>
      <c r="F529" s="57">
        <f>D529*E529</f>
        <v>0</v>
      </c>
    </row>
    <row r="530" spans="1:6" ht="74.25" customHeight="1" x14ac:dyDescent="0.2">
      <c r="A530" s="680" t="s">
        <v>801</v>
      </c>
      <c r="B530" s="70" t="s">
        <v>1896</v>
      </c>
      <c r="C530" s="56"/>
      <c r="D530" s="57"/>
      <c r="E530" s="743"/>
      <c r="F530" s="58"/>
    </row>
    <row r="531" spans="1:6" ht="14.25" x14ac:dyDescent="0.2">
      <c r="A531" s="680" t="s">
        <v>1900</v>
      </c>
      <c r="B531" s="70" t="s">
        <v>1295</v>
      </c>
      <c r="C531" s="56" t="s">
        <v>4739</v>
      </c>
      <c r="D531" s="57">
        <v>18</v>
      </c>
      <c r="E531" s="744"/>
      <c r="F531" s="57">
        <f>D531*E531</f>
        <v>0</v>
      </c>
    </row>
    <row r="532" spans="1:6" ht="24" x14ac:dyDescent="0.2">
      <c r="A532" s="680" t="s">
        <v>1901</v>
      </c>
      <c r="B532" s="70" t="s">
        <v>1296</v>
      </c>
      <c r="C532" s="56" t="s">
        <v>4740</v>
      </c>
      <c r="D532" s="57">
        <v>4.5</v>
      </c>
      <c r="E532" s="744"/>
      <c r="F532" s="57">
        <f>D532*E532</f>
        <v>0</v>
      </c>
    </row>
    <row r="533" spans="1:6" x14ac:dyDescent="0.2">
      <c r="A533" s="680" t="s">
        <v>1902</v>
      </c>
      <c r="B533" s="70" t="s">
        <v>1897</v>
      </c>
      <c r="C533" s="56" t="s">
        <v>40</v>
      </c>
      <c r="D533" s="57">
        <v>3</v>
      </c>
      <c r="E533" s="744"/>
      <c r="F533" s="57">
        <f>D533*E533</f>
        <v>0</v>
      </c>
    </row>
    <row r="534" spans="1:6" ht="24" x14ac:dyDescent="0.2">
      <c r="A534" s="680" t="s">
        <v>822</v>
      </c>
      <c r="B534" s="70" t="s">
        <v>1898</v>
      </c>
      <c r="C534" s="56" t="s">
        <v>4739</v>
      </c>
      <c r="D534" s="57">
        <v>12</v>
      </c>
      <c r="E534" s="744"/>
      <c r="F534" s="57">
        <f>D534*E534</f>
        <v>0</v>
      </c>
    </row>
    <row r="535" spans="1:6" ht="36" x14ac:dyDescent="0.2">
      <c r="A535" s="141" t="s">
        <v>823</v>
      </c>
      <c r="B535" s="246" t="s">
        <v>1899</v>
      </c>
      <c r="C535" s="80" t="s">
        <v>4740</v>
      </c>
      <c r="D535" s="81">
        <v>80</v>
      </c>
      <c r="E535" s="744"/>
      <c r="F535" s="81">
        <f>D535*E535</f>
        <v>0</v>
      </c>
    </row>
    <row r="536" spans="1:6" x14ac:dyDescent="0.2">
      <c r="A536" s="102"/>
      <c r="B536" s="44"/>
      <c r="C536" s="44"/>
      <c r="D536" s="44"/>
      <c r="E536" s="750"/>
      <c r="F536" s="45"/>
    </row>
    <row r="537" spans="1:6" x14ac:dyDescent="0.2">
      <c r="A537" s="689"/>
      <c r="B537" s="134" t="s">
        <v>334</v>
      </c>
      <c r="C537" s="167"/>
      <c r="D537" s="167"/>
      <c r="E537" s="752"/>
      <c r="F537" s="104">
        <f>SUM(F469:F536)</f>
        <v>0</v>
      </c>
    </row>
    <row r="538" spans="1:6" x14ac:dyDescent="0.2">
      <c r="A538" s="43"/>
      <c r="B538" s="44"/>
      <c r="C538" s="44"/>
      <c r="D538" s="44"/>
      <c r="E538" s="750"/>
      <c r="F538" s="45"/>
    </row>
    <row r="539" spans="1:6" x14ac:dyDescent="0.2">
      <c r="A539" s="674"/>
      <c r="B539" s="671"/>
      <c r="C539" s="671"/>
      <c r="D539" s="671"/>
      <c r="E539" s="753"/>
      <c r="F539" s="672"/>
    </row>
    <row r="540" spans="1:6" ht="18.75" x14ac:dyDescent="0.3">
      <c r="A540" s="135"/>
      <c r="B540" s="891" t="s">
        <v>4448</v>
      </c>
      <c r="C540" s="47"/>
      <c r="D540" s="47"/>
      <c r="E540" s="793"/>
      <c r="F540" s="48"/>
    </row>
    <row r="541" spans="1:6" ht="33.75" x14ac:dyDescent="0.2">
      <c r="A541" s="188"/>
      <c r="B541" s="188" t="s">
        <v>4994</v>
      </c>
      <c r="C541" s="197"/>
      <c r="D541" s="197"/>
      <c r="E541" s="765"/>
      <c r="F541" s="197"/>
    </row>
    <row r="542" spans="1:6" ht="90" x14ac:dyDescent="0.2">
      <c r="A542" s="177"/>
      <c r="B542" s="177" t="s">
        <v>4884</v>
      </c>
      <c r="C542" s="180"/>
      <c r="D542" s="180"/>
      <c r="E542" s="733"/>
      <c r="F542" s="180"/>
    </row>
    <row r="543" spans="1:6" ht="22.5" x14ac:dyDescent="0.2">
      <c r="A543" s="177"/>
      <c r="B543" s="177" t="s">
        <v>5183</v>
      </c>
      <c r="C543" s="186"/>
      <c r="D543" s="186"/>
      <c r="E543" s="739"/>
      <c r="F543" s="186"/>
    </row>
    <row r="544" spans="1:6" ht="45" x14ac:dyDescent="0.2">
      <c r="A544" s="177"/>
      <c r="B544" s="177" t="s">
        <v>4871</v>
      </c>
      <c r="C544" s="180"/>
      <c r="D544" s="180"/>
      <c r="E544" s="733"/>
      <c r="F544" s="180"/>
    </row>
    <row r="545" spans="1:6" ht="33.75" x14ac:dyDescent="0.2">
      <c r="A545" s="177"/>
      <c r="B545" s="177" t="s">
        <v>5172</v>
      </c>
      <c r="C545" s="186"/>
      <c r="D545" s="186"/>
      <c r="E545" s="739"/>
      <c r="F545" s="186"/>
    </row>
    <row r="546" spans="1:6" ht="45" x14ac:dyDescent="0.2">
      <c r="A546" s="269"/>
      <c r="B546" s="177" t="s">
        <v>1399</v>
      </c>
      <c r="C546" s="184"/>
      <c r="D546" s="184"/>
      <c r="E546" s="738"/>
      <c r="F546" s="184"/>
    </row>
    <row r="547" spans="1:6" ht="56.25" x14ac:dyDescent="0.2">
      <c r="A547" s="179"/>
      <c r="B547" s="179" t="s">
        <v>1400</v>
      </c>
      <c r="C547" s="176"/>
      <c r="D547" s="176"/>
      <c r="E547" s="737"/>
      <c r="F547" s="176"/>
    </row>
    <row r="548" spans="1:6" ht="67.5" x14ac:dyDescent="0.2">
      <c r="A548" s="269"/>
      <c r="B548" s="177" t="s">
        <v>1401</v>
      </c>
      <c r="C548" s="184"/>
      <c r="D548" s="184"/>
      <c r="E548" s="738"/>
      <c r="F548" s="184"/>
    </row>
    <row r="549" spans="1:6" ht="33.75" x14ac:dyDescent="0.2">
      <c r="A549" s="177"/>
      <c r="B549" s="177" t="s">
        <v>4885</v>
      </c>
      <c r="C549" s="180"/>
      <c r="D549" s="180"/>
      <c r="E549" s="733"/>
      <c r="F549" s="180"/>
    </row>
    <row r="550" spans="1:6" x14ac:dyDescent="0.2">
      <c r="A550" s="302"/>
      <c r="B550" s="198" t="s">
        <v>425</v>
      </c>
      <c r="C550" s="303"/>
      <c r="D550" s="204"/>
      <c r="E550" s="776"/>
      <c r="F550" s="205"/>
    </row>
    <row r="551" spans="1:6" x14ac:dyDescent="0.2">
      <c r="A551" s="304"/>
      <c r="B551" s="209" t="s">
        <v>192</v>
      </c>
      <c r="C551" s="304"/>
      <c r="D551" s="208"/>
      <c r="E551" s="777"/>
      <c r="F551" s="210"/>
    </row>
    <row r="552" spans="1:6" ht="22.5" x14ac:dyDescent="0.2">
      <c r="A552" s="304"/>
      <c r="B552" s="209" t="s">
        <v>426</v>
      </c>
      <c r="C552" s="304"/>
      <c r="D552" s="208"/>
      <c r="E552" s="777"/>
      <c r="F552" s="210"/>
    </row>
    <row r="553" spans="1:6" ht="22.5" x14ac:dyDescent="0.2">
      <c r="A553" s="304"/>
      <c r="B553" s="209" t="s">
        <v>427</v>
      </c>
      <c r="C553" s="304"/>
      <c r="D553" s="208"/>
      <c r="E553" s="777"/>
      <c r="F553" s="210"/>
    </row>
    <row r="554" spans="1:6" x14ac:dyDescent="0.2">
      <c r="A554" s="304"/>
      <c r="B554" s="209" t="s">
        <v>428</v>
      </c>
      <c r="C554" s="304"/>
      <c r="D554" s="208"/>
      <c r="E554" s="777"/>
      <c r="F554" s="210"/>
    </row>
    <row r="555" spans="1:6" x14ac:dyDescent="0.2">
      <c r="A555" s="211" t="s">
        <v>134</v>
      </c>
      <c r="B555" s="209" t="s">
        <v>4683</v>
      </c>
      <c r="C555" s="304"/>
      <c r="D555" s="208"/>
      <c r="E555" s="777"/>
      <c r="F555" s="210"/>
    </row>
    <row r="556" spans="1:6" x14ac:dyDescent="0.2">
      <c r="A556" s="211" t="s">
        <v>134</v>
      </c>
      <c r="B556" s="209" t="s">
        <v>4684</v>
      </c>
      <c r="C556" s="304"/>
      <c r="D556" s="208"/>
      <c r="E556" s="777"/>
      <c r="F556" s="210"/>
    </row>
    <row r="557" spans="1:6" x14ac:dyDescent="0.2">
      <c r="A557" s="211" t="s">
        <v>134</v>
      </c>
      <c r="B557" s="209" t="s">
        <v>4685</v>
      </c>
      <c r="C557" s="304"/>
      <c r="D557" s="208"/>
      <c r="E557" s="777"/>
      <c r="F557" s="210"/>
    </row>
    <row r="558" spans="1:6" ht="22.5" x14ac:dyDescent="0.2">
      <c r="A558" s="177"/>
      <c r="B558" s="177" t="s">
        <v>429</v>
      </c>
      <c r="C558" s="181"/>
      <c r="D558" s="181"/>
      <c r="E558" s="768"/>
      <c r="F558" s="181"/>
    </row>
    <row r="559" spans="1:6" x14ac:dyDescent="0.2">
      <c r="A559" s="304"/>
      <c r="B559" s="209" t="s">
        <v>430</v>
      </c>
      <c r="C559" s="304"/>
      <c r="D559" s="208"/>
      <c r="E559" s="777"/>
      <c r="F559" s="210"/>
    </row>
    <row r="560" spans="1:6" x14ac:dyDescent="0.2">
      <c r="A560" s="304"/>
      <c r="B560" s="209" t="s">
        <v>431</v>
      </c>
      <c r="C560" s="304"/>
      <c r="D560" s="208"/>
      <c r="E560" s="777"/>
      <c r="F560" s="210"/>
    </row>
    <row r="561" spans="1:6" x14ac:dyDescent="0.2">
      <c r="A561" s="211" t="s">
        <v>134</v>
      </c>
      <c r="B561" s="209" t="s">
        <v>4668</v>
      </c>
      <c r="C561" s="304"/>
      <c r="D561" s="208"/>
      <c r="E561" s="777"/>
      <c r="F561" s="210"/>
    </row>
    <row r="562" spans="1:6" x14ac:dyDescent="0.2">
      <c r="A562" s="211" t="s">
        <v>134</v>
      </c>
      <c r="B562" s="209" t="s">
        <v>4686</v>
      </c>
      <c r="C562" s="304"/>
      <c r="D562" s="208"/>
      <c r="E562" s="777"/>
      <c r="F562" s="210"/>
    </row>
    <row r="563" spans="1:6" x14ac:dyDescent="0.2">
      <c r="A563" s="211" t="s">
        <v>134</v>
      </c>
      <c r="B563" s="209" t="s">
        <v>4687</v>
      </c>
      <c r="C563" s="304"/>
      <c r="D563" s="208"/>
      <c r="E563" s="777"/>
      <c r="F563" s="210"/>
    </row>
    <row r="564" spans="1:6" x14ac:dyDescent="0.2">
      <c r="A564" s="211" t="s">
        <v>134</v>
      </c>
      <c r="B564" s="209" t="s">
        <v>4688</v>
      </c>
      <c r="C564" s="304"/>
      <c r="D564" s="208"/>
      <c r="E564" s="777"/>
      <c r="F564" s="210"/>
    </row>
    <row r="565" spans="1:6" ht="13.5" customHeight="1" x14ac:dyDescent="0.2">
      <c r="A565" s="211" t="s">
        <v>134</v>
      </c>
      <c r="B565" s="209" t="s">
        <v>4689</v>
      </c>
      <c r="C565" s="304"/>
      <c r="D565" s="208"/>
      <c r="E565" s="777"/>
      <c r="F565" s="210"/>
    </row>
    <row r="566" spans="1:6" x14ac:dyDescent="0.2">
      <c r="A566" s="211" t="s">
        <v>134</v>
      </c>
      <c r="B566" s="209" t="s">
        <v>4690</v>
      </c>
      <c r="C566" s="304"/>
      <c r="D566" s="208"/>
      <c r="E566" s="777"/>
      <c r="F566" s="210"/>
    </row>
    <row r="567" spans="1:6" x14ac:dyDescent="0.2">
      <c r="A567" s="211" t="s">
        <v>134</v>
      </c>
      <c r="B567" s="209" t="s">
        <v>4691</v>
      </c>
      <c r="C567" s="304"/>
      <c r="D567" s="208"/>
      <c r="E567" s="777"/>
      <c r="F567" s="210"/>
    </row>
    <row r="568" spans="1:6" x14ac:dyDescent="0.2">
      <c r="A568" s="304"/>
      <c r="B568" s="209" t="s">
        <v>432</v>
      </c>
      <c r="C568" s="304"/>
      <c r="D568" s="208"/>
      <c r="E568" s="777"/>
      <c r="F568" s="210"/>
    </row>
    <row r="569" spans="1:6" x14ac:dyDescent="0.2">
      <c r="A569" s="211" t="s">
        <v>134</v>
      </c>
      <c r="B569" s="209" t="s">
        <v>4692</v>
      </c>
      <c r="C569" s="304"/>
      <c r="D569" s="208"/>
      <c r="E569" s="777"/>
      <c r="F569" s="210"/>
    </row>
    <row r="570" spans="1:6" x14ac:dyDescent="0.2">
      <c r="A570" s="211" t="s">
        <v>134</v>
      </c>
      <c r="B570" s="209" t="s">
        <v>4693</v>
      </c>
      <c r="C570" s="304"/>
      <c r="D570" s="208"/>
      <c r="E570" s="777"/>
      <c r="F570" s="210"/>
    </row>
    <row r="571" spans="1:6" s="228" customFormat="1" x14ac:dyDescent="0.2">
      <c r="A571" s="211" t="s">
        <v>134</v>
      </c>
      <c r="B571" s="209" t="s">
        <v>4694</v>
      </c>
      <c r="C571" s="305"/>
      <c r="D571" s="212"/>
      <c r="E571" s="778"/>
      <c r="F571" s="213"/>
    </row>
    <row r="572" spans="1:6" x14ac:dyDescent="0.2">
      <c r="A572" s="211" t="s">
        <v>134</v>
      </c>
      <c r="B572" s="209" t="s">
        <v>4695</v>
      </c>
      <c r="C572" s="304"/>
      <c r="D572" s="208"/>
      <c r="E572" s="777"/>
      <c r="F572" s="210"/>
    </row>
    <row r="573" spans="1:6" s="228" customFormat="1" x14ac:dyDescent="0.2">
      <c r="A573" s="211" t="s">
        <v>134</v>
      </c>
      <c r="B573" s="209" t="s">
        <v>4696</v>
      </c>
      <c r="C573" s="305"/>
      <c r="D573" s="212"/>
      <c r="E573" s="778"/>
      <c r="F573" s="213"/>
    </row>
    <row r="574" spans="1:6" x14ac:dyDescent="0.2">
      <c r="A574" s="304"/>
      <c r="B574" s="209" t="s">
        <v>433</v>
      </c>
      <c r="C574" s="304"/>
      <c r="D574" s="208"/>
      <c r="E574" s="777"/>
      <c r="F574" s="210"/>
    </row>
    <row r="575" spans="1:6" ht="33.75" x14ac:dyDescent="0.2">
      <c r="A575" s="211" t="s">
        <v>134</v>
      </c>
      <c r="B575" s="209" t="s">
        <v>4699</v>
      </c>
      <c r="C575" s="304"/>
      <c r="D575" s="208"/>
      <c r="E575" s="777"/>
      <c r="F575" s="210"/>
    </row>
    <row r="576" spans="1:6" ht="22.5" x14ac:dyDescent="0.2">
      <c r="A576" s="211" t="s">
        <v>134</v>
      </c>
      <c r="B576" s="209" t="s">
        <v>4697</v>
      </c>
      <c r="C576" s="304"/>
      <c r="D576" s="208"/>
      <c r="E576" s="777"/>
      <c r="F576" s="210"/>
    </row>
    <row r="577" spans="1:6" x14ac:dyDescent="0.2">
      <c r="A577" s="306" t="s">
        <v>134</v>
      </c>
      <c r="B577" s="307" t="s">
        <v>4698</v>
      </c>
      <c r="C577" s="308"/>
      <c r="D577" s="309"/>
      <c r="E577" s="779"/>
      <c r="F577" s="310"/>
    </row>
    <row r="578" spans="1:6" x14ac:dyDescent="0.2">
      <c r="A578" s="111"/>
      <c r="B578" s="675" t="s">
        <v>1306</v>
      </c>
      <c r="C578" s="112"/>
      <c r="D578" s="265"/>
      <c r="E578" s="759"/>
      <c r="F578" s="259"/>
    </row>
    <row r="579" spans="1:6" ht="72" x14ac:dyDescent="0.2">
      <c r="A579" s="130" t="s">
        <v>12</v>
      </c>
      <c r="B579" s="297" t="s">
        <v>5184</v>
      </c>
      <c r="C579" s="53" t="s">
        <v>4740</v>
      </c>
      <c r="D579" s="54">
        <v>39</v>
      </c>
      <c r="E579" s="744"/>
      <c r="F579" s="54">
        <f>D579*E579</f>
        <v>0</v>
      </c>
    </row>
    <row r="580" spans="1:6" ht="72" x14ac:dyDescent="0.2">
      <c r="A580" s="680" t="s">
        <v>48</v>
      </c>
      <c r="B580" s="41" t="s">
        <v>5185</v>
      </c>
      <c r="C580" s="56"/>
      <c r="D580" s="57"/>
      <c r="E580" s="743"/>
      <c r="F580" s="57"/>
    </row>
    <row r="581" spans="1:6" ht="24" x14ac:dyDescent="0.2">
      <c r="A581" s="680" t="s">
        <v>141</v>
      </c>
      <c r="B581" s="41" t="s">
        <v>1363</v>
      </c>
      <c r="C581" s="56" t="s">
        <v>4739</v>
      </c>
      <c r="D581" s="57">
        <v>25</v>
      </c>
      <c r="E581" s="744"/>
      <c r="F581" s="57">
        <f>D581*E581</f>
        <v>0</v>
      </c>
    </row>
    <row r="582" spans="1:6" x14ac:dyDescent="0.2">
      <c r="A582" s="680" t="s">
        <v>142</v>
      </c>
      <c r="B582" s="41" t="s">
        <v>1364</v>
      </c>
      <c r="C582" s="56" t="s">
        <v>40</v>
      </c>
      <c r="D582" s="57">
        <v>64</v>
      </c>
      <c r="E582" s="744"/>
      <c r="F582" s="57">
        <f>D582*E582</f>
        <v>0</v>
      </c>
    </row>
    <row r="583" spans="1:6" ht="24" x14ac:dyDescent="0.2">
      <c r="A583" s="680" t="s">
        <v>515</v>
      </c>
      <c r="B583" s="41" t="s">
        <v>1365</v>
      </c>
      <c r="C583" s="56" t="s">
        <v>5</v>
      </c>
      <c r="D583" s="57">
        <v>48</v>
      </c>
      <c r="E583" s="744"/>
      <c r="F583" s="57">
        <f>D583*E583</f>
        <v>0</v>
      </c>
    </row>
    <row r="584" spans="1:6" ht="132" x14ac:dyDescent="0.2">
      <c r="A584" s="680" t="s">
        <v>1</v>
      </c>
      <c r="B584" s="41" t="s">
        <v>5186</v>
      </c>
      <c r="C584" s="56"/>
      <c r="D584" s="57"/>
      <c r="E584" s="743"/>
      <c r="F584" s="58"/>
    </row>
    <row r="585" spans="1:6" ht="14.25" x14ac:dyDescent="0.2">
      <c r="A585" s="680" t="s">
        <v>597</v>
      </c>
      <c r="B585" s="253" t="s">
        <v>338</v>
      </c>
      <c r="C585" s="56" t="s">
        <v>4739</v>
      </c>
      <c r="D585" s="57">
        <v>41</v>
      </c>
      <c r="E585" s="744"/>
      <c r="F585" s="57">
        <f>D585*E585</f>
        <v>0</v>
      </c>
    </row>
    <row r="586" spans="1:6" ht="24" x14ac:dyDescent="0.2">
      <c r="A586" s="680" t="s">
        <v>598</v>
      </c>
      <c r="B586" s="41" t="s">
        <v>1366</v>
      </c>
      <c r="C586" s="56" t="s">
        <v>5</v>
      </c>
      <c r="D586" s="57">
        <v>17</v>
      </c>
      <c r="E586" s="744"/>
      <c r="F586" s="57">
        <f>D586*E586</f>
        <v>0</v>
      </c>
    </row>
    <row r="587" spans="1:6" x14ac:dyDescent="0.2">
      <c r="A587" s="680" t="s">
        <v>1631</v>
      </c>
      <c r="B587" s="41" t="s">
        <v>1367</v>
      </c>
      <c r="C587" s="56" t="s">
        <v>5</v>
      </c>
      <c r="D587" s="57">
        <v>68</v>
      </c>
      <c r="E587" s="744"/>
      <c r="F587" s="57">
        <f>D587*E587</f>
        <v>0</v>
      </c>
    </row>
    <row r="588" spans="1:6" ht="84" x14ac:dyDescent="0.2">
      <c r="A588" s="680" t="s">
        <v>2</v>
      </c>
      <c r="B588" s="41" t="s">
        <v>5187</v>
      </c>
      <c r="C588" s="56" t="s">
        <v>4740</v>
      </c>
      <c r="D588" s="57">
        <v>348</v>
      </c>
      <c r="E588" s="744"/>
      <c r="F588" s="57">
        <f>D588*E588</f>
        <v>0</v>
      </c>
    </row>
    <row r="589" spans="1:6" x14ac:dyDescent="0.2">
      <c r="A589" s="97"/>
      <c r="B589" s="98" t="s">
        <v>1307</v>
      </c>
      <c r="C589" s="99"/>
      <c r="D589" s="160"/>
      <c r="E589" s="747"/>
      <c r="F589" s="161"/>
    </row>
    <row r="590" spans="1:6" s="254" customFormat="1" ht="24" x14ac:dyDescent="0.2">
      <c r="A590" s="680" t="s">
        <v>3</v>
      </c>
      <c r="B590" s="89" t="s">
        <v>5192</v>
      </c>
      <c r="C590" s="131"/>
      <c r="D590" s="132"/>
      <c r="E590" s="856"/>
      <c r="F590" s="74"/>
    </row>
    <row r="591" spans="1:6" s="254" customFormat="1" ht="36" x14ac:dyDescent="0.2">
      <c r="A591" s="680" t="s">
        <v>134</v>
      </c>
      <c r="B591" s="89" t="s">
        <v>1663</v>
      </c>
      <c r="C591" s="56"/>
      <c r="D591" s="57"/>
      <c r="E591" s="780"/>
      <c r="F591" s="71"/>
    </row>
    <row r="592" spans="1:6" s="254" customFormat="1" ht="72" x14ac:dyDescent="0.2">
      <c r="A592" s="680" t="s">
        <v>134</v>
      </c>
      <c r="B592" s="89" t="s">
        <v>1308</v>
      </c>
      <c r="C592" s="56"/>
      <c r="D592" s="57"/>
      <c r="E592" s="780"/>
      <c r="F592" s="71"/>
    </row>
    <row r="593" spans="1:6" s="254" customFormat="1" ht="48" x14ac:dyDescent="0.2">
      <c r="A593" s="680" t="s">
        <v>134</v>
      </c>
      <c r="B593" s="89" t="s">
        <v>1309</v>
      </c>
      <c r="C593" s="56"/>
      <c r="D593" s="57"/>
      <c r="E593" s="743"/>
      <c r="F593" s="71"/>
    </row>
    <row r="594" spans="1:6" s="254" customFormat="1" x14ac:dyDescent="0.2">
      <c r="A594" s="680" t="s">
        <v>134</v>
      </c>
      <c r="B594" s="89" t="s">
        <v>1310</v>
      </c>
      <c r="C594" s="56"/>
      <c r="D594" s="57"/>
      <c r="E594" s="780"/>
      <c r="F594" s="71"/>
    </row>
    <row r="595" spans="1:6" s="254" customFormat="1" ht="48" x14ac:dyDescent="0.2">
      <c r="A595" s="680" t="s">
        <v>134</v>
      </c>
      <c r="B595" s="89" t="s">
        <v>1311</v>
      </c>
      <c r="C595" s="56"/>
      <c r="D595" s="57"/>
      <c r="E595" s="780"/>
      <c r="F595" s="71"/>
    </row>
    <row r="596" spans="1:6" s="254" customFormat="1" ht="24" x14ac:dyDescent="0.2">
      <c r="A596" s="680" t="s">
        <v>134</v>
      </c>
      <c r="B596" s="89" t="s">
        <v>1312</v>
      </c>
      <c r="C596" s="56"/>
      <c r="D596" s="57"/>
      <c r="E596" s="780"/>
      <c r="F596" s="71"/>
    </row>
    <row r="597" spans="1:6" s="254" customFormat="1" ht="48" x14ac:dyDescent="0.2">
      <c r="A597" s="680" t="s">
        <v>134</v>
      </c>
      <c r="B597" s="89" t="s">
        <v>1313</v>
      </c>
      <c r="C597" s="56"/>
      <c r="D597" s="57"/>
      <c r="E597" s="780"/>
      <c r="F597" s="71"/>
    </row>
    <row r="598" spans="1:6" s="254" customFormat="1" ht="24" x14ac:dyDescent="0.2">
      <c r="A598" s="680" t="s">
        <v>134</v>
      </c>
      <c r="B598" s="89" t="s">
        <v>1314</v>
      </c>
      <c r="C598" s="56"/>
      <c r="D598" s="57"/>
      <c r="E598" s="780"/>
      <c r="F598" s="71"/>
    </row>
    <row r="599" spans="1:6" s="254" customFormat="1" ht="24" x14ac:dyDescent="0.2">
      <c r="A599" s="680" t="s">
        <v>134</v>
      </c>
      <c r="B599" s="89" t="s">
        <v>1315</v>
      </c>
      <c r="C599" s="56"/>
      <c r="D599" s="57"/>
      <c r="E599" s="780"/>
      <c r="F599" s="71"/>
    </row>
    <row r="600" spans="1:6" s="254" customFormat="1" x14ac:dyDescent="0.2">
      <c r="A600" s="680" t="s">
        <v>134</v>
      </c>
      <c r="B600" s="89" t="s">
        <v>1350</v>
      </c>
      <c r="C600" s="56"/>
      <c r="D600" s="57"/>
      <c r="E600" s="780"/>
      <c r="F600" s="71"/>
    </row>
    <row r="601" spans="1:6" s="254" customFormat="1" x14ac:dyDescent="0.2">
      <c r="A601" s="680" t="s">
        <v>134</v>
      </c>
      <c r="B601" s="89" t="s">
        <v>1316</v>
      </c>
      <c r="C601" s="56"/>
      <c r="D601" s="57"/>
      <c r="E601" s="780"/>
      <c r="F601" s="71"/>
    </row>
    <row r="602" spans="1:6" s="254" customFormat="1" x14ac:dyDescent="0.2">
      <c r="A602" s="680" t="s">
        <v>134</v>
      </c>
      <c r="B602" s="89" t="s">
        <v>1317</v>
      </c>
      <c r="C602" s="56"/>
      <c r="D602" s="57"/>
      <c r="E602" s="780"/>
      <c r="F602" s="71"/>
    </row>
    <row r="603" spans="1:6" s="254" customFormat="1" x14ac:dyDescent="0.2">
      <c r="A603" s="680" t="s">
        <v>134</v>
      </c>
      <c r="B603" s="89" t="s">
        <v>1318</v>
      </c>
      <c r="C603" s="56"/>
      <c r="D603" s="57"/>
      <c r="E603" s="780"/>
      <c r="F603" s="71"/>
    </row>
    <row r="604" spans="1:6" s="254" customFormat="1" x14ac:dyDescent="0.2">
      <c r="A604" s="680" t="s">
        <v>134</v>
      </c>
      <c r="B604" s="89" t="s">
        <v>1319</v>
      </c>
      <c r="C604" s="56"/>
      <c r="D604" s="57"/>
      <c r="E604" s="780"/>
      <c r="F604" s="71"/>
    </row>
    <row r="605" spans="1:6" s="254" customFormat="1" x14ac:dyDescent="0.2">
      <c r="A605" s="680" t="s">
        <v>134</v>
      </c>
      <c r="B605" s="89" t="s">
        <v>1320</v>
      </c>
      <c r="C605" s="56"/>
      <c r="D605" s="57"/>
      <c r="E605" s="780"/>
      <c r="F605" s="71"/>
    </row>
    <row r="606" spans="1:6" s="254" customFormat="1" x14ac:dyDescent="0.2">
      <c r="A606" s="680" t="s">
        <v>134</v>
      </c>
      <c r="B606" s="41" t="s">
        <v>1321</v>
      </c>
      <c r="C606" s="56"/>
      <c r="D606" s="57"/>
      <c r="E606" s="780"/>
      <c r="F606" s="71"/>
    </row>
    <row r="607" spans="1:6" s="254" customFormat="1" x14ac:dyDescent="0.2">
      <c r="A607" s="680" t="s">
        <v>138</v>
      </c>
      <c r="B607" s="89" t="s">
        <v>5188</v>
      </c>
      <c r="C607" s="56" t="s">
        <v>40</v>
      </c>
      <c r="D607" s="57">
        <v>1</v>
      </c>
      <c r="E607" s="744"/>
      <c r="F607" s="71">
        <f>E607*D607</f>
        <v>0</v>
      </c>
    </row>
    <row r="608" spans="1:6" s="254" customFormat="1" ht="24" x14ac:dyDescent="0.2">
      <c r="A608" s="680" t="s">
        <v>4</v>
      </c>
      <c r="B608" s="89" t="s">
        <v>5193</v>
      </c>
      <c r="C608" s="56"/>
      <c r="D608" s="57"/>
      <c r="E608" s="856"/>
      <c r="F608" s="71"/>
    </row>
    <row r="609" spans="1:6" s="254" customFormat="1" ht="36" x14ac:dyDescent="0.2">
      <c r="A609" s="680" t="s">
        <v>134</v>
      </c>
      <c r="B609" s="89" t="s">
        <v>1322</v>
      </c>
      <c r="C609" s="56"/>
      <c r="D609" s="57"/>
      <c r="E609" s="780"/>
      <c r="F609" s="71"/>
    </row>
    <row r="610" spans="1:6" s="254" customFormat="1" ht="132" x14ac:dyDescent="0.2">
      <c r="A610" s="680" t="s">
        <v>134</v>
      </c>
      <c r="B610" s="41" t="s">
        <v>1323</v>
      </c>
      <c r="C610" s="56"/>
      <c r="D610" s="57"/>
      <c r="E610" s="780"/>
      <c r="F610" s="71"/>
    </row>
    <row r="611" spans="1:6" s="254" customFormat="1" ht="24" x14ac:dyDescent="0.2">
      <c r="A611" s="680" t="s">
        <v>134</v>
      </c>
      <c r="B611" s="89" t="s">
        <v>1324</v>
      </c>
      <c r="C611" s="56"/>
      <c r="D611" s="57"/>
      <c r="E611" s="780"/>
      <c r="F611" s="71"/>
    </row>
    <row r="612" spans="1:6" s="254" customFormat="1" x14ac:dyDescent="0.2">
      <c r="A612" s="680" t="s">
        <v>134</v>
      </c>
      <c r="B612" s="89" t="s">
        <v>1325</v>
      </c>
      <c r="C612" s="56"/>
      <c r="D612" s="57"/>
      <c r="E612" s="780"/>
      <c r="F612" s="71"/>
    </row>
    <row r="613" spans="1:6" s="254" customFormat="1" ht="48" x14ac:dyDescent="0.2">
      <c r="A613" s="680" t="s">
        <v>134</v>
      </c>
      <c r="B613" s="89" t="s">
        <v>1326</v>
      </c>
      <c r="C613" s="56"/>
      <c r="D613" s="57"/>
      <c r="E613" s="780"/>
      <c r="F613" s="71"/>
    </row>
    <row r="614" spans="1:6" s="254" customFormat="1" ht="36" x14ac:dyDescent="0.2">
      <c r="A614" s="680" t="s">
        <v>134</v>
      </c>
      <c r="B614" s="89" t="s">
        <v>1327</v>
      </c>
      <c r="C614" s="56"/>
      <c r="D614" s="57"/>
      <c r="E614" s="780"/>
      <c r="F614" s="71"/>
    </row>
    <row r="615" spans="1:6" s="254" customFormat="1" ht="72" x14ac:dyDescent="0.2">
      <c r="A615" s="680" t="s">
        <v>134</v>
      </c>
      <c r="B615" s="89" t="s">
        <v>1328</v>
      </c>
      <c r="C615" s="56"/>
      <c r="D615" s="57"/>
      <c r="E615" s="780"/>
      <c r="F615" s="71"/>
    </row>
    <row r="616" spans="1:6" s="254" customFormat="1" ht="36" x14ac:dyDescent="0.2">
      <c r="A616" s="680" t="s">
        <v>134</v>
      </c>
      <c r="B616" s="89" t="s">
        <v>1329</v>
      </c>
      <c r="C616" s="56"/>
      <c r="D616" s="57"/>
      <c r="E616" s="780"/>
      <c r="F616" s="71"/>
    </row>
    <row r="617" spans="1:6" s="254" customFormat="1" ht="24" x14ac:dyDescent="0.2">
      <c r="A617" s="680" t="s">
        <v>134</v>
      </c>
      <c r="B617" s="89" t="s">
        <v>1330</v>
      </c>
      <c r="C617" s="56"/>
      <c r="D617" s="57"/>
      <c r="E617" s="780"/>
      <c r="F617" s="71"/>
    </row>
    <row r="618" spans="1:6" s="254" customFormat="1" x14ac:dyDescent="0.2">
      <c r="A618" s="680" t="s">
        <v>134</v>
      </c>
      <c r="B618" s="89" t="s">
        <v>1331</v>
      </c>
      <c r="C618" s="56"/>
      <c r="D618" s="57"/>
      <c r="E618" s="780"/>
      <c r="F618" s="71"/>
    </row>
    <row r="619" spans="1:6" s="254" customFormat="1" x14ac:dyDescent="0.2">
      <c r="A619" s="680" t="s">
        <v>134</v>
      </c>
      <c r="B619" s="89" t="s">
        <v>1351</v>
      </c>
      <c r="C619" s="56"/>
      <c r="D619" s="57"/>
      <c r="E619" s="780"/>
      <c r="F619" s="71"/>
    </row>
    <row r="620" spans="1:6" s="254" customFormat="1" x14ac:dyDescent="0.2">
      <c r="A620" s="680" t="s">
        <v>134</v>
      </c>
      <c r="B620" s="89" t="s">
        <v>1352</v>
      </c>
      <c r="C620" s="56"/>
      <c r="D620" s="57"/>
      <c r="E620" s="780"/>
      <c r="F620" s="71"/>
    </row>
    <row r="621" spans="1:6" s="254" customFormat="1" x14ac:dyDescent="0.2">
      <c r="A621" s="680" t="s">
        <v>134</v>
      </c>
      <c r="B621" s="89" t="s">
        <v>1332</v>
      </c>
      <c r="C621" s="56"/>
      <c r="D621" s="57"/>
      <c r="E621" s="780"/>
      <c r="F621" s="71"/>
    </row>
    <row r="622" spans="1:6" s="254" customFormat="1" ht="14.25" customHeight="1" x14ac:dyDescent="0.2">
      <c r="A622" s="680" t="s">
        <v>134</v>
      </c>
      <c r="B622" s="89" t="s">
        <v>1333</v>
      </c>
      <c r="C622" s="56"/>
      <c r="D622" s="57"/>
      <c r="E622" s="780"/>
      <c r="F622" s="71"/>
    </row>
    <row r="623" spans="1:6" s="254" customFormat="1" x14ac:dyDescent="0.2">
      <c r="A623" s="680" t="s">
        <v>134</v>
      </c>
      <c r="B623" s="89" t="s">
        <v>1334</v>
      </c>
      <c r="C623" s="56"/>
      <c r="D623" s="57"/>
      <c r="E623" s="709"/>
      <c r="F623" s="71"/>
    </row>
    <row r="624" spans="1:6" s="254" customFormat="1" x14ac:dyDescent="0.2">
      <c r="A624" s="680" t="s">
        <v>520</v>
      </c>
      <c r="B624" s="89" t="s">
        <v>5189</v>
      </c>
      <c r="C624" s="56" t="s">
        <v>40</v>
      </c>
      <c r="D624" s="57">
        <v>2</v>
      </c>
      <c r="E624" s="744"/>
      <c r="F624" s="71">
        <f>E624*D624</f>
        <v>0</v>
      </c>
    </row>
    <row r="625" spans="1:6" s="254" customFormat="1" ht="24" x14ac:dyDescent="0.2">
      <c r="A625" s="680" t="s">
        <v>531</v>
      </c>
      <c r="B625" s="41" t="s">
        <v>5194</v>
      </c>
      <c r="C625" s="56"/>
      <c r="D625" s="57"/>
      <c r="E625" s="856"/>
      <c r="F625" s="71"/>
    </row>
    <row r="626" spans="1:6" s="254" customFormat="1" ht="36" x14ac:dyDescent="0.2">
      <c r="A626" s="680" t="s">
        <v>134</v>
      </c>
      <c r="B626" s="89" t="s">
        <v>1335</v>
      </c>
      <c r="C626" s="56"/>
      <c r="D626" s="57"/>
      <c r="E626" s="780"/>
      <c r="F626" s="71"/>
    </row>
    <row r="627" spans="1:6" s="254" customFormat="1" ht="120" x14ac:dyDescent="0.2">
      <c r="A627" s="680" t="s">
        <v>134</v>
      </c>
      <c r="B627" s="89" t="s">
        <v>1336</v>
      </c>
      <c r="C627" s="56"/>
      <c r="D627" s="57"/>
      <c r="E627" s="780"/>
      <c r="F627" s="71"/>
    </row>
    <row r="628" spans="1:6" s="254" customFormat="1" ht="24" x14ac:dyDescent="0.2">
      <c r="A628" s="680" t="s">
        <v>134</v>
      </c>
      <c r="B628" s="89" t="s">
        <v>1324</v>
      </c>
      <c r="C628" s="56"/>
      <c r="D628" s="57"/>
      <c r="E628" s="780"/>
      <c r="F628" s="71"/>
    </row>
    <row r="629" spans="1:6" s="254" customFormat="1" x14ac:dyDescent="0.2">
      <c r="A629" s="680" t="s">
        <v>134</v>
      </c>
      <c r="B629" s="89" t="s">
        <v>1325</v>
      </c>
      <c r="C629" s="56"/>
      <c r="D629" s="57"/>
      <c r="E629" s="780"/>
      <c r="F629" s="71"/>
    </row>
    <row r="630" spans="1:6" s="254" customFormat="1" ht="48" x14ac:dyDescent="0.2">
      <c r="A630" s="680" t="s">
        <v>134</v>
      </c>
      <c r="B630" s="89" t="s">
        <v>1337</v>
      </c>
      <c r="C630" s="56"/>
      <c r="D630" s="57"/>
      <c r="E630" s="780"/>
      <c r="F630" s="71"/>
    </row>
    <row r="631" spans="1:6" s="254" customFormat="1" ht="36" x14ac:dyDescent="0.2">
      <c r="A631" s="680" t="s">
        <v>134</v>
      </c>
      <c r="B631" s="89" t="s">
        <v>1327</v>
      </c>
      <c r="C631" s="56"/>
      <c r="D631" s="57"/>
      <c r="E631" s="780"/>
      <c r="F631" s="71"/>
    </row>
    <row r="632" spans="1:6" s="254" customFormat="1" ht="60" x14ac:dyDescent="0.2">
      <c r="A632" s="680" t="s">
        <v>134</v>
      </c>
      <c r="B632" s="89" t="s">
        <v>1338</v>
      </c>
      <c r="C632" s="56"/>
      <c r="D632" s="57"/>
      <c r="E632" s="780"/>
      <c r="F632" s="71"/>
    </row>
    <row r="633" spans="1:6" s="254" customFormat="1" ht="36" x14ac:dyDescent="0.2">
      <c r="A633" s="680" t="s">
        <v>134</v>
      </c>
      <c r="B633" s="89" t="s">
        <v>1329</v>
      </c>
      <c r="C633" s="56"/>
      <c r="D633" s="57"/>
      <c r="E633" s="780"/>
      <c r="F633" s="71"/>
    </row>
    <row r="634" spans="1:6" s="254" customFormat="1" ht="24" x14ac:dyDescent="0.2">
      <c r="A634" s="680" t="s">
        <v>134</v>
      </c>
      <c r="B634" s="89" t="s">
        <v>1330</v>
      </c>
      <c r="C634" s="56"/>
      <c r="D634" s="57"/>
      <c r="E634" s="780"/>
      <c r="F634" s="71"/>
    </row>
    <row r="635" spans="1:6" s="254" customFormat="1" x14ac:dyDescent="0.2">
      <c r="A635" s="680" t="s">
        <v>134</v>
      </c>
      <c r="B635" s="89" t="s">
        <v>1331</v>
      </c>
      <c r="C635" s="56"/>
      <c r="D635" s="57"/>
      <c r="E635" s="780"/>
      <c r="F635" s="71"/>
    </row>
    <row r="636" spans="1:6" s="254" customFormat="1" x14ac:dyDescent="0.2">
      <c r="A636" s="680" t="s">
        <v>134</v>
      </c>
      <c r="B636" s="89" t="s">
        <v>1339</v>
      </c>
      <c r="C636" s="56"/>
      <c r="D636" s="57"/>
      <c r="E636" s="780"/>
      <c r="F636" s="71"/>
    </row>
    <row r="637" spans="1:6" s="254" customFormat="1" x14ac:dyDescent="0.2">
      <c r="A637" s="680" t="s">
        <v>134</v>
      </c>
      <c r="B637" s="89" t="s">
        <v>1340</v>
      </c>
      <c r="C637" s="56"/>
      <c r="D637" s="57"/>
      <c r="E637" s="780"/>
      <c r="F637" s="71"/>
    </row>
    <row r="638" spans="1:6" s="254" customFormat="1" x14ac:dyDescent="0.2">
      <c r="A638" s="680" t="s">
        <v>134</v>
      </c>
      <c r="B638" s="89" t="s">
        <v>1341</v>
      </c>
      <c r="C638" s="56"/>
      <c r="D638" s="57"/>
      <c r="E638" s="780"/>
      <c r="F638" s="71"/>
    </row>
    <row r="639" spans="1:6" s="254" customFormat="1" x14ac:dyDescent="0.2">
      <c r="A639" s="680" t="s">
        <v>134</v>
      </c>
      <c r="B639" s="89" t="s">
        <v>1342</v>
      </c>
      <c r="C639" s="56"/>
      <c r="D639" s="57"/>
      <c r="E639" s="780"/>
      <c r="F639" s="71"/>
    </row>
    <row r="640" spans="1:6" s="254" customFormat="1" x14ac:dyDescent="0.2">
      <c r="A640" s="680" t="s">
        <v>134</v>
      </c>
      <c r="B640" s="89" t="s">
        <v>1343</v>
      </c>
      <c r="C640" s="56"/>
      <c r="D640" s="57"/>
      <c r="E640" s="780"/>
      <c r="F640" s="71"/>
    </row>
    <row r="641" spans="1:6" s="254" customFormat="1" x14ac:dyDescent="0.2">
      <c r="A641" s="680" t="s">
        <v>134</v>
      </c>
      <c r="B641" s="89" t="s">
        <v>1344</v>
      </c>
      <c r="C641" s="56"/>
      <c r="D641" s="57"/>
      <c r="E641" s="780"/>
      <c r="F641" s="71"/>
    </row>
    <row r="642" spans="1:6" s="254" customFormat="1" x14ac:dyDescent="0.2">
      <c r="A642" s="680" t="s">
        <v>134</v>
      </c>
      <c r="B642" s="89" t="s">
        <v>1345</v>
      </c>
      <c r="C642" s="56"/>
      <c r="D642" s="57"/>
      <c r="E642" s="780"/>
      <c r="F642" s="71"/>
    </row>
    <row r="643" spans="1:6" s="254" customFormat="1" x14ac:dyDescent="0.2">
      <c r="A643" s="680" t="s">
        <v>2</v>
      </c>
      <c r="B643" s="89" t="s">
        <v>1346</v>
      </c>
      <c r="C643" s="56" t="s">
        <v>40</v>
      </c>
      <c r="D643" s="57">
        <v>1</v>
      </c>
      <c r="E643" s="744"/>
      <c r="F643" s="71">
        <f>E643*D643</f>
        <v>0</v>
      </c>
    </row>
    <row r="644" spans="1:6" s="254" customFormat="1" x14ac:dyDescent="0.2">
      <c r="A644" s="680" t="s">
        <v>134</v>
      </c>
      <c r="B644" s="89" t="s">
        <v>1353</v>
      </c>
      <c r="C644" s="56"/>
      <c r="D644" s="57"/>
      <c r="E644" s="780"/>
      <c r="F644" s="71"/>
    </row>
    <row r="645" spans="1:6" s="254" customFormat="1" x14ac:dyDescent="0.2">
      <c r="A645" s="680" t="s">
        <v>134</v>
      </c>
      <c r="B645" s="89" t="s">
        <v>1347</v>
      </c>
      <c r="C645" s="56"/>
      <c r="D645" s="57"/>
      <c r="E645" s="780"/>
      <c r="F645" s="71"/>
    </row>
    <row r="646" spans="1:6" s="254" customFormat="1" x14ac:dyDescent="0.2">
      <c r="A646" s="680" t="s">
        <v>134</v>
      </c>
      <c r="B646" s="41" t="s">
        <v>1348</v>
      </c>
      <c r="C646" s="56"/>
      <c r="D646" s="57"/>
      <c r="E646" s="780"/>
      <c r="F646" s="71"/>
    </row>
    <row r="647" spans="1:6" s="254" customFormat="1" ht="24" x14ac:dyDescent="0.2">
      <c r="A647" s="680" t="s">
        <v>134</v>
      </c>
      <c r="B647" s="41" t="s">
        <v>1349</v>
      </c>
      <c r="C647" s="56"/>
      <c r="D647" s="57"/>
      <c r="E647" s="780"/>
      <c r="F647" s="71"/>
    </row>
    <row r="648" spans="1:6" s="254" customFormat="1" x14ac:dyDescent="0.2">
      <c r="A648" s="680" t="s">
        <v>532</v>
      </c>
      <c r="B648" s="41" t="s">
        <v>5190</v>
      </c>
      <c r="C648" s="56" t="s">
        <v>40</v>
      </c>
      <c r="D648" s="57">
        <v>1</v>
      </c>
      <c r="E648" s="744"/>
      <c r="F648" s="71">
        <f>E648*D648</f>
        <v>0</v>
      </c>
    </row>
    <row r="649" spans="1:6" ht="96" x14ac:dyDescent="0.2">
      <c r="A649" s="680" t="s">
        <v>534</v>
      </c>
      <c r="B649" s="41" t="s">
        <v>5191</v>
      </c>
      <c r="C649" s="56"/>
      <c r="D649" s="57"/>
      <c r="E649" s="743"/>
      <c r="F649" s="58"/>
    </row>
    <row r="650" spans="1:6" ht="24" x14ac:dyDescent="0.2">
      <c r="A650" s="680" t="s">
        <v>738</v>
      </c>
      <c r="B650" s="41" t="s">
        <v>336</v>
      </c>
      <c r="C650" s="56" t="s">
        <v>4740</v>
      </c>
      <c r="D650" s="57">
        <v>6</v>
      </c>
      <c r="E650" s="744"/>
      <c r="F650" s="58">
        <f>D650*E650</f>
        <v>0</v>
      </c>
    </row>
    <row r="651" spans="1:6" ht="36" x14ac:dyDescent="0.2">
      <c r="A651" s="680" t="s">
        <v>738</v>
      </c>
      <c r="B651" s="41" t="s">
        <v>337</v>
      </c>
      <c r="C651" s="56" t="s">
        <v>4739</v>
      </c>
      <c r="D651" s="57">
        <v>4</v>
      </c>
      <c r="E651" s="744"/>
      <c r="F651" s="57">
        <f>D651*E651</f>
        <v>0</v>
      </c>
    </row>
    <row r="652" spans="1:6" ht="60" x14ac:dyDescent="0.2">
      <c r="A652" s="680" t="s">
        <v>739</v>
      </c>
      <c r="B652" s="41" t="s">
        <v>335</v>
      </c>
      <c r="C652" s="56" t="s">
        <v>4740</v>
      </c>
      <c r="D652" s="57">
        <v>6</v>
      </c>
      <c r="E652" s="744"/>
      <c r="F652" s="57">
        <f>D652*E652</f>
        <v>0</v>
      </c>
    </row>
    <row r="653" spans="1:6" ht="24" x14ac:dyDescent="0.2">
      <c r="A653" s="680" t="s">
        <v>2189</v>
      </c>
      <c r="B653" s="41" t="s">
        <v>4886</v>
      </c>
      <c r="C653" s="56" t="s">
        <v>40</v>
      </c>
      <c r="D653" s="57">
        <v>4</v>
      </c>
      <c r="E653" s="744"/>
      <c r="F653" s="57">
        <f>D653*E653</f>
        <v>0</v>
      </c>
    </row>
    <row r="654" spans="1:6" x14ac:dyDescent="0.2">
      <c r="A654" s="97"/>
      <c r="B654" s="98" t="s">
        <v>1376</v>
      </c>
      <c r="C654" s="99"/>
      <c r="D654" s="160"/>
      <c r="E654" s="747"/>
      <c r="F654" s="161"/>
    </row>
    <row r="655" spans="1:6" ht="108.75" customHeight="1" x14ac:dyDescent="0.2">
      <c r="A655" s="680" t="s">
        <v>535</v>
      </c>
      <c r="B655" s="41" t="s">
        <v>5195</v>
      </c>
      <c r="C655" s="56"/>
      <c r="D655" s="57"/>
      <c r="E655" s="743"/>
      <c r="F655" s="58"/>
    </row>
    <row r="656" spans="1:6" ht="24" x14ac:dyDescent="0.2">
      <c r="A656" s="680" t="s">
        <v>740</v>
      </c>
      <c r="B656" s="41" t="s">
        <v>1354</v>
      </c>
      <c r="C656" s="56" t="s">
        <v>4739</v>
      </c>
      <c r="D656" s="57">
        <v>162</v>
      </c>
      <c r="E656" s="744"/>
      <c r="F656" s="57">
        <f>D656*E656</f>
        <v>0</v>
      </c>
    </row>
    <row r="657" spans="1:6" ht="36" x14ac:dyDescent="0.2">
      <c r="A657" s="680" t="s">
        <v>741</v>
      </c>
      <c r="B657" s="41" t="s">
        <v>1355</v>
      </c>
      <c r="C657" s="56" t="s">
        <v>4740</v>
      </c>
      <c r="D657" s="57">
        <v>27</v>
      </c>
      <c r="E657" s="744"/>
      <c r="F657" s="58">
        <f>D657*E657</f>
        <v>0</v>
      </c>
    </row>
    <row r="658" spans="1:6" x14ac:dyDescent="0.2">
      <c r="A658" s="680" t="s">
        <v>970</v>
      </c>
      <c r="B658" s="41" t="s">
        <v>1356</v>
      </c>
      <c r="C658" s="56" t="s">
        <v>905</v>
      </c>
      <c r="D658" s="57">
        <v>90</v>
      </c>
      <c r="E658" s="744"/>
      <c r="F658" s="57">
        <f>D658*E658</f>
        <v>0</v>
      </c>
    </row>
    <row r="659" spans="1:6" ht="48" x14ac:dyDescent="0.2">
      <c r="A659" s="680" t="s">
        <v>971</v>
      </c>
      <c r="B659" s="41" t="s">
        <v>1357</v>
      </c>
      <c r="C659" s="56" t="s">
        <v>5</v>
      </c>
      <c r="D659" s="57">
        <v>90</v>
      </c>
      <c r="E659" s="744"/>
      <c r="F659" s="57">
        <f>D659*E659</f>
        <v>0</v>
      </c>
    </row>
    <row r="660" spans="1:6" ht="36" x14ac:dyDescent="0.2">
      <c r="A660" s="147" t="s">
        <v>4847</v>
      </c>
      <c r="B660" s="41" t="s">
        <v>4887</v>
      </c>
      <c r="C660" s="56" t="s">
        <v>40</v>
      </c>
      <c r="D660" s="57">
        <v>90</v>
      </c>
      <c r="E660" s="744"/>
      <c r="F660" s="57">
        <f>D660*E660</f>
        <v>0</v>
      </c>
    </row>
    <row r="661" spans="1:6" ht="86.25" customHeight="1" x14ac:dyDescent="0.2">
      <c r="A661" s="680" t="s">
        <v>536</v>
      </c>
      <c r="B661" s="41" t="s">
        <v>5196</v>
      </c>
      <c r="C661" s="56"/>
      <c r="D661" s="57"/>
      <c r="E661" s="743"/>
      <c r="F661" s="58"/>
    </row>
    <row r="662" spans="1:6" ht="24" x14ac:dyDescent="0.2">
      <c r="A662" s="680" t="s">
        <v>972</v>
      </c>
      <c r="B662" s="41" t="s">
        <v>1358</v>
      </c>
      <c r="C662" s="56" t="s">
        <v>4739</v>
      </c>
      <c r="D662" s="57">
        <v>31.5</v>
      </c>
      <c r="E662" s="744"/>
      <c r="F662" s="57">
        <f>D662*E662</f>
        <v>0</v>
      </c>
    </row>
    <row r="663" spans="1:6" ht="36" x14ac:dyDescent="0.2">
      <c r="A663" s="680" t="s">
        <v>973</v>
      </c>
      <c r="B663" s="41" t="s">
        <v>1361</v>
      </c>
      <c r="C663" s="56" t="s">
        <v>4740</v>
      </c>
      <c r="D663" s="57">
        <v>7.5</v>
      </c>
      <c r="E663" s="744"/>
      <c r="F663" s="58">
        <f>D663*E663</f>
        <v>0</v>
      </c>
    </row>
    <row r="664" spans="1:6" x14ac:dyDescent="0.2">
      <c r="A664" s="680" t="s">
        <v>974</v>
      </c>
      <c r="B664" s="41" t="s">
        <v>1359</v>
      </c>
      <c r="C664" s="56" t="s">
        <v>40</v>
      </c>
      <c r="D664" s="57">
        <v>6</v>
      </c>
      <c r="E664" s="744"/>
      <c r="F664" s="57">
        <f>D664*E664</f>
        <v>0</v>
      </c>
    </row>
    <row r="665" spans="1:6" ht="60" x14ac:dyDescent="0.2">
      <c r="A665" s="680" t="s">
        <v>975</v>
      </c>
      <c r="B665" s="41" t="s">
        <v>1362</v>
      </c>
      <c r="C665" s="56" t="s">
        <v>5</v>
      </c>
      <c r="D665" s="57">
        <v>6</v>
      </c>
      <c r="E665" s="744"/>
      <c r="F665" s="57">
        <f>D665*E665</f>
        <v>0</v>
      </c>
    </row>
    <row r="666" spans="1:6" ht="24" x14ac:dyDescent="0.2">
      <c r="A666" s="680" t="s">
        <v>976</v>
      </c>
      <c r="B666" s="41" t="s">
        <v>1360</v>
      </c>
      <c r="C666" s="56" t="s">
        <v>40</v>
      </c>
      <c r="D666" s="57">
        <v>6</v>
      </c>
      <c r="E666" s="744"/>
      <c r="F666" s="57">
        <f>D666*E666</f>
        <v>0</v>
      </c>
    </row>
    <row r="667" spans="1:6" ht="132" x14ac:dyDescent="0.2">
      <c r="A667" s="680" t="s">
        <v>537</v>
      </c>
      <c r="B667" s="41" t="s">
        <v>5197</v>
      </c>
      <c r="C667" s="56"/>
      <c r="D667" s="57"/>
      <c r="E667" s="743"/>
      <c r="F667" s="58"/>
    </row>
    <row r="668" spans="1:6" ht="14.25" x14ac:dyDescent="0.2">
      <c r="A668" s="680" t="s">
        <v>599</v>
      </c>
      <c r="B668" s="253" t="s">
        <v>338</v>
      </c>
      <c r="C668" s="56" t="s">
        <v>4739</v>
      </c>
      <c r="D668" s="57">
        <v>12.8</v>
      </c>
      <c r="E668" s="744"/>
      <c r="F668" s="57">
        <f>D668*E668</f>
        <v>0</v>
      </c>
    </row>
    <row r="669" spans="1:6" ht="24" x14ac:dyDescent="0.2">
      <c r="A669" s="680" t="s">
        <v>600</v>
      </c>
      <c r="B669" s="41" t="s">
        <v>1366</v>
      </c>
      <c r="C669" s="56" t="s">
        <v>5</v>
      </c>
      <c r="D669" s="57">
        <v>4</v>
      </c>
      <c r="E669" s="744"/>
      <c r="F669" s="57">
        <f>D669*E669</f>
        <v>0</v>
      </c>
    </row>
    <row r="670" spans="1:6" x14ac:dyDescent="0.2">
      <c r="A670" s="680" t="s">
        <v>601</v>
      </c>
      <c r="B670" s="41" t="s">
        <v>1367</v>
      </c>
      <c r="C670" s="56" t="s">
        <v>5</v>
      </c>
      <c r="D670" s="57">
        <v>16</v>
      </c>
      <c r="E670" s="744"/>
      <c r="F670" s="57">
        <f>D670*E670</f>
        <v>0</v>
      </c>
    </row>
    <row r="671" spans="1:6" x14ac:dyDescent="0.2">
      <c r="A671" s="97"/>
      <c r="B671" s="98" t="s">
        <v>1397</v>
      </c>
      <c r="C671" s="99"/>
      <c r="D671" s="160"/>
      <c r="E671" s="747"/>
      <c r="F671" s="161"/>
    </row>
    <row r="672" spans="1:6" ht="60" x14ac:dyDescent="0.2">
      <c r="A672" s="680" t="s">
        <v>538</v>
      </c>
      <c r="B672" s="41" t="s">
        <v>5198</v>
      </c>
      <c r="C672" s="56" t="s">
        <v>4739</v>
      </c>
      <c r="D672" s="57">
        <v>5</v>
      </c>
      <c r="E672" s="744"/>
      <c r="F672" s="57">
        <f>D672*E672</f>
        <v>0</v>
      </c>
    </row>
    <row r="673" spans="1:6" ht="96" x14ac:dyDescent="0.2">
      <c r="A673" s="680" t="s">
        <v>539</v>
      </c>
      <c r="B673" s="41" t="s">
        <v>5114</v>
      </c>
      <c r="C673" s="56" t="s">
        <v>4739</v>
      </c>
      <c r="D673" s="57">
        <v>45.2</v>
      </c>
      <c r="E673" s="744"/>
      <c r="F673" s="57">
        <f>D673*E673</f>
        <v>0</v>
      </c>
    </row>
    <row r="674" spans="1:6" ht="112.5" customHeight="1" x14ac:dyDescent="0.2">
      <c r="A674" s="141" t="s">
        <v>539</v>
      </c>
      <c r="B674" s="79" t="s">
        <v>5115</v>
      </c>
      <c r="C674" s="80" t="s">
        <v>4739</v>
      </c>
      <c r="D674" s="81">
        <v>12.85</v>
      </c>
      <c r="E674" s="744"/>
      <c r="F674" s="81">
        <f>D674*E674</f>
        <v>0</v>
      </c>
    </row>
    <row r="675" spans="1:6" x14ac:dyDescent="0.2">
      <c r="A675" s="102"/>
      <c r="B675" s="311"/>
      <c r="C675" s="44"/>
      <c r="D675" s="44"/>
      <c r="E675" s="750"/>
      <c r="F675" s="45"/>
    </row>
    <row r="676" spans="1:6" x14ac:dyDescent="0.2">
      <c r="A676" s="689"/>
      <c r="B676" s="134" t="s">
        <v>339</v>
      </c>
      <c r="C676" s="167"/>
      <c r="D676" s="167"/>
      <c r="E676" s="752"/>
      <c r="F676" s="312">
        <f>SUM(F580:F675)</f>
        <v>0</v>
      </c>
    </row>
    <row r="677" spans="1:6" x14ac:dyDescent="0.2">
      <c r="A677" s="43"/>
      <c r="B677" s="44"/>
      <c r="C677" s="44"/>
      <c r="D677" s="44"/>
      <c r="E677" s="750"/>
      <c r="F677" s="45"/>
    </row>
    <row r="678" spans="1:6" x14ac:dyDescent="0.2">
      <c r="A678" s="674"/>
      <c r="B678" s="671"/>
      <c r="C678" s="671"/>
      <c r="D678" s="671"/>
      <c r="E678" s="753"/>
      <c r="F678" s="672"/>
    </row>
    <row r="679" spans="1:6" ht="18.75" x14ac:dyDescent="0.3">
      <c r="A679" s="151"/>
      <c r="B679" s="855" t="s">
        <v>4449</v>
      </c>
      <c r="C679" s="293"/>
      <c r="D679" s="293"/>
      <c r="E679" s="770"/>
      <c r="F679" s="294"/>
    </row>
    <row r="680" spans="1:6" s="174" customFormat="1" ht="33.75" x14ac:dyDescent="0.2">
      <c r="A680" s="188"/>
      <c r="B680" s="188" t="s">
        <v>4995</v>
      </c>
      <c r="C680" s="188"/>
      <c r="D680" s="188"/>
      <c r="E680" s="781"/>
      <c r="F680" s="188"/>
    </row>
    <row r="681" spans="1:6" s="174" customFormat="1" ht="45" x14ac:dyDescent="0.2">
      <c r="A681" s="179"/>
      <c r="B681" s="179" t="s">
        <v>340</v>
      </c>
      <c r="C681" s="176"/>
      <c r="D681" s="176"/>
      <c r="E681" s="737"/>
      <c r="F681" s="176"/>
    </row>
    <row r="682" spans="1:6" s="174" customFormat="1" ht="22.5" x14ac:dyDescent="0.2">
      <c r="A682" s="179"/>
      <c r="B682" s="179" t="s">
        <v>341</v>
      </c>
      <c r="C682" s="181"/>
      <c r="D682" s="181"/>
      <c r="E682" s="768"/>
      <c r="F682" s="181"/>
    </row>
    <row r="683" spans="1:6" s="174" customFormat="1" ht="45" x14ac:dyDescent="0.2">
      <c r="A683" s="179"/>
      <c r="B683" s="179" t="s">
        <v>1377</v>
      </c>
      <c r="C683" s="176"/>
      <c r="D683" s="176"/>
      <c r="E683" s="737"/>
      <c r="F683" s="176"/>
    </row>
    <row r="684" spans="1:6" s="174" customFormat="1" ht="69" customHeight="1" x14ac:dyDescent="0.2">
      <c r="A684" s="179"/>
      <c r="B684" s="179" t="s">
        <v>2056</v>
      </c>
      <c r="C684" s="176"/>
      <c r="D684" s="176"/>
      <c r="E684" s="737"/>
      <c r="F684" s="176"/>
    </row>
    <row r="685" spans="1:6" s="174" customFormat="1" ht="33.75" x14ac:dyDescent="0.2">
      <c r="A685" s="179"/>
      <c r="B685" s="179" t="s">
        <v>2057</v>
      </c>
      <c r="C685" s="176"/>
      <c r="D685" s="176"/>
      <c r="E685" s="737"/>
      <c r="F685" s="176"/>
    </row>
    <row r="686" spans="1:6" s="174" customFormat="1" ht="225" x14ac:dyDescent="0.2">
      <c r="A686" s="181"/>
      <c r="B686" s="181" t="s">
        <v>4888</v>
      </c>
      <c r="C686" s="181"/>
      <c r="D686" s="181"/>
      <c r="E686" s="768"/>
      <c r="F686" s="181"/>
    </row>
    <row r="687" spans="1:6" s="174" customFormat="1" ht="11.25" x14ac:dyDescent="0.2">
      <c r="A687" s="192"/>
      <c r="B687" s="198" t="s">
        <v>434</v>
      </c>
      <c r="C687" s="203"/>
      <c r="D687" s="204"/>
      <c r="E687" s="776"/>
      <c r="F687" s="205"/>
    </row>
    <row r="688" spans="1:6" s="174" customFormat="1" ht="11.25" x14ac:dyDescent="0.2">
      <c r="A688" s="208"/>
      <c r="B688" s="209" t="s">
        <v>192</v>
      </c>
      <c r="C688" s="208"/>
      <c r="D688" s="208"/>
      <c r="E688" s="777"/>
      <c r="F688" s="210"/>
    </row>
    <row r="689" spans="1:6" s="174" customFormat="1" ht="22.5" x14ac:dyDescent="0.2">
      <c r="A689" s="208"/>
      <c r="B689" s="209" t="s">
        <v>435</v>
      </c>
      <c r="C689" s="208"/>
      <c r="D689" s="208"/>
      <c r="E689" s="777"/>
      <c r="F689" s="210"/>
    </row>
    <row r="690" spans="1:6" s="174" customFormat="1" ht="22.5" x14ac:dyDescent="0.2">
      <c r="A690" s="208"/>
      <c r="B690" s="209" t="s">
        <v>436</v>
      </c>
      <c r="C690" s="208"/>
      <c r="D690" s="208"/>
      <c r="E690" s="777"/>
      <c r="F690" s="210"/>
    </row>
    <row r="691" spans="1:6" s="174" customFormat="1" ht="11.25" x14ac:dyDescent="0.2">
      <c r="A691" s="208"/>
      <c r="B691" s="209" t="s">
        <v>437</v>
      </c>
      <c r="C691" s="208"/>
      <c r="D691" s="208"/>
      <c r="E691" s="777"/>
      <c r="F691" s="210"/>
    </row>
    <row r="692" spans="1:6" s="174" customFormat="1" ht="11.25" x14ac:dyDescent="0.2">
      <c r="A692" s="211" t="s">
        <v>134</v>
      </c>
      <c r="B692" s="209" t="s">
        <v>438</v>
      </c>
      <c r="C692" s="208"/>
      <c r="D692" s="208"/>
      <c r="E692" s="777"/>
      <c r="F692" s="210"/>
    </row>
    <row r="693" spans="1:6" s="174" customFormat="1" ht="11.25" x14ac:dyDescent="0.2">
      <c r="A693" s="211" t="s">
        <v>134</v>
      </c>
      <c r="B693" s="209" t="s">
        <v>439</v>
      </c>
      <c r="C693" s="208"/>
      <c r="D693" s="208"/>
      <c r="E693" s="777"/>
      <c r="F693" s="210"/>
    </row>
    <row r="694" spans="1:6" s="174" customFormat="1" ht="11.25" x14ac:dyDescent="0.2">
      <c r="A694" s="211" t="s">
        <v>134</v>
      </c>
      <c r="B694" s="209" t="s">
        <v>440</v>
      </c>
      <c r="C694" s="208"/>
      <c r="D694" s="208"/>
      <c r="E694" s="777"/>
      <c r="F694" s="210"/>
    </row>
    <row r="695" spans="1:6" s="174" customFormat="1" ht="11.25" x14ac:dyDescent="0.2">
      <c r="A695" s="208"/>
      <c r="B695" s="209" t="s">
        <v>430</v>
      </c>
      <c r="C695" s="208"/>
      <c r="D695" s="208"/>
      <c r="E695" s="777"/>
      <c r="F695" s="210"/>
    </row>
    <row r="696" spans="1:6" s="174" customFormat="1" ht="11.25" x14ac:dyDescent="0.2">
      <c r="A696" s="208"/>
      <c r="B696" s="209" t="s">
        <v>441</v>
      </c>
      <c r="C696" s="208"/>
      <c r="D696" s="208"/>
      <c r="E696" s="777"/>
      <c r="F696" s="210"/>
    </row>
    <row r="697" spans="1:6" s="313" customFormat="1" ht="11.25" x14ac:dyDescent="0.2">
      <c r="A697" s="211" t="s">
        <v>134</v>
      </c>
      <c r="B697" s="209" t="s">
        <v>5200</v>
      </c>
      <c r="C697" s="212"/>
      <c r="D697" s="212"/>
      <c r="E697" s="778"/>
      <c r="F697" s="213"/>
    </row>
    <row r="698" spans="1:6" s="174" customFormat="1" ht="11.25" x14ac:dyDescent="0.2">
      <c r="A698" s="211" t="s">
        <v>134</v>
      </c>
      <c r="B698" s="209" t="s">
        <v>4700</v>
      </c>
      <c r="C698" s="208"/>
      <c r="D698" s="208"/>
      <c r="E698" s="777"/>
      <c r="F698" s="210"/>
    </row>
    <row r="699" spans="1:6" s="174" customFormat="1" ht="22.5" x14ac:dyDescent="0.2">
      <c r="A699" s="211" t="s">
        <v>134</v>
      </c>
      <c r="B699" s="209" t="s">
        <v>4701</v>
      </c>
      <c r="C699" s="208"/>
      <c r="D699" s="208"/>
      <c r="E699" s="777"/>
      <c r="F699" s="210"/>
    </row>
    <row r="700" spans="1:6" s="174" customFormat="1" ht="11.25" x14ac:dyDescent="0.2">
      <c r="A700" s="211" t="s">
        <v>134</v>
      </c>
      <c r="B700" s="209" t="s">
        <v>4702</v>
      </c>
      <c r="C700" s="208"/>
      <c r="D700" s="208"/>
      <c r="E700" s="777"/>
      <c r="F700" s="210"/>
    </row>
    <row r="701" spans="1:6" s="174" customFormat="1" ht="11.25" x14ac:dyDescent="0.2">
      <c r="A701" s="211" t="s">
        <v>134</v>
      </c>
      <c r="B701" s="209" t="s">
        <v>4703</v>
      </c>
      <c r="C701" s="208"/>
      <c r="D701" s="208"/>
      <c r="E701" s="777"/>
      <c r="F701" s="210"/>
    </row>
    <row r="702" spans="1:6" s="174" customFormat="1" ht="33.75" x14ac:dyDescent="0.2">
      <c r="A702" s="208"/>
      <c r="B702" s="209" t="s">
        <v>4704</v>
      </c>
      <c r="C702" s="208"/>
      <c r="D702" s="208"/>
      <c r="E702" s="777"/>
      <c r="F702" s="210"/>
    </row>
    <row r="703" spans="1:6" x14ac:dyDescent="0.2">
      <c r="A703" s="97"/>
      <c r="B703" s="675" t="s">
        <v>1384</v>
      </c>
      <c r="C703" s="63"/>
      <c r="D703" s="63"/>
      <c r="E703" s="745"/>
      <c r="F703" s="161"/>
    </row>
    <row r="704" spans="1:6" ht="60" x14ac:dyDescent="0.2">
      <c r="A704" s="680" t="s">
        <v>12</v>
      </c>
      <c r="B704" s="41" t="s">
        <v>5199</v>
      </c>
      <c r="C704" s="56"/>
      <c r="D704" s="57"/>
      <c r="E704" s="743"/>
      <c r="F704" s="57"/>
    </row>
    <row r="705" spans="1:6" ht="84" x14ac:dyDescent="0.2">
      <c r="A705" s="680" t="s">
        <v>134</v>
      </c>
      <c r="B705" s="41" t="s">
        <v>1906</v>
      </c>
      <c r="C705" s="56"/>
      <c r="D705" s="57"/>
      <c r="E705" s="743"/>
      <c r="F705" s="57"/>
    </row>
    <row r="706" spans="1:6" s="898" customFormat="1" ht="12.75" x14ac:dyDescent="0.2">
      <c r="A706" s="211" t="s">
        <v>134</v>
      </c>
      <c r="B706" s="177" t="s">
        <v>1382</v>
      </c>
      <c r="C706" s="895" t="s">
        <v>5201</v>
      </c>
      <c r="D706" s="896">
        <v>92.2</v>
      </c>
      <c r="E706" s="897"/>
      <c r="F706" s="896"/>
    </row>
    <row r="707" spans="1:6" ht="36" x14ac:dyDescent="0.2">
      <c r="A707" s="680" t="s">
        <v>591</v>
      </c>
      <c r="B707" s="41" t="s">
        <v>5208</v>
      </c>
      <c r="C707" s="56" t="s">
        <v>4739</v>
      </c>
      <c r="D707" s="57">
        <v>98</v>
      </c>
      <c r="E707" s="744"/>
      <c r="F707" s="57">
        <f t="shared" ref="F707:F712" si="12">D707*E707</f>
        <v>0</v>
      </c>
    </row>
    <row r="708" spans="1:6" ht="48" x14ac:dyDescent="0.2">
      <c r="A708" s="680" t="s">
        <v>592</v>
      </c>
      <c r="B708" s="41" t="s">
        <v>5209</v>
      </c>
      <c r="C708" s="56" t="s">
        <v>4740</v>
      </c>
      <c r="D708" s="57">
        <v>40</v>
      </c>
      <c r="E708" s="744"/>
      <c r="F708" s="57">
        <f t="shared" si="12"/>
        <v>0</v>
      </c>
    </row>
    <row r="709" spans="1:6" ht="48" x14ac:dyDescent="0.2">
      <c r="A709" s="680" t="s">
        <v>1620</v>
      </c>
      <c r="B709" s="41" t="s">
        <v>5210</v>
      </c>
      <c r="C709" s="56" t="s">
        <v>4740</v>
      </c>
      <c r="D709" s="57">
        <v>38</v>
      </c>
      <c r="E709" s="744"/>
      <c r="F709" s="57">
        <f>D709*E709</f>
        <v>0</v>
      </c>
    </row>
    <row r="710" spans="1:6" ht="36" x14ac:dyDescent="0.2">
      <c r="A710" s="147" t="s">
        <v>1626</v>
      </c>
      <c r="B710" s="41" t="s">
        <v>5211</v>
      </c>
      <c r="C710" s="56" t="s">
        <v>4739</v>
      </c>
      <c r="D710" s="57">
        <v>117</v>
      </c>
      <c r="E710" s="744"/>
      <c r="F710" s="57">
        <f>D710*E710</f>
        <v>0</v>
      </c>
    </row>
    <row r="711" spans="1:6" ht="108" x14ac:dyDescent="0.2">
      <c r="A711" s="680" t="s">
        <v>1628</v>
      </c>
      <c r="B711" s="41" t="s">
        <v>5212</v>
      </c>
      <c r="C711" s="56" t="s">
        <v>4739</v>
      </c>
      <c r="D711" s="57">
        <v>92.2</v>
      </c>
      <c r="E711" s="744"/>
      <c r="F711" s="57">
        <f t="shared" si="12"/>
        <v>0</v>
      </c>
    </row>
    <row r="712" spans="1:6" ht="96.75" customHeight="1" x14ac:dyDescent="0.2">
      <c r="A712" s="680" t="s">
        <v>1629</v>
      </c>
      <c r="B712" s="41" t="s">
        <v>5213</v>
      </c>
      <c r="C712" s="56" t="s">
        <v>4740</v>
      </c>
      <c r="D712" s="57">
        <v>38</v>
      </c>
      <c r="E712" s="744"/>
      <c r="F712" s="57">
        <f t="shared" si="12"/>
        <v>0</v>
      </c>
    </row>
    <row r="713" spans="1:6" ht="85.5" customHeight="1" x14ac:dyDescent="0.2">
      <c r="A713" s="680" t="s">
        <v>1635</v>
      </c>
      <c r="B713" s="41" t="s">
        <v>5214</v>
      </c>
      <c r="C713" s="56" t="s">
        <v>4739</v>
      </c>
      <c r="D713" s="57">
        <v>105.89</v>
      </c>
      <c r="E713" s="744"/>
      <c r="F713" s="57">
        <f>D713*E713</f>
        <v>0</v>
      </c>
    </row>
    <row r="714" spans="1:6" x14ac:dyDescent="0.2">
      <c r="A714" s="97"/>
      <c r="B714" s="98" t="s">
        <v>1383</v>
      </c>
      <c r="C714" s="99"/>
      <c r="D714" s="160"/>
      <c r="E714" s="747"/>
      <c r="F714" s="161"/>
    </row>
    <row r="715" spans="1:6" ht="108" x14ac:dyDescent="0.2">
      <c r="A715" s="680" t="s">
        <v>48</v>
      </c>
      <c r="B715" s="41" t="s">
        <v>5203</v>
      </c>
      <c r="C715" s="56"/>
      <c r="D715" s="57"/>
      <c r="E715" s="743"/>
      <c r="F715" s="57"/>
    </row>
    <row r="716" spans="1:6" s="174" customFormat="1" ht="12.75" x14ac:dyDescent="0.2">
      <c r="A716" s="892" t="s">
        <v>134</v>
      </c>
      <c r="B716" s="181" t="s">
        <v>1385</v>
      </c>
      <c r="C716" s="893" t="s">
        <v>5201</v>
      </c>
      <c r="D716" s="894">
        <v>156.86000000000001</v>
      </c>
      <c r="E716" s="897"/>
      <c r="F716" s="894"/>
    </row>
    <row r="717" spans="1:6" ht="36" x14ac:dyDescent="0.2">
      <c r="A717" s="680" t="s">
        <v>141</v>
      </c>
      <c r="B717" s="41" t="s">
        <v>5204</v>
      </c>
      <c r="C717" s="56" t="s">
        <v>4739</v>
      </c>
      <c r="D717" s="57">
        <v>159</v>
      </c>
      <c r="E717" s="744"/>
      <c r="F717" s="57">
        <f>D717*E717</f>
        <v>0</v>
      </c>
    </row>
    <row r="718" spans="1:6" ht="48" x14ac:dyDescent="0.2">
      <c r="A718" s="680" t="s">
        <v>142</v>
      </c>
      <c r="B718" s="41" t="s">
        <v>5205</v>
      </c>
      <c r="C718" s="56" t="s">
        <v>4740</v>
      </c>
      <c r="D718" s="57">
        <v>162</v>
      </c>
      <c r="E718" s="744"/>
      <c r="F718" s="57">
        <f>D718*E718</f>
        <v>0</v>
      </c>
    </row>
    <row r="719" spans="1:6" ht="96" x14ac:dyDescent="0.2">
      <c r="A719" s="147" t="s">
        <v>516</v>
      </c>
      <c r="B719" s="41" t="s">
        <v>5206</v>
      </c>
      <c r="C719" s="56" t="s">
        <v>4739</v>
      </c>
      <c r="D719" s="57">
        <v>158.41999999999999</v>
      </c>
      <c r="E719" s="744"/>
      <c r="F719" s="57">
        <f>D719*E719</f>
        <v>0</v>
      </c>
    </row>
    <row r="720" spans="1:6" ht="96" x14ac:dyDescent="0.2">
      <c r="A720" s="680" t="s">
        <v>517</v>
      </c>
      <c r="B720" s="41" t="s">
        <v>5207</v>
      </c>
      <c r="C720" s="56" t="s">
        <v>4740</v>
      </c>
      <c r="D720" s="57">
        <v>152</v>
      </c>
      <c r="E720" s="744"/>
      <c r="F720" s="57">
        <f>D720*E720</f>
        <v>0</v>
      </c>
    </row>
    <row r="721" spans="1:6" x14ac:dyDescent="0.2">
      <c r="A721" s="97"/>
      <c r="B721" s="675" t="s">
        <v>1386</v>
      </c>
      <c r="C721" s="63"/>
      <c r="D721" s="63"/>
      <c r="E721" s="747"/>
      <c r="F721" s="161"/>
    </row>
    <row r="722" spans="1:6" ht="60" x14ac:dyDescent="0.2">
      <c r="A722" s="680" t="s">
        <v>1</v>
      </c>
      <c r="B722" s="41" t="s">
        <v>5202</v>
      </c>
      <c r="C722" s="56"/>
      <c r="D722" s="57"/>
      <c r="E722" s="743"/>
      <c r="F722" s="57"/>
    </row>
    <row r="723" spans="1:6" ht="72" x14ac:dyDescent="0.2">
      <c r="A723" s="680" t="s">
        <v>134</v>
      </c>
      <c r="B723" s="41" t="s">
        <v>2050</v>
      </c>
      <c r="C723" s="56"/>
      <c r="D723" s="57"/>
      <c r="E723" s="743"/>
      <c r="F723" s="57"/>
    </row>
    <row r="724" spans="1:6" s="174" customFormat="1" ht="22.5" x14ac:dyDescent="0.2">
      <c r="A724" s="892" t="s">
        <v>2053</v>
      </c>
      <c r="B724" s="181" t="s">
        <v>2051</v>
      </c>
      <c r="C724" s="893" t="s">
        <v>5201</v>
      </c>
      <c r="D724" s="894">
        <v>406.23</v>
      </c>
      <c r="E724" s="897"/>
      <c r="F724" s="896"/>
    </row>
    <row r="725" spans="1:6" s="174" customFormat="1" ht="33.75" x14ac:dyDescent="0.2">
      <c r="A725" s="892" t="s">
        <v>2054</v>
      </c>
      <c r="B725" s="181" t="s">
        <v>5083</v>
      </c>
      <c r="C725" s="893" t="s">
        <v>5201</v>
      </c>
      <c r="D725" s="894">
        <v>539.13</v>
      </c>
      <c r="E725" s="897"/>
      <c r="F725" s="896"/>
    </row>
    <row r="726" spans="1:6" s="174" customFormat="1" ht="12.75" x14ac:dyDescent="0.2">
      <c r="A726" s="892" t="s">
        <v>2055</v>
      </c>
      <c r="B726" s="181" t="s">
        <v>2052</v>
      </c>
      <c r="C726" s="893" t="s">
        <v>5201</v>
      </c>
      <c r="D726" s="894">
        <v>644.36</v>
      </c>
      <c r="E726" s="897"/>
      <c r="F726" s="896"/>
    </row>
    <row r="727" spans="1:6" ht="60" x14ac:dyDescent="0.2">
      <c r="A727" s="680" t="s">
        <v>597</v>
      </c>
      <c r="B727" s="691" t="s">
        <v>5215</v>
      </c>
      <c r="C727" s="56" t="s">
        <v>4739</v>
      </c>
      <c r="D727" s="57">
        <v>450</v>
      </c>
      <c r="E727" s="744"/>
      <c r="F727" s="57">
        <f t="shared" ref="F727:F737" si="13">D727*E727</f>
        <v>0</v>
      </c>
    </row>
    <row r="728" spans="1:6" ht="72.75" customHeight="1" x14ac:dyDescent="0.2">
      <c r="A728" s="680" t="s">
        <v>598</v>
      </c>
      <c r="B728" s="691" t="s">
        <v>5216</v>
      </c>
      <c r="C728" s="56" t="s">
        <v>4739</v>
      </c>
      <c r="D728" s="57">
        <v>580</v>
      </c>
      <c r="E728" s="744"/>
      <c r="F728" s="57">
        <f t="shared" si="13"/>
        <v>0</v>
      </c>
    </row>
    <row r="729" spans="1:6" ht="60" x14ac:dyDescent="0.2">
      <c r="A729" s="680" t="s">
        <v>1631</v>
      </c>
      <c r="B729" s="691" t="s">
        <v>5217</v>
      </c>
      <c r="C729" s="56" t="s">
        <v>4740</v>
      </c>
      <c r="D729" s="57">
        <v>361</v>
      </c>
      <c r="E729" s="744"/>
      <c r="F729" s="57">
        <f t="shared" si="13"/>
        <v>0</v>
      </c>
    </row>
    <row r="730" spans="1:6" ht="48.75" customHeight="1" x14ac:dyDescent="0.2">
      <c r="A730" s="680" t="s">
        <v>1633</v>
      </c>
      <c r="B730" s="691" t="s">
        <v>5218</v>
      </c>
      <c r="C730" s="56" t="s">
        <v>4740</v>
      </c>
      <c r="D730" s="57">
        <v>361</v>
      </c>
      <c r="E730" s="744"/>
      <c r="F730" s="57">
        <f t="shared" si="13"/>
        <v>0</v>
      </c>
    </row>
    <row r="731" spans="1:6" ht="60" x14ac:dyDescent="0.2">
      <c r="A731" s="680" t="s">
        <v>1634</v>
      </c>
      <c r="B731" s="691" t="s">
        <v>5081</v>
      </c>
      <c r="C731" s="56" t="s">
        <v>4739</v>
      </c>
      <c r="D731" s="57">
        <v>680</v>
      </c>
      <c r="E731" s="744"/>
      <c r="F731" s="57">
        <f t="shared" si="13"/>
        <v>0</v>
      </c>
    </row>
    <row r="732" spans="1:6" ht="108" x14ac:dyDescent="0.2">
      <c r="A732" s="680" t="s">
        <v>1636</v>
      </c>
      <c r="B732" s="41" t="s">
        <v>4964</v>
      </c>
      <c r="C732" s="56" t="s">
        <v>4739</v>
      </c>
      <c r="D732" s="57"/>
      <c r="E732" s="856"/>
      <c r="F732" s="57"/>
    </row>
    <row r="733" spans="1:6" ht="14.25" x14ac:dyDescent="0.2">
      <c r="A733" s="680" t="s">
        <v>2060</v>
      </c>
      <c r="B733" s="41" t="s">
        <v>2059</v>
      </c>
      <c r="C733" s="56" t="s">
        <v>4739</v>
      </c>
      <c r="D733" s="57">
        <v>406.23</v>
      </c>
      <c r="E733" s="744"/>
      <c r="F733" s="57">
        <f>D733*E733</f>
        <v>0</v>
      </c>
    </row>
    <row r="734" spans="1:6" ht="14.25" x14ac:dyDescent="0.2">
      <c r="A734" s="680" t="s">
        <v>2061</v>
      </c>
      <c r="B734" s="41" t="s">
        <v>2058</v>
      </c>
      <c r="C734" s="56" t="s">
        <v>4739</v>
      </c>
      <c r="D734" s="57">
        <v>528.83000000000004</v>
      </c>
      <c r="E734" s="744"/>
      <c r="F734" s="57">
        <f>D734*E734</f>
        <v>0</v>
      </c>
    </row>
    <row r="735" spans="1:6" ht="108" x14ac:dyDescent="0.2">
      <c r="A735" s="680" t="s">
        <v>1637</v>
      </c>
      <c r="B735" s="41" t="s">
        <v>4965</v>
      </c>
      <c r="C735" s="56" t="s">
        <v>4740</v>
      </c>
      <c r="D735" s="57">
        <v>339.71</v>
      </c>
      <c r="E735" s="744"/>
      <c r="F735" s="57">
        <f t="shared" si="13"/>
        <v>0</v>
      </c>
    </row>
    <row r="736" spans="1:6" ht="84.75" customHeight="1" x14ac:dyDescent="0.2">
      <c r="A736" s="680" t="s">
        <v>2062</v>
      </c>
      <c r="B736" s="41" t="s">
        <v>4966</v>
      </c>
      <c r="C736" s="56" t="s">
        <v>4739</v>
      </c>
      <c r="D736" s="57">
        <v>644.36</v>
      </c>
      <c r="E736" s="744"/>
      <c r="F736" s="57">
        <f t="shared" si="13"/>
        <v>0</v>
      </c>
    </row>
    <row r="737" spans="1:6" ht="36" x14ac:dyDescent="0.2">
      <c r="A737" s="680" t="s">
        <v>2063</v>
      </c>
      <c r="B737" s="41" t="s">
        <v>4967</v>
      </c>
      <c r="C737" s="56" t="s">
        <v>4739</v>
      </c>
      <c r="D737" s="57">
        <v>20</v>
      </c>
      <c r="E737" s="744"/>
      <c r="F737" s="57">
        <f t="shared" si="13"/>
        <v>0</v>
      </c>
    </row>
    <row r="738" spans="1:6" x14ac:dyDescent="0.2">
      <c r="A738" s="97"/>
      <c r="B738" s="675" t="s">
        <v>1387</v>
      </c>
      <c r="C738" s="63"/>
      <c r="D738" s="63"/>
      <c r="E738" s="747"/>
      <c r="F738" s="161"/>
    </row>
    <row r="739" spans="1:6" ht="60" x14ac:dyDescent="0.2">
      <c r="A739" s="680" t="s">
        <v>2</v>
      </c>
      <c r="B739" s="41" t="s">
        <v>2064</v>
      </c>
      <c r="C739" s="56"/>
      <c r="D739" s="57"/>
      <c r="E739" s="743"/>
      <c r="F739" s="57"/>
    </row>
    <row r="740" spans="1:6" ht="84" x14ac:dyDescent="0.2">
      <c r="A740" s="680" t="s">
        <v>134</v>
      </c>
      <c r="B740" s="41" t="s">
        <v>4889</v>
      </c>
      <c r="C740" s="56"/>
      <c r="D740" s="57"/>
      <c r="E740" s="743"/>
      <c r="F740" s="57"/>
    </row>
    <row r="741" spans="1:6" ht="14.25" x14ac:dyDescent="0.2">
      <c r="A741" s="68" t="s">
        <v>2053</v>
      </c>
      <c r="B741" s="40" t="s">
        <v>2065</v>
      </c>
      <c r="C741" s="56" t="s">
        <v>4739</v>
      </c>
      <c r="D741" s="57">
        <v>68.38</v>
      </c>
      <c r="E741" s="744"/>
      <c r="F741" s="57">
        <f>+D741*E741</f>
        <v>0</v>
      </c>
    </row>
    <row r="742" spans="1:6" ht="14.25" x14ac:dyDescent="0.2">
      <c r="A742" s="68"/>
      <c r="B742" s="40" t="s">
        <v>4417</v>
      </c>
      <c r="C742" s="56" t="s">
        <v>4739</v>
      </c>
      <c r="D742" s="57">
        <v>57.1</v>
      </c>
      <c r="E742" s="744"/>
      <c r="F742" s="57">
        <f>+D742*E742</f>
        <v>0</v>
      </c>
    </row>
    <row r="743" spans="1:6" ht="36" x14ac:dyDescent="0.2">
      <c r="A743" s="680" t="s">
        <v>729</v>
      </c>
      <c r="B743" s="691" t="s">
        <v>5219</v>
      </c>
      <c r="C743" s="56" t="s">
        <v>4739</v>
      </c>
      <c r="D743" s="57">
        <v>138</v>
      </c>
      <c r="E743" s="744"/>
      <c r="F743" s="57">
        <f>D743*E743</f>
        <v>0</v>
      </c>
    </row>
    <row r="744" spans="1:6" ht="60" x14ac:dyDescent="0.2">
      <c r="A744" s="680" t="s">
        <v>730</v>
      </c>
      <c r="B744" s="691" t="s">
        <v>5220</v>
      </c>
      <c r="C744" s="56" t="s">
        <v>4740</v>
      </c>
      <c r="D744" s="57">
        <v>124</v>
      </c>
      <c r="E744" s="744"/>
      <c r="F744" s="57">
        <f>D744*E744</f>
        <v>0</v>
      </c>
    </row>
    <row r="745" spans="1:6" ht="60" x14ac:dyDescent="0.2">
      <c r="A745" s="680" t="s">
        <v>731</v>
      </c>
      <c r="B745" s="691" t="s">
        <v>5221</v>
      </c>
      <c r="C745" s="56" t="s">
        <v>4740</v>
      </c>
      <c r="D745" s="57">
        <v>124</v>
      </c>
      <c r="E745" s="744"/>
      <c r="F745" s="57">
        <f>D745*E745</f>
        <v>0</v>
      </c>
    </row>
    <row r="746" spans="1:6" ht="109.5" customHeight="1" x14ac:dyDescent="0.2">
      <c r="A746" s="680" t="s">
        <v>733</v>
      </c>
      <c r="B746" s="41" t="s">
        <v>4968</v>
      </c>
      <c r="C746" s="56" t="s">
        <v>4739</v>
      </c>
      <c r="D746" s="57">
        <v>68.38</v>
      </c>
      <c r="E746" s="744"/>
      <c r="F746" s="57">
        <f>D746*E746</f>
        <v>0</v>
      </c>
    </row>
    <row r="747" spans="1:6" x14ac:dyDescent="0.2">
      <c r="A747" s="97"/>
      <c r="B747" s="675" t="s">
        <v>2066</v>
      </c>
      <c r="C747" s="63"/>
      <c r="D747" s="63"/>
      <c r="E747" s="747"/>
      <c r="F747" s="161"/>
    </row>
    <row r="748" spans="1:6" ht="72" x14ac:dyDescent="0.2">
      <c r="A748" s="680" t="s">
        <v>3</v>
      </c>
      <c r="B748" s="41" t="s">
        <v>4890</v>
      </c>
      <c r="C748" s="56"/>
      <c r="D748" s="57"/>
      <c r="E748" s="743"/>
      <c r="F748" s="57"/>
    </row>
    <row r="749" spans="1:6" ht="109.5" customHeight="1" x14ac:dyDescent="0.2">
      <c r="A749" s="680" t="s">
        <v>134</v>
      </c>
      <c r="B749" s="41" t="s">
        <v>4891</v>
      </c>
      <c r="C749" s="56"/>
      <c r="D749" s="57"/>
      <c r="E749" s="743"/>
      <c r="F749" s="57"/>
    </row>
    <row r="750" spans="1:6" s="174" customFormat="1" ht="12.75" x14ac:dyDescent="0.2">
      <c r="A750" s="892" t="s">
        <v>134</v>
      </c>
      <c r="B750" s="181" t="s">
        <v>1390</v>
      </c>
      <c r="C750" s="893" t="s">
        <v>5201</v>
      </c>
      <c r="D750" s="894">
        <v>1419.53</v>
      </c>
      <c r="E750" s="897"/>
      <c r="F750" s="896"/>
    </row>
    <row r="751" spans="1:6" s="174" customFormat="1" ht="12.75" x14ac:dyDescent="0.2">
      <c r="A751" s="892" t="s">
        <v>134</v>
      </c>
      <c r="B751" s="181" t="s">
        <v>1389</v>
      </c>
      <c r="C751" s="893" t="s">
        <v>5201</v>
      </c>
      <c r="D751" s="894">
        <v>20.46</v>
      </c>
      <c r="E751" s="897"/>
      <c r="F751" s="896"/>
    </row>
    <row r="752" spans="1:6" s="174" customFormat="1" ht="12.75" x14ac:dyDescent="0.2">
      <c r="A752" s="892" t="s">
        <v>134</v>
      </c>
      <c r="B752" s="181" t="s">
        <v>1388</v>
      </c>
      <c r="C752" s="893" t="s">
        <v>5201</v>
      </c>
      <c r="D752" s="894">
        <v>24.86</v>
      </c>
      <c r="E752" s="897"/>
      <c r="F752" s="896"/>
    </row>
    <row r="753" spans="1:6" s="174" customFormat="1" ht="12.75" x14ac:dyDescent="0.2">
      <c r="A753" s="892" t="s">
        <v>134</v>
      </c>
      <c r="B753" s="181" t="s">
        <v>2067</v>
      </c>
      <c r="C753" s="893" t="s">
        <v>5201</v>
      </c>
      <c r="D753" s="894">
        <v>132.30000000000001</v>
      </c>
      <c r="E753" s="897"/>
      <c r="F753" s="896"/>
    </row>
    <row r="754" spans="1:6" ht="36" x14ac:dyDescent="0.2">
      <c r="A754" s="680" t="s">
        <v>138</v>
      </c>
      <c r="B754" s="691" t="s">
        <v>5222</v>
      </c>
      <c r="C754" s="56" t="s">
        <v>4739</v>
      </c>
      <c r="D754" s="57">
        <v>1556</v>
      </c>
      <c r="E754" s="744"/>
      <c r="F754" s="57">
        <f t="shared" ref="F754:F760" si="14">D754*E754</f>
        <v>0</v>
      </c>
    </row>
    <row r="755" spans="1:6" ht="36" x14ac:dyDescent="0.2">
      <c r="A755" s="680" t="s">
        <v>139</v>
      </c>
      <c r="B755" s="691" t="s">
        <v>5223</v>
      </c>
      <c r="C755" s="56" t="s">
        <v>4739</v>
      </c>
      <c r="D755" s="57">
        <v>28</v>
      </c>
      <c r="E755" s="744"/>
      <c r="F755" s="57">
        <f t="shared" si="14"/>
        <v>0</v>
      </c>
    </row>
    <row r="756" spans="1:6" ht="60" x14ac:dyDescent="0.2">
      <c r="A756" s="680" t="s">
        <v>140</v>
      </c>
      <c r="B756" s="691" t="s">
        <v>5224</v>
      </c>
      <c r="C756" s="56" t="s">
        <v>4740</v>
      </c>
      <c r="D756" s="57">
        <v>113</v>
      </c>
      <c r="E756" s="744"/>
      <c r="F756" s="57">
        <f t="shared" si="14"/>
        <v>0</v>
      </c>
    </row>
    <row r="757" spans="1:6" ht="72" x14ac:dyDescent="0.2">
      <c r="A757" s="680" t="s">
        <v>143</v>
      </c>
      <c r="B757" s="691" t="s">
        <v>5225</v>
      </c>
      <c r="C757" s="56" t="s">
        <v>4740</v>
      </c>
      <c r="D757" s="57">
        <v>113</v>
      </c>
      <c r="E757" s="744"/>
      <c r="F757" s="57">
        <f t="shared" si="14"/>
        <v>0</v>
      </c>
    </row>
    <row r="758" spans="1:6" ht="72" x14ac:dyDescent="0.2">
      <c r="A758" s="680" t="s">
        <v>144</v>
      </c>
      <c r="B758" s="691" t="s">
        <v>5226</v>
      </c>
      <c r="C758" s="56" t="s">
        <v>4739</v>
      </c>
      <c r="D758" s="57">
        <v>146</v>
      </c>
      <c r="E758" s="744"/>
      <c r="F758" s="57">
        <f t="shared" si="14"/>
        <v>0</v>
      </c>
    </row>
    <row r="759" spans="1:6" ht="84" x14ac:dyDescent="0.2">
      <c r="A759" s="680" t="s">
        <v>145</v>
      </c>
      <c r="B759" s="691" t="s">
        <v>5082</v>
      </c>
      <c r="C759" s="68" t="s">
        <v>1698</v>
      </c>
      <c r="D759" s="146">
        <v>0.03</v>
      </c>
      <c r="E759" s="744"/>
      <c r="F759" s="57">
        <f t="shared" si="14"/>
        <v>0</v>
      </c>
    </row>
    <row r="760" spans="1:6" ht="108" x14ac:dyDescent="0.2">
      <c r="A760" s="680" t="s">
        <v>2068</v>
      </c>
      <c r="B760" s="41" t="s">
        <v>4969</v>
      </c>
      <c r="C760" s="56" t="s">
        <v>4739</v>
      </c>
      <c r="D760" s="57">
        <v>1464.85</v>
      </c>
      <c r="E760" s="744"/>
      <c r="F760" s="57">
        <f t="shared" si="14"/>
        <v>0</v>
      </c>
    </row>
    <row r="761" spans="1:6" ht="14.25" x14ac:dyDescent="0.2">
      <c r="A761" s="680" t="s">
        <v>2069</v>
      </c>
      <c r="B761" s="41" t="s">
        <v>2059</v>
      </c>
      <c r="C761" s="56" t="s">
        <v>4739</v>
      </c>
      <c r="D761" s="57">
        <v>1439.99</v>
      </c>
      <c r="E761" s="744"/>
      <c r="F761" s="57">
        <f>D761*E761</f>
        <v>0</v>
      </c>
    </row>
    <row r="762" spans="1:6" ht="14.25" x14ac:dyDescent="0.2">
      <c r="A762" s="680" t="s">
        <v>2070</v>
      </c>
      <c r="B762" s="41" t="s">
        <v>2058</v>
      </c>
      <c r="C762" s="56" t="s">
        <v>4739</v>
      </c>
      <c r="D762" s="57">
        <v>24.86</v>
      </c>
      <c r="E762" s="744"/>
      <c r="F762" s="57">
        <f>D762*E762</f>
        <v>0</v>
      </c>
    </row>
    <row r="763" spans="1:6" ht="96" customHeight="1" x14ac:dyDescent="0.2">
      <c r="A763" s="680" t="s">
        <v>2071</v>
      </c>
      <c r="B763" s="41" t="s">
        <v>4970</v>
      </c>
      <c r="C763" s="56" t="s">
        <v>4740</v>
      </c>
      <c r="D763" s="57">
        <v>104.61</v>
      </c>
      <c r="E763" s="744"/>
      <c r="F763" s="57">
        <f>D763*E763</f>
        <v>0</v>
      </c>
    </row>
    <row r="764" spans="1:6" ht="96" x14ac:dyDescent="0.2">
      <c r="A764" s="680" t="s">
        <v>2072</v>
      </c>
      <c r="B764" s="41" t="s">
        <v>4971</v>
      </c>
      <c r="C764" s="56" t="s">
        <v>4739</v>
      </c>
      <c r="D764" s="57">
        <v>132.30000000000001</v>
      </c>
      <c r="E764" s="744"/>
      <c r="F764" s="57">
        <f>D764*E764</f>
        <v>0</v>
      </c>
    </row>
    <row r="765" spans="1:6" ht="36" x14ac:dyDescent="0.2">
      <c r="A765" s="680" t="s">
        <v>2073</v>
      </c>
      <c r="B765" s="41" t="s">
        <v>4967</v>
      </c>
      <c r="C765" s="56" t="s">
        <v>4739</v>
      </c>
      <c r="D765" s="57">
        <v>4</v>
      </c>
      <c r="E765" s="744"/>
      <c r="F765" s="57">
        <f>D765*E765</f>
        <v>0</v>
      </c>
    </row>
    <row r="766" spans="1:6" x14ac:dyDescent="0.2">
      <c r="A766" s="97"/>
      <c r="B766" s="675" t="s">
        <v>1394</v>
      </c>
      <c r="C766" s="63"/>
      <c r="D766" s="63"/>
      <c r="E766" s="747"/>
      <c r="F766" s="161"/>
    </row>
    <row r="767" spans="1:6" x14ac:dyDescent="0.2">
      <c r="A767" s="680" t="s">
        <v>4</v>
      </c>
      <c r="B767" s="41" t="s">
        <v>342</v>
      </c>
      <c r="C767" s="56" t="s">
        <v>5</v>
      </c>
      <c r="D767" s="57">
        <v>57</v>
      </c>
      <c r="E767" s="744"/>
      <c r="F767" s="57">
        <f>D767*E767</f>
        <v>0</v>
      </c>
    </row>
    <row r="768" spans="1:6" ht="120" x14ac:dyDescent="0.2">
      <c r="A768" s="680" t="s">
        <v>531</v>
      </c>
      <c r="B768" s="41" t="s">
        <v>1391</v>
      </c>
      <c r="C768" s="56" t="s">
        <v>4740</v>
      </c>
      <c r="D768" s="57">
        <v>639</v>
      </c>
      <c r="E768" s="744"/>
      <c r="F768" s="57">
        <f>D768*E768</f>
        <v>0</v>
      </c>
    </row>
    <row r="769" spans="1:6" ht="48" x14ac:dyDescent="0.2">
      <c r="A769" s="680" t="s">
        <v>534</v>
      </c>
      <c r="B769" s="41" t="s">
        <v>1378</v>
      </c>
      <c r="C769" s="56" t="s">
        <v>4740</v>
      </c>
      <c r="D769" s="57">
        <v>214</v>
      </c>
      <c r="E769" s="744"/>
      <c r="F769" s="57">
        <f>D769*E769</f>
        <v>0</v>
      </c>
    </row>
    <row r="770" spans="1:6" ht="72" x14ac:dyDescent="0.2">
      <c r="A770" s="680" t="s">
        <v>535</v>
      </c>
      <c r="B770" s="41" t="s">
        <v>1392</v>
      </c>
      <c r="C770" s="56" t="s">
        <v>4740</v>
      </c>
      <c r="D770" s="57">
        <v>637.6</v>
      </c>
      <c r="E770" s="744"/>
      <c r="F770" s="58">
        <f>D770*E770</f>
        <v>0</v>
      </c>
    </row>
    <row r="771" spans="1:6" ht="48" x14ac:dyDescent="0.2">
      <c r="A771" s="680" t="s">
        <v>536</v>
      </c>
      <c r="B771" s="41" t="s">
        <v>1379</v>
      </c>
      <c r="C771" s="56"/>
      <c r="D771" s="57"/>
      <c r="E771" s="743"/>
      <c r="F771" s="57"/>
    </row>
    <row r="772" spans="1:6" x14ac:dyDescent="0.2">
      <c r="A772" s="680" t="s">
        <v>972</v>
      </c>
      <c r="B772" s="41" t="s">
        <v>1380</v>
      </c>
      <c r="C772" s="56" t="s">
        <v>5</v>
      </c>
      <c r="D772" s="57">
        <v>3</v>
      </c>
      <c r="E772" s="744"/>
      <c r="F772" s="57">
        <f t="shared" ref="F772:F779" si="15">D772*E772</f>
        <v>0</v>
      </c>
    </row>
    <row r="773" spans="1:6" x14ac:dyDescent="0.2">
      <c r="A773" s="680" t="s">
        <v>973</v>
      </c>
      <c r="B773" s="41" t="s">
        <v>1381</v>
      </c>
      <c r="C773" s="56" t="s">
        <v>5</v>
      </c>
      <c r="D773" s="57">
        <v>2</v>
      </c>
      <c r="E773" s="744"/>
      <c r="F773" s="57">
        <f t="shared" si="15"/>
        <v>0</v>
      </c>
    </row>
    <row r="774" spans="1:6" ht="96" x14ac:dyDescent="0.2">
      <c r="A774" s="680" t="s">
        <v>537</v>
      </c>
      <c r="B774" s="41" t="s">
        <v>1393</v>
      </c>
      <c r="C774" s="56" t="s">
        <v>4740</v>
      </c>
      <c r="D774" s="57">
        <v>234</v>
      </c>
      <c r="E774" s="744"/>
      <c r="F774" s="57">
        <f t="shared" si="15"/>
        <v>0</v>
      </c>
    </row>
    <row r="775" spans="1:6" ht="24" x14ac:dyDescent="0.2">
      <c r="A775" s="680" t="s">
        <v>538</v>
      </c>
      <c r="B775" s="41" t="s">
        <v>343</v>
      </c>
      <c r="C775" s="56" t="s">
        <v>4739</v>
      </c>
      <c r="D775" s="57">
        <v>480</v>
      </c>
      <c r="E775" s="744"/>
      <c r="F775" s="57">
        <f t="shared" si="15"/>
        <v>0</v>
      </c>
    </row>
    <row r="776" spans="1:6" ht="72" x14ac:dyDescent="0.2">
      <c r="A776" s="680" t="s">
        <v>539</v>
      </c>
      <c r="B776" s="41" t="s">
        <v>1395</v>
      </c>
      <c r="C776" s="56" t="s">
        <v>4739</v>
      </c>
      <c r="D776" s="57">
        <v>450.57</v>
      </c>
      <c r="E776" s="744"/>
      <c r="F776" s="57">
        <f t="shared" si="15"/>
        <v>0</v>
      </c>
    </row>
    <row r="777" spans="1:6" ht="60" x14ac:dyDescent="0.2">
      <c r="A777" s="680" t="s">
        <v>540</v>
      </c>
      <c r="B777" s="41" t="s">
        <v>1396</v>
      </c>
      <c r="C777" s="56" t="s">
        <v>4739</v>
      </c>
      <c r="D777" s="57">
        <v>25</v>
      </c>
      <c r="E777" s="744"/>
      <c r="F777" s="57">
        <f t="shared" si="15"/>
        <v>0</v>
      </c>
    </row>
    <row r="778" spans="1:6" ht="36" x14ac:dyDescent="0.2">
      <c r="A778" s="680" t="s">
        <v>541</v>
      </c>
      <c r="B778" s="41" t="s">
        <v>344</v>
      </c>
      <c r="C778" s="56" t="s">
        <v>4740</v>
      </c>
      <c r="D778" s="57">
        <v>244</v>
      </c>
      <c r="E778" s="744"/>
      <c r="F778" s="57">
        <f t="shared" si="15"/>
        <v>0</v>
      </c>
    </row>
    <row r="779" spans="1:6" ht="60" x14ac:dyDescent="0.2">
      <c r="A779" s="141" t="s">
        <v>544</v>
      </c>
      <c r="B779" s="79" t="s">
        <v>1907</v>
      </c>
      <c r="C779" s="80" t="s">
        <v>4740</v>
      </c>
      <c r="D779" s="81">
        <v>266</v>
      </c>
      <c r="E779" s="744"/>
      <c r="F779" s="81">
        <f t="shared" si="15"/>
        <v>0</v>
      </c>
    </row>
    <row r="780" spans="1:6" x14ac:dyDescent="0.2">
      <c r="A780" s="102"/>
      <c r="B780" s="44"/>
      <c r="C780" s="44"/>
      <c r="D780" s="44"/>
      <c r="E780" s="750"/>
      <c r="F780" s="45"/>
    </row>
    <row r="781" spans="1:6" x14ac:dyDescent="0.2">
      <c r="A781" s="689"/>
      <c r="B781" s="134" t="s">
        <v>345</v>
      </c>
      <c r="C781" s="167"/>
      <c r="D781" s="167"/>
      <c r="E781" s="752"/>
      <c r="F781" s="314">
        <f>SUM(F706:F780)</f>
        <v>0</v>
      </c>
    </row>
    <row r="782" spans="1:6" x14ac:dyDescent="0.2">
      <c r="A782" s="674"/>
      <c r="B782" s="671"/>
      <c r="C782" s="671"/>
      <c r="D782" s="671"/>
      <c r="E782" s="753"/>
      <c r="F782" s="672"/>
    </row>
    <row r="783" spans="1:6" x14ac:dyDescent="0.2">
      <c r="A783" s="674"/>
      <c r="B783" s="671"/>
      <c r="C783" s="671"/>
      <c r="D783" s="671"/>
      <c r="E783" s="753"/>
      <c r="F783" s="672"/>
    </row>
    <row r="784" spans="1:6" ht="18.75" x14ac:dyDescent="0.3">
      <c r="A784" s="315"/>
      <c r="B784" s="316" t="s">
        <v>4450</v>
      </c>
      <c r="C784" s="293"/>
      <c r="D784" s="293"/>
      <c r="E784" s="770"/>
      <c r="F784" s="294"/>
    </row>
    <row r="785" spans="1:6" ht="33.75" x14ac:dyDescent="0.2">
      <c r="A785" s="185"/>
      <c r="B785" s="185" t="s">
        <v>4996</v>
      </c>
      <c r="C785" s="185"/>
      <c r="D785" s="185"/>
      <c r="E785" s="782"/>
      <c r="F785" s="185"/>
    </row>
    <row r="786" spans="1:6" ht="56.25" x14ac:dyDescent="0.2">
      <c r="A786" s="179"/>
      <c r="B786" s="179" t="s">
        <v>346</v>
      </c>
      <c r="C786" s="176"/>
      <c r="D786" s="176"/>
      <c r="E786" s="737"/>
      <c r="F786" s="176"/>
    </row>
    <row r="787" spans="1:6" ht="22.5" x14ac:dyDescent="0.2">
      <c r="A787" s="179"/>
      <c r="B787" s="179" t="s">
        <v>1398</v>
      </c>
      <c r="C787" s="181"/>
      <c r="D787" s="181"/>
      <c r="E787" s="768"/>
      <c r="F787" s="181"/>
    </row>
    <row r="788" spans="1:6" ht="33.75" x14ac:dyDescent="0.2">
      <c r="A788" s="179"/>
      <c r="B788" s="179" t="s">
        <v>347</v>
      </c>
      <c r="C788" s="176"/>
      <c r="D788" s="176"/>
      <c r="E788" s="737"/>
      <c r="F788" s="176"/>
    </row>
    <row r="789" spans="1:6" ht="258.75" x14ac:dyDescent="0.2">
      <c r="A789" s="179"/>
      <c r="B789" s="179" t="s">
        <v>4892</v>
      </c>
      <c r="C789" s="181"/>
      <c r="D789" s="181"/>
      <c r="E789" s="768"/>
      <c r="F789" s="181"/>
    </row>
    <row r="790" spans="1:6" s="671" customFormat="1" x14ac:dyDescent="0.2">
      <c r="A790" s="230"/>
      <c r="B790" s="122" t="s">
        <v>442</v>
      </c>
      <c r="C790" s="136"/>
      <c r="D790" s="137"/>
      <c r="E790" s="783"/>
      <c r="F790" s="138"/>
    </row>
    <row r="791" spans="1:6" s="671" customFormat="1" x14ac:dyDescent="0.2">
      <c r="A791" s="107"/>
      <c r="B791" s="108" t="s">
        <v>192</v>
      </c>
      <c r="C791" s="109"/>
      <c r="D791" s="110"/>
      <c r="E791" s="784"/>
      <c r="F791" s="109"/>
    </row>
    <row r="792" spans="1:6" s="671" customFormat="1" ht="24" x14ac:dyDescent="0.2">
      <c r="A792" s="107"/>
      <c r="B792" s="108" t="s">
        <v>4705</v>
      </c>
      <c r="C792" s="109"/>
      <c r="D792" s="110"/>
      <c r="E792" s="784"/>
      <c r="F792" s="109"/>
    </row>
    <row r="793" spans="1:6" s="671" customFormat="1" x14ac:dyDescent="0.2">
      <c r="A793" s="295" t="s">
        <v>134</v>
      </c>
      <c r="B793" s="108" t="s">
        <v>4706</v>
      </c>
      <c r="C793" s="109"/>
      <c r="D793" s="110"/>
      <c r="E793" s="784"/>
      <c r="F793" s="109"/>
    </row>
    <row r="794" spans="1:6" s="671" customFormat="1" ht="14.25" customHeight="1" x14ac:dyDescent="0.2">
      <c r="A794" s="107"/>
      <c r="B794" s="108" t="s">
        <v>443</v>
      </c>
      <c r="C794" s="109"/>
      <c r="D794" s="110"/>
      <c r="E794" s="784"/>
      <c r="F794" s="109"/>
    </row>
    <row r="795" spans="1:6" s="671" customFormat="1" x14ac:dyDescent="0.2">
      <c r="A795" s="107"/>
      <c r="B795" s="108" t="s">
        <v>444</v>
      </c>
      <c r="C795" s="109"/>
      <c r="D795" s="110"/>
      <c r="E795" s="784"/>
      <c r="F795" s="109"/>
    </row>
    <row r="796" spans="1:6" s="671" customFormat="1" x14ac:dyDescent="0.2">
      <c r="A796" s="295" t="s">
        <v>134</v>
      </c>
      <c r="B796" s="108" t="s">
        <v>4683</v>
      </c>
      <c r="C796" s="109"/>
      <c r="D796" s="110"/>
      <c r="E796" s="784"/>
      <c r="F796" s="109"/>
    </row>
    <row r="797" spans="1:6" s="671" customFormat="1" x14ac:dyDescent="0.2">
      <c r="A797" s="295" t="s">
        <v>134</v>
      </c>
      <c r="B797" s="108" t="s">
        <v>4707</v>
      </c>
      <c r="C797" s="109"/>
      <c r="D797" s="110"/>
      <c r="E797" s="784"/>
      <c r="F797" s="109"/>
    </row>
    <row r="798" spans="1:6" s="671" customFormat="1" x14ac:dyDescent="0.2">
      <c r="A798" s="295" t="s">
        <v>134</v>
      </c>
      <c r="B798" s="108" t="s">
        <v>4685</v>
      </c>
      <c r="C798" s="109"/>
      <c r="D798" s="110"/>
      <c r="E798" s="784"/>
      <c r="F798" s="109"/>
    </row>
    <row r="799" spans="1:6" s="671" customFormat="1" x14ac:dyDescent="0.2">
      <c r="A799" s="107"/>
      <c r="B799" s="108" t="s">
        <v>445</v>
      </c>
      <c r="C799" s="109"/>
      <c r="D799" s="110"/>
      <c r="E799" s="784"/>
      <c r="F799" s="109"/>
    </row>
    <row r="800" spans="1:6" s="671" customFormat="1" x14ac:dyDescent="0.2">
      <c r="A800" s="107"/>
      <c r="B800" s="108" t="s">
        <v>446</v>
      </c>
      <c r="C800" s="109"/>
      <c r="D800" s="110"/>
      <c r="E800" s="784"/>
      <c r="F800" s="109"/>
    </row>
    <row r="801" spans="1:6" s="671" customFormat="1" x14ac:dyDescent="0.2">
      <c r="A801" s="295" t="s">
        <v>134</v>
      </c>
      <c r="B801" s="108" t="s">
        <v>4708</v>
      </c>
      <c r="C801" s="109"/>
      <c r="D801" s="110"/>
      <c r="E801" s="784"/>
      <c r="F801" s="109"/>
    </row>
    <row r="802" spans="1:6" s="671" customFormat="1" x14ac:dyDescent="0.2">
      <c r="A802" s="295" t="s">
        <v>134</v>
      </c>
      <c r="B802" s="108" t="s">
        <v>4709</v>
      </c>
      <c r="C802" s="109"/>
      <c r="D802" s="110"/>
      <c r="E802" s="784"/>
      <c r="F802" s="109"/>
    </row>
    <row r="803" spans="1:6" s="671" customFormat="1" x14ac:dyDescent="0.2">
      <c r="A803" s="295" t="s">
        <v>134</v>
      </c>
      <c r="B803" s="108" t="s">
        <v>4710</v>
      </c>
      <c r="C803" s="109"/>
      <c r="D803" s="110"/>
      <c r="E803" s="784"/>
      <c r="F803" s="109"/>
    </row>
    <row r="804" spans="1:6" s="671" customFormat="1" x14ac:dyDescent="0.2">
      <c r="A804" s="295" t="s">
        <v>134</v>
      </c>
      <c r="B804" s="108" t="s">
        <v>4711</v>
      </c>
      <c r="C804" s="109"/>
      <c r="D804" s="110"/>
      <c r="E804" s="784"/>
      <c r="F804" s="109"/>
    </row>
    <row r="805" spans="1:6" s="671" customFormat="1" x14ac:dyDescent="0.2">
      <c r="A805" s="295" t="s">
        <v>134</v>
      </c>
      <c r="B805" s="108" t="s">
        <v>4712</v>
      </c>
      <c r="C805" s="109"/>
      <c r="D805" s="110"/>
      <c r="E805" s="784"/>
      <c r="F805" s="109"/>
    </row>
    <row r="806" spans="1:6" s="671" customFormat="1" ht="36" x14ac:dyDescent="0.2">
      <c r="A806" s="295" t="s">
        <v>134</v>
      </c>
      <c r="B806" s="108" t="s">
        <v>4713</v>
      </c>
      <c r="C806" s="109"/>
      <c r="D806" s="110"/>
      <c r="E806" s="784"/>
      <c r="F806" s="109"/>
    </row>
    <row r="807" spans="1:6" s="671" customFormat="1" x14ac:dyDescent="0.2">
      <c r="A807" s="295" t="s">
        <v>134</v>
      </c>
      <c r="B807" s="108" t="s">
        <v>4714</v>
      </c>
      <c r="C807" s="109"/>
      <c r="D807" s="110"/>
      <c r="E807" s="784"/>
      <c r="F807" s="109"/>
    </row>
    <row r="808" spans="1:6" s="671" customFormat="1" x14ac:dyDescent="0.2">
      <c r="A808" s="295" t="s">
        <v>134</v>
      </c>
      <c r="B808" s="108" t="s">
        <v>4715</v>
      </c>
      <c r="C808" s="109"/>
      <c r="D808" s="110"/>
      <c r="E808" s="784"/>
      <c r="F808" s="109"/>
    </row>
    <row r="809" spans="1:6" s="671" customFormat="1" x14ac:dyDescent="0.2">
      <c r="A809" s="295" t="s">
        <v>134</v>
      </c>
      <c r="B809" s="108" t="s">
        <v>4716</v>
      </c>
      <c r="C809" s="109"/>
      <c r="D809" s="110"/>
      <c r="E809" s="784"/>
      <c r="F809" s="109"/>
    </row>
    <row r="810" spans="1:6" s="671" customFormat="1" x14ac:dyDescent="0.2">
      <c r="A810" s="295" t="s">
        <v>134</v>
      </c>
      <c r="B810" s="108" t="s">
        <v>4717</v>
      </c>
      <c r="C810" s="109"/>
      <c r="D810" s="110"/>
      <c r="E810" s="784"/>
      <c r="F810" s="109"/>
    </row>
    <row r="811" spans="1:6" s="671" customFormat="1" x14ac:dyDescent="0.2">
      <c r="A811" s="295" t="s">
        <v>134</v>
      </c>
      <c r="B811" s="108" t="s">
        <v>4718</v>
      </c>
      <c r="C811" s="109"/>
      <c r="D811" s="110"/>
      <c r="E811" s="784"/>
      <c r="F811" s="109"/>
    </row>
    <row r="812" spans="1:6" s="671" customFormat="1" x14ac:dyDescent="0.2">
      <c r="A812" s="295" t="s">
        <v>134</v>
      </c>
      <c r="B812" s="108" t="s">
        <v>4719</v>
      </c>
      <c r="C812" s="109"/>
      <c r="D812" s="110"/>
      <c r="E812" s="784"/>
      <c r="F812" s="109"/>
    </row>
    <row r="813" spans="1:6" s="671" customFormat="1" x14ac:dyDescent="0.2">
      <c r="A813" s="295" t="s">
        <v>134</v>
      </c>
      <c r="B813" s="108" t="s">
        <v>4720</v>
      </c>
      <c r="C813" s="109"/>
      <c r="D813" s="110"/>
      <c r="E813" s="784"/>
      <c r="F813" s="109"/>
    </row>
    <row r="814" spans="1:6" s="671" customFormat="1" x14ac:dyDescent="0.2">
      <c r="A814" s="295" t="s">
        <v>134</v>
      </c>
      <c r="B814" s="108" t="s">
        <v>4721</v>
      </c>
      <c r="C814" s="109"/>
      <c r="D814" s="110"/>
      <c r="E814" s="784"/>
      <c r="F814" s="109"/>
    </row>
    <row r="815" spans="1:6" s="671" customFormat="1" x14ac:dyDescent="0.2">
      <c r="A815" s="107"/>
      <c r="B815" s="108" t="s">
        <v>447</v>
      </c>
      <c r="C815" s="109"/>
      <c r="D815" s="110"/>
      <c r="E815" s="784"/>
      <c r="F815" s="109"/>
    </row>
    <row r="816" spans="1:6" s="671" customFormat="1" ht="24" x14ac:dyDescent="0.2">
      <c r="A816" s="107"/>
      <c r="B816" s="108" t="s">
        <v>448</v>
      </c>
      <c r="C816" s="109"/>
      <c r="D816" s="110"/>
      <c r="E816" s="784"/>
      <c r="F816" s="109"/>
    </row>
    <row r="817" spans="1:6" s="671" customFormat="1" ht="15" customHeight="1" x14ac:dyDescent="0.2">
      <c r="A817" s="107"/>
      <c r="B817" s="108" t="s">
        <v>449</v>
      </c>
      <c r="C817" s="109"/>
      <c r="D817" s="110"/>
      <c r="E817" s="784"/>
      <c r="F817" s="109"/>
    </row>
    <row r="818" spans="1:6" s="671" customFormat="1" x14ac:dyDescent="0.2">
      <c r="A818" s="107"/>
      <c r="B818" s="108" t="s">
        <v>450</v>
      </c>
      <c r="C818" s="109"/>
      <c r="D818" s="110"/>
      <c r="E818" s="784"/>
      <c r="F818" s="109"/>
    </row>
    <row r="819" spans="1:6" s="671" customFormat="1" x14ac:dyDescent="0.2">
      <c r="A819" s="107"/>
      <c r="B819" s="108" t="s">
        <v>451</v>
      </c>
      <c r="C819" s="109"/>
      <c r="D819" s="110"/>
      <c r="E819" s="784"/>
      <c r="F819" s="109"/>
    </row>
    <row r="820" spans="1:6" s="671" customFormat="1" ht="24" x14ac:dyDescent="0.2">
      <c r="A820" s="295" t="s">
        <v>134</v>
      </c>
      <c r="B820" s="108" t="s">
        <v>4722</v>
      </c>
      <c r="C820" s="139"/>
      <c r="D820" s="140"/>
      <c r="E820" s="785"/>
      <c r="F820" s="139"/>
    </row>
    <row r="821" spans="1:6" s="671" customFormat="1" x14ac:dyDescent="0.2">
      <c r="A821" s="295" t="s">
        <v>134</v>
      </c>
      <c r="B821" s="108" t="s">
        <v>4723</v>
      </c>
      <c r="C821" s="109"/>
      <c r="D821" s="110"/>
      <c r="E821" s="784"/>
      <c r="F821" s="109"/>
    </row>
    <row r="822" spans="1:6" s="671" customFormat="1" x14ac:dyDescent="0.2">
      <c r="A822" s="295" t="s">
        <v>134</v>
      </c>
      <c r="B822" s="108" t="s">
        <v>4724</v>
      </c>
      <c r="C822" s="109"/>
      <c r="D822" s="110"/>
      <c r="E822" s="784"/>
      <c r="F822" s="109"/>
    </row>
    <row r="823" spans="1:6" s="671" customFormat="1" ht="14.25" customHeight="1" x14ac:dyDescent="0.2">
      <c r="A823" s="295" t="s">
        <v>134</v>
      </c>
      <c r="B823" s="108" t="s">
        <v>4725</v>
      </c>
      <c r="C823" s="109"/>
      <c r="D823" s="110"/>
      <c r="E823" s="784"/>
      <c r="F823" s="109"/>
    </row>
    <row r="824" spans="1:6" s="671" customFormat="1" x14ac:dyDescent="0.2">
      <c r="A824" s="295" t="s">
        <v>134</v>
      </c>
      <c r="B824" s="108" t="s">
        <v>4726</v>
      </c>
      <c r="C824" s="109"/>
      <c r="D824" s="110"/>
      <c r="E824" s="784"/>
      <c r="F824" s="109"/>
    </row>
    <row r="825" spans="1:6" s="671" customFormat="1" x14ac:dyDescent="0.2">
      <c r="A825" s="295" t="s">
        <v>134</v>
      </c>
      <c r="B825" s="108" t="s">
        <v>4727</v>
      </c>
      <c r="C825" s="109"/>
      <c r="D825" s="110"/>
      <c r="E825" s="784"/>
      <c r="F825" s="109"/>
    </row>
    <row r="826" spans="1:6" s="671" customFormat="1" x14ac:dyDescent="0.2">
      <c r="A826" s="295" t="s">
        <v>134</v>
      </c>
      <c r="B826" s="108" t="s">
        <v>4728</v>
      </c>
      <c r="C826" s="109"/>
      <c r="D826" s="110"/>
      <c r="E826" s="784"/>
      <c r="F826" s="109"/>
    </row>
    <row r="827" spans="1:6" s="671" customFormat="1" x14ac:dyDescent="0.2">
      <c r="A827" s="295" t="s">
        <v>134</v>
      </c>
      <c r="B827" s="108" t="s">
        <v>4729</v>
      </c>
      <c r="C827" s="109"/>
      <c r="D827" s="110"/>
      <c r="E827" s="784"/>
      <c r="F827" s="109"/>
    </row>
    <row r="828" spans="1:6" s="671" customFormat="1" x14ac:dyDescent="0.2">
      <c r="A828" s="296" t="s">
        <v>134</v>
      </c>
      <c r="B828" s="123" t="s">
        <v>4730</v>
      </c>
      <c r="C828" s="124"/>
      <c r="D828" s="125"/>
      <c r="E828" s="786"/>
      <c r="F828" s="124"/>
    </row>
    <row r="829" spans="1:6" x14ac:dyDescent="0.2">
      <c r="A829" s="231"/>
      <c r="B829" s="256" t="s">
        <v>1404</v>
      </c>
      <c r="C829" s="63"/>
      <c r="D829" s="63"/>
      <c r="E829" s="787"/>
      <c r="F829" s="114"/>
    </row>
    <row r="830" spans="1:6" ht="84" x14ac:dyDescent="0.2">
      <c r="A830" s="680" t="s">
        <v>12</v>
      </c>
      <c r="B830" s="41" t="s">
        <v>1417</v>
      </c>
      <c r="C830" s="56"/>
      <c r="D830" s="57"/>
      <c r="E830" s="743"/>
      <c r="F830" s="57"/>
    </row>
    <row r="831" spans="1:6" ht="48" x14ac:dyDescent="0.2">
      <c r="A831" s="680" t="s">
        <v>591</v>
      </c>
      <c r="B831" s="41" t="s">
        <v>1418</v>
      </c>
      <c r="C831" s="56" t="s">
        <v>4739</v>
      </c>
      <c r="D831" s="57">
        <v>222</v>
      </c>
      <c r="E831" s="744"/>
      <c r="F831" s="57">
        <f>D831*E831</f>
        <v>0</v>
      </c>
    </row>
    <row r="832" spans="1:6" ht="60" x14ac:dyDescent="0.2">
      <c r="A832" s="680" t="s">
        <v>592</v>
      </c>
      <c r="B832" s="41" t="s">
        <v>1419</v>
      </c>
      <c r="C832" s="56" t="s">
        <v>4740</v>
      </c>
      <c r="D832" s="57">
        <v>60</v>
      </c>
      <c r="E832" s="744"/>
      <c r="F832" s="57">
        <f>D832*E832</f>
        <v>0</v>
      </c>
    </row>
    <row r="833" spans="1:6" ht="36" x14ac:dyDescent="0.2">
      <c r="A833" s="680" t="s">
        <v>1620</v>
      </c>
      <c r="B833" s="41" t="s">
        <v>1402</v>
      </c>
      <c r="C833" s="56" t="s">
        <v>4739</v>
      </c>
      <c r="D833" s="57">
        <v>210.86</v>
      </c>
      <c r="E833" s="744"/>
      <c r="F833" s="57">
        <f>D833*E833</f>
        <v>0</v>
      </c>
    </row>
    <row r="834" spans="1:6" ht="36" x14ac:dyDescent="0.2">
      <c r="A834" s="680" t="s">
        <v>1626</v>
      </c>
      <c r="B834" s="41" t="s">
        <v>1403</v>
      </c>
      <c r="C834" s="56" t="s">
        <v>4740</v>
      </c>
      <c r="D834" s="57">
        <v>56</v>
      </c>
      <c r="E834" s="744"/>
      <c r="F834" s="57">
        <f>D834*E834</f>
        <v>0</v>
      </c>
    </row>
    <row r="835" spans="1:6" x14ac:dyDescent="0.2">
      <c r="A835" s="231"/>
      <c r="B835" s="256" t="s">
        <v>1405</v>
      </c>
      <c r="C835" s="256"/>
      <c r="D835" s="256"/>
      <c r="E835" s="787"/>
      <c r="F835" s="114"/>
    </row>
    <row r="836" spans="1:6" ht="120" x14ac:dyDescent="0.2">
      <c r="A836" s="680" t="s">
        <v>48</v>
      </c>
      <c r="B836" s="41" t="s">
        <v>685</v>
      </c>
      <c r="C836" s="56"/>
      <c r="D836" s="57"/>
      <c r="E836" s="743"/>
      <c r="F836" s="58"/>
    </row>
    <row r="837" spans="1:6" ht="48" x14ac:dyDescent="0.2">
      <c r="A837" s="680" t="s">
        <v>134</v>
      </c>
      <c r="B837" s="41" t="s">
        <v>348</v>
      </c>
      <c r="C837" s="56"/>
      <c r="D837" s="57"/>
      <c r="E837" s="743"/>
      <c r="F837" s="58"/>
    </row>
    <row r="838" spans="1:6" ht="24" x14ac:dyDescent="0.2">
      <c r="A838" s="680" t="s">
        <v>134</v>
      </c>
      <c r="B838" s="41" t="s">
        <v>349</v>
      </c>
      <c r="C838" s="56"/>
      <c r="D838" s="57"/>
      <c r="E838" s="743"/>
      <c r="F838" s="57"/>
    </row>
    <row r="839" spans="1:6" ht="36" x14ac:dyDescent="0.2">
      <c r="A839" s="680" t="s">
        <v>134</v>
      </c>
      <c r="B839" s="41" t="s">
        <v>350</v>
      </c>
      <c r="C839" s="56"/>
      <c r="D839" s="57"/>
      <c r="E839" s="743"/>
      <c r="F839" s="57"/>
    </row>
    <row r="840" spans="1:6" x14ac:dyDescent="0.2">
      <c r="A840" s="680" t="s">
        <v>134</v>
      </c>
      <c r="B840" s="41" t="s">
        <v>684</v>
      </c>
      <c r="C840" s="56"/>
      <c r="D840" s="57"/>
      <c r="E840" s="743"/>
      <c r="F840" s="57"/>
    </row>
    <row r="841" spans="1:6" ht="24" x14ac:dyDescent="0.2">
      <c r="A841" s="680" t="s">
        <v>141</v>
      </c>
      <c r="B841" s="41" t="s">
        <v>665</v>
      </c>
      <c r="C841" s="56" t="s">
        <v>4739</v>
      </c>
      <c r="D841" s="57">
        <v>379.02</v>
      </c>
      <c r="E841" s="744"/>
      <c r="F841" s="57">
        <f>D841*E841</f>
        <v>0</v>
      </c>
    </row>
    <row r="842" spans="1:6" ht="96" x14ac:dyDescent="0.2">
      <c r="A842" s="680" t="s">
        <v>1</v>
      </c>
      <c r="B842" s="41" t="s">
        <v>712</v>
      </c>
      <c r="C842" s="56"/>
      <c r="D842" s="57"/>
      <c r="E842" s="743"/>
      <c r="F842" s="58"/>
    </row>
    <row r="843" spans="1:6" ht="60" x14ac:dyDescent="0.2">
      <c r="A843" s="680" t="s">
        <v>134</v>
      </c>
      <c r="B843" s="41" t="s">
        <v>713</v>
      </c>
      <c r="C843" s="56"/>
      <c r="D843" s="57"/>
      <c r="E843" s="743"/>
      <c r="F843" s="58"/>
    </row>
    <row r="844" spans="1:6" ht="36" x14ac:dyDescent="0.2">
      <c r="A844" s="680" t="s">
        <v>134</v>
      </c>
      <c r="B844" s="41" t="s">
        <v>4893</v>
      </c>
      <c r="C844" s="56"/>
      <c r="D844" s="57"/>
      <c r="E844" s="743"/>
      <c r="F844" s="58"/>
    </row>
    <row r="845" spans="1:6" ht="48" x14ac:dyDescent="0.2">
      <c r="A845" s="680" t="s">
        <v>134</v>
      </c>
      <c r="B845" s="41" t="s">
        <v>714</v>
      </c>
      <c r="C845" s="56"/>
      <c r="D845" s="57"/>
      <c r="E845" s="743"/>
      <c r="F845" s="57"/>
    </row>
    <row r="846" spans="1:6" ht="14.25" x14ac:dyDescent="0.2">
      <c r="A846" s="680" t="s">
        <v>597</v>
      </c>
      <c r="B846" s="41" t="s">
        <v>631</v>
      </c>
      <c r="C846" s="56" t="s">
        <v>4739</v>
      </c>
      <c r="D846" s="57">
        <v>236.77</v>
      </c>
      <c r="E846" s="744"/>
      <c r="F846" s="57">
        <f t="shared" ref="F846:F852" si="16">D846*E846</f>
        <v>0</v>
      </c>
    </row>
    <row r="847" spans="1:6" ht="14.25" x14ac:dyDescent="0.2">
      <c r="A847" s="680" t="s">
        <v>598</v>
      </c>
      <c r="B847" s="41" t="s">
        <v>687</v>
      </c>
      <c r="C847" s="56" t="s">
        <v>4739</v>
      </c>
      <c r="D847" s="57">
        <v>89.35</v>
      </c>
      <c r="E847" s="744"/>
      <c r="F847" s="57">
        <f t="shared" si="16"/>
        <v>0</v>
      </c>
    </row>
    <row r="848" spans="1:6" ht="14.25" x14ac:dyDescent="0.2">
      <c r="A848" s="680" t="s">
        <v>1631</v>
      </c>
      <c r="B848" s="41" t="s">
        <v>711</v>
      </c>
      <c r="C848" s="56" t="s">
        <v>4739</v>
      </c>
      <c r="D848" s="57">
        <v>11.7</v>
      </c>
      <c r="E848" s="744"/>
      <c r="F848" s="57">
        <f t="shared" si="16"/>
        <v>0</v>
      </c>
    </row>
    <row r="849" spans="1:6" ht="14.25" x14ac:dyDescent="0.2">
      <c r="A849" s="680" t="s">
        <v>1633</v>
      </c>
      <c r="B849" s="41" t="s">
        <v>715</v>
      </c>
      <c r="C849" s="56" t="s">
        <v>4739</v>
      </c>
      <c r="D849" s="57">
        <v>41.7</v>
      </c>
      <c r="E849" s="744"/>
      <c r="F849" s="57">
        <f t="shared" si="16"/>
        <v>0</v>
      </c>
    </row>
    <row r="850" spans="1:6" ht="36" x14ac:dyDescent="0.2">
      <c r="A850" s="680" t="s">
        <v>2</v>
      </c>
      <c r="B850" s="41" t="s">
        <v>686</v>
      </c>
      <c r="C850" s="56" t="s">
        <v>4740</v>
      </c>
      <c r="D850" s="57">
        <v>101</v>
      </c>
      <c r="E850" s="744"/>
      <c r="F850" s="57">
        <f t="shared" si="16"/>
        <v>0</v>
      </c>
    </row>
    <row r="851" spans="1:6" ht="26.25" customHeight="1" x14ac:dyDescent="0.2">
      <c r="A851" s="680" t="s">
        <v>3</v>
      </c>
      <c r="B851" s="41" t="s">
        <v>351</v>
      </c>
      <c r="C851" s="56" t="s">
        <v>4740</v>
      </c>
      <c r="D851" s="57">
        <v>50</v>
      </c>
      <c r="E851" s="744"/>
      <c r="F851" s="57">
        <f t="shared" si="16"/>
        <v>0</v>
      </c>
    </row>
    <row r="852" spans="1:6" ht="108" x14ac:dyDescent="0.2">
      <c r="A852" s="680" t="s">
        <v>4</v>
      </c>
      <c r="B852" s="41" t="s">
        <v>1406</v>
      </c>
      <c r="C852" s="56" t="s">
        <v>4740</v>
      </c>
      <c r="D852" s="57">
        <v>1</v>
      </c>
      <c r="E852" s="744"/>
      <c r="F852" s="57">
        <f t="shared" si="16"/>
        <v>0</v>
      </c>
    </row>
    <row r="853" spans="1:6" x14ac:dyDescent="0.2">
      <c r="A853" s="231"/>
      <c r="B853" s="256" t="s">
        <v>1407</v>
      </c>
      <c r="C853" s="256"/>
      <c r="D853" s="256"/>
      <c r="E853" s="787"/>
      <c r="F853" s="114"/>
    </row>
    <row r="854" spans="1:6" ht="132" x14ac:dyDescent="0.2">
      <c r="A854" s="680" t="s">
        <v>531</v>
      </c>
      <c r="B854" s="41" t="s">
        <v>1412</v>
      </c>
      <c r="C854" s="56"/>
      <c r="D854" s="57"/>
      <c r="E854" s="743"/>
      <c r="F854" s="58"/>
    </row>
    <row r="855" spans="1:6" ht="60" x14ac:dyDescent="0.2">
      <c r="A855" s="680" t="s">
        <v>134</v>
      </c>
      <c r="B855" s="41" t="s">
        <v>1408</v>
      </c>
      <c r="C855" s="56"/>
      <c r="D855" s="57"/>
      <c r="E855" s="743"/>
      <c r="F855" s="58"/>
    </row>
    <row r="856" spans="1:6" ht="61.5" customHeight="1" x14ac:dyDescent="0.2">
      <c r="A856" s="680" t="s">
        <v>134</v>
      </c>
      <c r="B856" s="41" t="s">
        <v>1409</v>
      </c>
      <c r="C856" s="56"/>
      <c r="D856" s="57"/>
      <c r="E856" s="743"/>
      <c r="F856" s="57"/>
    </row>
    <row r="857" spans="1:6" ht="39" customHeight="1" x14ac:dyDescent="0.2">
      <c r="A857" s="680" t="s">
        <v>134</v>
      </c>
      <c r="B857" s="41" t="s">
        <v>1410</v>
      </c>
      <c r="C857" s="56"/>
      <c r="D857" s="57"/>
      <c r="E857" s="743"/>
      <c r="F857" s="57"/>
    </row>
    <row r="858" spans="1:6" ht="14.25" x14ac:dyDescent="0.2">
      <c r="A858" s="680" t="s">
        <v>532</v>
      </c>
      <c r="B858" s="41" t="s">
        <v>1411</v>
      </c>
      <c r="C858" s="56" t="s">
        <v>4739</v>
      </c>
      <c r="D858" s="57">
        <v>3123.94</v>
      </c>
      <c r="E858" s="744"/>
      <c r="F858" s="57">
        <f>D858*E858</f>
        <v>0</v>
      </c>
    </row>
    <row r="859" spans="1:6" ht="36" x14ac:dyDescent="0.2">
      <c r="A859" s="680" t="s">
        <v>534</v>
      </c>
      <c r="B859" s="41" t="s">
        <v>1413</v>
      </c>
      <c r="C859" s="56" t="s">
        <v>4740</v>
      </c>
      <c r="D859" s="57">
        <v>372</v>
      </c>
      <c r="E859" s="744"/>
      <c r="F859" s="57">
        <f>D859*E859</f>
        <v>0</v>
      </c>
    </row>
    <row r="860" spans="1:6" ht="25.5" customHeight="1" x14ac:dyDescent="0.2">
      <c r="A860" s="141" t="s">
        <v>535</v>
      </c>
      <c r="B860" s="79" t="s">
        <v>351</v>
      </c>
      <c r="C860" s="80" t="s">
        <v>4740</v>
      </c>
      <c r="D860" s="81">
        <v>60</v>
      </c>
      <c r="E860" s="744"/>
      <c r="F860" s="81">
        <f>D860*E860</f>
        <v>0</v>
      </c>
    </row>
    <row r="861" spans="1:6" x14ac:dyDescent="0.2">
      <c r="A861" s="102"/>
      <c r="B861" s="44"/>
      <c r="C861" s="44"/>
      <c r="D861" s="44"/>
      <c r="E861" s="750"/>
      <c r="F861" s="45"/>
    </row>
    <row r="862" spans="1:6" x14ac:dyDescent="0.2">
      <c r="A862" s="689"/>
      <c r="B862" s="134" t="s">
        <v>352</v>
      </c>
      <c r="C862" s="103"/>
      <c r="D862" s="103"/>
      <c r="E862" s="788"/>
      <c r="F862" s="148">
        <f>SUM(F831:F861)</f>
        <v>0</v>
      </c>
    </row>
    <row r="863" spans="1:6" x14ac:dyDescent="0.2">
      <c r="A863" s="674"/>
      <c r="B863" s="671"/>
      <c r="C863" s="671"/>
      <c r="D863" s="671"/>
      <c r="E863" s="753"/>
      <c r="F863" s="672"/>
    </row>
    <row r="864" spans="1:6" x14ac:dyDescent="0.2">
      <c r="A864" s="674"/>
      <c r="B864" s="671"/>
      <c r="C864" s="671"/>
      <c r="D864" s="671"/>
      <c r="E864" s="753"/>
      <c r="F864" s="672"/>
    </row>
    <row r="865" spans="1:6" ht="18.75" x14ac:dyDescent="0.3">
      <c r="A865" s="317"/>
      <c r="B865" s="899" t="s">
        <v>4451</v>
      </c>
      <c r="C865" s="293"/>
      <c r="D865" s="293"/>
      <c r="E865" s="770"/>
      <c r="F865" s="294"/>
    </row>
    <row r="866" spans="1:6" ht="45" x14ac:dyDescent="0.2">
      <c r="A866" s="185"/>
      <c r="B866" s="185" t="s">
        <v>4997</v>
      </c>
      <c r="C866" s="180"/>
      <c r="D866" s="180"/>
      <c r="E866" s="733"/>
      <c r="F866" s="180"/>
    </row>
    <row r="867" spans="1:6" ht="22.5" x14ac:dyDescent="0.2">
      <c r="A867" s="177"/>
      <c r="B867" s="177" t="s">
        <v>4894</v>
      </c>
      <c r="C867" s="180"/>
      <c r="D867" s="180"/>
      <c r="E867" s="733"/>
      <c r="F867" s="180"/>
    </row>
    <row r="868" spans="1:6" ht="45" x14ac:dyDescent="0.2">
      <c r="A868" s="179"/>
      <c r="B868" s="179" t="s">
        <v>353</v>
      </c>
      <c r="C868" s="176"/>
      <c r="D868" s="176"/>
      <c r="E868" s="737"/>
      <c r="F868" s="176"/>
    </row>
    <row r="869" spans="1:6" ht="33.75" x14ac:dyDescent="0.2">
      <c r="A869" s="179"/>
      <c r="B869" s="179" t="s">
        <v>354</v>
      </c>
      <c r="C869" s="178"/>
      <c r="D869" s="178"/>
      <c r="E869" s="789"/>
      <c r="F869" s="178"/>
    </row>
    <row r="870" spans="1:6" ht="68.25" customHeight="1" x14ac:dyDescent="0.2">
      <c r="A870" s="181"/>
      <c r="B870" s="181" t="s">
        <v>355</v>
      </c>
      <c r="C870" s="184"/>
      <c r="D870" s="184"/>
      <c r="E870" s="738"/>
      <c r="F870" s="184"/>
    </row>
    <row r="871" spans="1:6" ht="33.75" x14ac:dyDescent="0.2">
      <c r="A871" s="181"/>
      <c r="B871" s="181" t="s">
        <v>1864</v>
      </c>
      <c r="C871" s="184"/>
      <c r="D871" s="184"/>
      <c r="E871" s="738"/>
      <c r="F871" s="184"/>
    </row>
    <row r="872" spans="1:6" ht="33.75" x14ac:dyDescent="0.2">
      <c r="A872" s="181"/>
      <c r="B872" s="181" t="s">
        <v>4998</v>
      </c>
      <c r="C872" s="184"/>
      <c r="D872" s="184"/>
      <c r="E872" s="738"/>
      <c r="F872" s="184"/>
    </row>
    <row r="873" spans="1:6" ht="101.25" x14ac:dyDescent="0.2">
      <c r="A873" s="181"/>
      <c r="B873" s="181" t="s">
        <v>356</v>
      </c>
      <c r="C873" s="184"/>
      <c r="D873" s="184"/>
      <c r="E873" s="738"/>
      <c r="F873" s="184"/>
    </row>
    <row r="874" spans="1:6" ht="22.5" x14ac:dyDescent="0.2">
      <c r="A874" s="181"/>
      <c r="B874" s="181" t="s">
        <v>357</v>
      </c>
      <c r="C874" s="184"/>
      <c r="D874" s="184"/>
      <c r="E874" s="738"/>
      <c r="F874" s="184"/>
    </row>
    <row r="875" spans="1:6" ht="33.75" x14ac:dyDescent="0.2">
      <c r="A875" s="181"/>
      <c r="B875" s="181" t="s">
        <v>358</v>
      </c>
      <c r="C875" s="184"/>
      <c r="D875" s="184"/>
      <c r="E875" s="738"/>
      <c r="F875" s="184"/>
    </row>
    <row r="876" spans="1:6" ht="33.75" x14ac:dyDescent="0.2">
      <c r="A876" s="181"/>
      <c r="B876" s="181" t="s">
        <v>359</v>
      </c>
      <c r="C876" s="184"/>
      <c r="D876" s="184"/>
      <c r="E876" s="738"/>
      <c r="F876" s="184"/>
    </row>
    <row r="877" spans="1:6" ht="47.25" customHeight="1" x14ac:dyDescent="0.2">
      <c r="A877" s="181"/>
      <c r="B877" s="181" t="s">
        <v>360</v>
      </c>
      <c r="C877" s="184"/>
      <c r="D877" s="184"/>
      <c r="E877" s="738"/>
      <c r="F877" s="184"/>
    </row>
    <row r="878" spans="1:6" ht="67.5" x14ac:dyDescent="0.2">
      <c r="A878" s="181"/>
      <c r="B878" s="181" t="s">
        <v>361</v>
      </c>
      <c r="C878" s="184"/>
      <c r="D878" s="184"/>
      <c r="E878" s="738"/>
      <c r="F878" s="184"/>
    </row>
    <row r="879" spans="1:6" ht="22.5" x14ac:dyDescent="0.2">
      <c r="A879" s="181"/>
      <c r="B879" s="181" t="s">
        <v>362</v>
      </c>
      <c r="C879" s="184"/>
      <c r="D879" s="184"/>
      <c r="E879" s="738"/>
      <c r="F879" s="184"/>
    </row>
    <row r="880" spans="1:6" ht="90" x14ac:dyDescent="0.2">
      <c r="A880" s="181"/>
      <c r="B880" s="181" t="s">
        <v>363</v>
      </c>
      <c r="C880" s="184"/>
      <c r="D880" s="184"/>
      <c r="E880" s="738"/>
      <c r="F880" s="184"/>
    </row>
    <row r="881" spans="1:6" ht="91.5" customHeight="1" x14ac:dyDescent="0.2">
      <c r="A881" s="181"/>
      <c r="B881" s="181" t="s">
        <v>364</v>
      </c>
      <c r="C881" s="184"/>
      <c r="D881" s="184"/>
      <c r="E881" s="738"/>
      <c r="F881" s="184"/>
    </row>
    <row r="882" spans="1:6" ht="22.5" x14ac:dyDescent="0.2">
      <c r="A882" s="181"/>
      <c r="B882" s="181" t="s">
        <v>365</v>
      </c>
      <c r="C882" s="184"/>
      <c r="D882" s="184"/>
      <c r="E882" s="738"/>
      <c r="F882" s="184"/>
    </row>
    <row r="883" spans="1:6" ht="112.5" x14ac:dyDescent="0.2">
      <c r="A883" s="181"/>
      <c r="B883" s="181" t="s">
        <v>366</v>
      </c>
      <c r="C883" s="184"/>
      <c r="D883" s="184"/>
      <c r="E883" s="738"/>
      <c r="F883" s="184"/>
    </row>
    <row r="884" spans="1:6" ht="47.25" customHeight="1" x14ac:dyDescent="0.2">
      <c r="A884" s="181"/>
      <c r="B884" s="181" t="s">
        <v>367</v>
      </c>
      <c r="C884" s="184"/>
      <c r="D884" s="184"/>
      <c r="E884" s="738"/>
      <c r="F884" s="184"/>
    </row>
    <row r="885" spans="1:6" ht="78.75" x14ac:dyDescent="0.2">
      <c r="A885" s="181"/>
      <c r="B885" s="181" t="s">
        <v>368</v>
      </c>
      <c r="C885" s="184"/>
      <c r="D885" s="184"/>
      <c r="E885" s="738"/>
      <c r="F885" s="184"/>
    </row>
    <row r="886" spans="1:6" ht="33.75" x14ac:dyDescent="0.2">
      <c r="A886" s="190"/>
      <c r="B886" s="190" t="s">
        <v>1888</v>
      </c>
      <c r="C886" s="318"/>
      <c r="D886" s="318"/>
      <c r="E886" s="790"/>
      <c r="F886" s="318"/>
    </row>
    <row r="887" spans="1:6" x14ac:dyDescent="0.2">
      <c r="A887" s="231"/>
      <c r="B887" s="256" t="s">
        <v>1414</v>
      </c>
      <c r="C887" s="63"/>
      <c r="D887" s="63"/>
      <c r="E887" s="787"/>
      <c r="F887" s="114"/>
    </row>
    <row r="888" spans="1:6" ht="48" x14ac:dyDescent="0.2">
      <c r="A888" s="680" t="s">
        <v>12</v>
      </c>
      <c r="B888" s="41" t="s">
        <v>5227</v>
      </c>
      <c r="C888" s="56"/>
      <c r="D888" s="57"/>
      <c r="E888" s="743"/>
      <c r="F888" s="58"/>
    </row>
    <row r="889" spans="1:6" ht="24" x14ac:dyDescent="0.2">
      <c r="A889" s="680" t="s">
        <v>134</v>
      </c>
      <c r="B889" s="41" t="s">
        <v>1298</v>
      </c>
      <c r="C889" s="56"/>
      <c r="D889" s="57"/>
      <c r="E889" s="743"/>
      <c r="F889" s="58"/>
    </row>
    <row r="890" spans="1:6" ht="72" x14ac:dyDescent="0.2">
      <c r="A890" s="680" t="s">
        <v>134</v>
      </c>
      <c r="B890" s="41" t="s">
        <v>1299</v>
      </c>
      <c r="C890" s="56"/>
      <c r="D890" s="57"/>
      <c r="E890" s="746"/>
      <c r="F890" s="681"/>
    </row>
    <row r="891" spans="1:6" ht="48" x14ac:dyDescent="0.2">
      <c r="A891" s="680" t="s">
        <v>134</v>
      </c>
      <c r="B891" s="41" t="s">
        <v>1300</v>
      </c>
      <c r="C891" s="56"/>
      <c r="D891" s="57"/>
      <c r="E891" s="746"/>
      <c r="F891" s="681"/>
    </row>
    <row r="892" spans="1:6" ht="48" x14ac:dyDescent="0.2">
      <c r="A892" s="680" t="s">
        <v>134</v>
      </c>
      <c r="B892" s="41" t="s">
        <v>1301</v>
      </c>
      <c r="C892" s="56"/>
      <c r="D892" s="57"/>
      <c r="E892" s="746"/>
      <c r="F892" s="681"/>
    </row>
    <row r="893" spans="1:6" ht="14.25" x14ac:dyDescent="0.2">
      <c r="A893" s="680" t="s">
        <v>1621</v>
      </c>
      <c r="B893" s="41" t="s">
        <v>1302</v>
      </c>
      <c r="C893" s="56" t="s">
        <v>4739</v>
      </c>
      <c r="D893" s="57">
        <v>108</v>
      </c>
      <c r="E893" s="744"/>
      <c r="F893" s="57">
        <f>D893*E893</f>
        <v>0</v>
      </c>
    </row>
    <row r="894" spans="1:6" ht="36" x14ac:dyDescent="0.2">
      <c r="A894" s="680" t="s">
        <v>48</v>
      </c>
      <c r="B894" s="41" t="s">
        <v>5228</v>
      </c>
      <c r="C894" s="56"/>
      <c r="D894" s="57"/>
      <c r="E894" s="743"/>
      <c r="F894" s="58"/>
    </row>
    <row r="895" spans="1:6" ht="24" x14ac:dyDescent="0.2">
      <c r="A895" s="680" t="s">
        <v>134</v>
      </c>
      <c r="B895" s="41" t="s">
        <v>1298</v>
      </c>
      <c r="C895" s="56"/>
      <c r="D895" s="57"/>
      <c r="E895" s="743"/>
      <c r="F895" s="58"/>
    </row>
    <row r="896" spans="1:6" ht="72" x14ac:dyDescent="0.2">
      <c r="A896" s="680" t="s">
        <v>134</v>
      </c>
      <c r="B896" s="41" t="s">
        <v>1299</v>
      </c>
      <c r="C896" s="56"/>
      <c r="D896" s="57"/>
      <c r="E896" s="746"/>
      <c r="F896" s="681"/>
    </row>
    <row r="897" spans="1:6" ht="48" x14ac:dyDescent="0.2">
      <c r="A897" s="680" t="s">
        <v>134</v>
      </c>
      <c r="B897" s="41" t="s">
        <v>1886</v>
      </c>
      <c r="C897" s="56"/>
      <c r="D897" s="57"/>
      <c r="E897" s="746"/>
      <c r="F897" s="681"/>
    </row>
    <row r="898" spans="1:6" ht="14.25" x14ac:dyDescent="0.2">
      <c r="A898" s="680" t="s">
        <v>1624</v>
      </c>
      <c r="B898" s="41" t="s">
        <v>1887</v>
      </c>
      <c r="C898" s="56" t="s">
        <v>4739</v>
      </c>
      <c r="D898" s="57">
        <v>40</v>
      </c>
      <c r="E898" s="744"/>
      <c r="F898" s="57">
        <f>D898*E898</f>
        <v>0</v>
      </c>
    </row>
    <row r="899" spans="1:6" ht="36" x14ac:dyDescent="0.2">
      <c r="A899" s="680" t="s">
        <v>1</v>
      </c>
      <c r="B899" s="40" t="s">
        <v>1304</v>
      </c>
      <c r="C899" s="56" t="s">
        <v>4739</v>
      </c>
      <c r="D899" s="57">
        <v>1.2</v>
      </c>
      <c r="E899" s="744"/>
      <c r="F899" s="58">
        <f>D899*E899</f>
        <v>0</v>
      </c>
    </row>
    <row r="900" spans="1:6" ht="36" x14ac:dyDescent="0.2">
      <c r="A900" s="680" t="s">
        <v>2</v>
      </c>
      <c r="B900" s="40" t="s">
        <v>1303</v>
      </c>
      <c r="C900" s="56" t="s">
        <v>4739</v>
      </c>
      <c r="D900" s="57">
        <v>7.4</v>
      </c>
      <c r="E900" s="744"/>
      <c r="F900" s="58">
        <f>D900*E900</f>
        <v>0</v>
      </c>
    </row>
    <row r="901" spans="1:6" ht="48" x14ac:dyDescent="0.2">
      <c r="A901" s="680" t="s">
        <v>3</v>
      </c>
      <c r="B901" s="41" t="s">
        <v>1305</v>
      </c>
      <c r="C901" s="56" t="s">
        <v>4740</v>
      </c>
      <c r="D901" s="57">
        <v>30.9</v>
      </c>
      <c r="E901" s="744"/>
      <c r="F901" s="58">
        <f>D901*E901</f>
        <v>0</v>
      </c>
    </row>
    <row r="902" spans="1:6" ht="84" x14ac:dyDescent="0.2">
      <c r="A902" s="680" t="s">
        <v>4</v>
      </c>
      <c r="B902" s="39" t="s">
        <v>1865</v>
      </c>
      <c r="C902" s="56" t="s">
        <v>4739</v>
      </c>
      <c r="D902" s="57">
        <v>33</v>
      </c>
      <c r="E902" s="744"/>
      <c r="F902" s="58">
        <f>D902*E902</f>
        <v>0</v>
      </c>
    </row>
    <row r="903" spans="1:6" x14ac:dyDescent="0.2">
      <c r="A903" s="231"/>
      <c r="B903" s="256" t="s">
        <v>1415</v>
      </c>
      <c r="C903" s="256"/>
      <c r="D903" s="256"/>
      <c r="E903" s="787"/>
      <c r="F903" s="114"/>
    </row>
    <row r="904" spans="1:6" ht="36" x14ac:dyDescent="0.2">
      <c r="A904" s="143"/>
      <c r="B904" s="857" t="s">
        <v>5117</v>
      </c>
      <c r="C904" s="857"/>
      <c r="D904" s="857"/>
      <c r="E904" s="856"/>
      <c r="F904" s="133"/>
    </row>
    <row r="905" spans="1:6" ht="96" x14ac:dyDescent="0.2">
      <c r="A905" s="680" t="s">
        <v>531</v>
      </c>
      <c r="B905" s="39" t="s">
        <v>1881</v>
      </c>
      <c r="C905" s="56" t="s">
        <v>4739</v>
      </c>
      <c r="D905" s="57">
        <v>6</v>
      </c>
      <c r="E905" s="744"/>
      <c r="F905" s="58">
        <f t="shared" ref="F905:F913" si="17">D905*E905</f>
        <v>0</v>
      </c>
    </row>
    <row r="906" spans="1:6" ht="96" x14ac:dyDescent="0.2">
      <c r="A906" s="680" t="s">
        <v>534</v>
      </c>
      <c r="B906" s="39" t="s">
        <v>1882</v>
      </c>
      <c r="C906" s="56" t="s">
        <v>4739</v>
      </c>
      <c r="D906" s="57">
        <v>96</v>
      </c>
      <c r="E906" s="744"/>
      <c r="F906" s="58">
        <f t="shared" si="17"/>
        <v>0</v>
      </c>
    </row>
    <row r="907" spans="1:6" ht="96" x14ac:dyDescent="0.2">
      <c r="A907" s="680" t="s">
        <v>535</v>
      </c>
      <c r="B907" s="39" t="s">
        <v>1883</v>
      </c>
      <c r="C907" s="56" t="s">
        <v>4739</v>
      </c>
      <c r="D907" s="57">
        <v>632</v>
      </c>
      <c r="E907" s="744"/>
      <c r="F907" s="58">
        <f t="shared" si="17"/>
        <v>0</v>
      </c>
    </row>
    <row r="908" spans="1:6" ht="84" x14ac:dyDescent="0.2">
      <c r="A908" s="680" t="s">
        <v>536</v>
      </c>
      <c r="B908" s="39" t="s">
        <v>1884</v>
      </c>
      <c r="C908" s="56" t="s">
        <v>4739</v>
      </c>
      <c r="D908" s="57">
        <v>55</v>
      </c>
      <c r="E908" s="744"/>
      <c r="F908" s="58">
        <f t="shared" si="17"/>
        <v>0</v>
      </c>
    </row>
    <row r="909" spans="1:6" ht="96" x14ac:dyDescent="0.2">
      <c r="A909" s="680" t="s">
        <v>537</v>
      </c>
      <c r="B909" s="39" t="s">
        <v>1885</v>
      </c>
      <c r="C909" s="56" t="s">
        <v>4739</v>
      </c>
      <c r="D909" s="57">
        <v>7</v>
      </c>
      <c r="E909" s="744"/>
      <c r="F909" s="58">
        <f t="shared" si="17"/>
        <v>0</v>
      </c>
    </row>
    <row r="910" spans="1:6" ht="108" x14ac:dyDescent="0.2">
      <c r="A910" s="680" t="s">
        <v>538</v>
      </c>
      <c r="B910" s="39" t="s">
        <v>1866</v>
      </c>
      <c r="C910" s="56" t="s">
        <v>4739</v>
      </c>
      <c r="D910" s="57">
        <v>22</v>
      </c>
      <c r="E910" s="744"/>
      <c r="F910" s="58">
        <f t="shared" si="17"/>
        <v>0</v>
      </c>
    </row>
    <row r="911" spans="1:6" ht="84" x14ac:dyDescent="0.2">
      <c r="A911" s="680" t="s">
        <v>539</v>
      </c>
      <c r="B911" s="39" t="s">
        <v>1867</v>
      </c>
      <c r="C911" s="56" t="s">
        <v>5</v>
      </c>
      <c r="D911" s="57">
        <v>20</v>
      </c>
      <c r="E911" s="744"/>
      <c r="F911" s="58">
        <f t="shared" si="17"/>
        <v>0</v>
      </c>
    </row>
    <row r="912" spans="1:6" ht="24" x14ac:dyDescent="0.2">
      <c r="A912" s="680" t="s">
        <v>604</v>
      </c>
      <c r="B912" s="39" t="s">
        <v>369</v>
      </c>
      <c r="C912" s="56" t="s">
        <v>5</v>
      </c>
      <c r="D912" s="57">
        <v>2</v>
      </c>
      <c r="E912" s="744"/>
      <c r="F912" s="58">
        <f t="shared" si="17"/>
        <v>0</v>
      </c>
    </row>
    <row r="913" spans="1:6" ht="24" x14ac:dyDescent="0.2">
      <c r="A913" s="680" t="s">
        <v>1585</v>
      </c>
      <c r="B913" s="39" t="s">
        <v>370</v>
      </c>
      <c r="C913" s="56" t="s">
        <v>5</v>
      </c>
      <c r="D913" s="57">
        <v>2</v>
      </c>
      <c r="E913" s="744"/>
      <c r="F913" s="58">
        <f t="shared" si="17"/>
        <v>0</v>
      </c>
    </row>
    <row r="914" spans="1:6" x14ac:dyDescent="0.2">
      <c r="A914" s="231"/>
      <c r="B914" s="256" t="s">
        <v>1416</v>
      </c>
      <c r="C914" s="256"/>
      <c r="D914" s="256"/>
      <c r="E914" s="787"/>
      <c r="F914" s="114"/>
    </row>
    <row r="915" spans="1:6" ht="120" x14ac:dyDescent="0.2">
      <c r="A915" s="680" t="s">
        <v>540</v>
      </c>
      <c r="B915" s="39" t="s">
        <v>1420</v>
      </c>
      <c r="C915" s="56" t="s">
        <v>4739</v>
      </c>
      <c r="D915" s="57">
        <v>389</v>
      </c>
      <c r="E915" s="744"/>
      <c r="F915" s="58">
        <f t="shared" ref="F915:F920" si="18">D915*E915</f>
        <v>0</v>
      </c>
    </row>
    <row r="916" spans="1:6" ht="84" x14ac:dyDescent="0.2">
      <c r="A916" s="680" t="s">
        <v>541</v>
      </c>
      <c r="B916" s="39" t="s">
        <v>1868</v>
      </c>
      <c r="C916" s="56" t="s">
        <v>4739</v>
      </c>
      <c r="D916" s="57">
        <v>485</v>
      </c>
      <c r="E916" s="744"/>
      <c r="F916" s="58">
        <f t="shared" si="18"/>
        <v>0</v>
      </c>
    </row>
    <row r="917" spans="1:6" ht="84" x14ac:dyDescent="0.2">
      <c r="A917" s="680" t="s">
        <v>544</v>
      </c>
      <c r="B917" s="39" t="s">
        <v>1421</v>
      </c>
      <c r="C917" s="56" t="s">
        <v>4739</v>
      </c>
      <c r="D917" s="57">
        <v>12</v>
      </c>
      <c r="E917" s="744"/>
      <c r="F917" s="58">
        <f t="shared" si="18"/>
        <v>0</v>
      </c>
    </row>
    <row r="918" spans="1:6" ht="60" x14ac:dyDescent="0.2">
      <c r="A918" s="680" t="s">
        <v>545</v>
      </c>
      <c r="B918" s="39" t="s">
        <v>1869</v>
      </c>
      <c r="C918" s="56" t="s">
        <v>4740</v>
      </c>
      <c r="D918" s="57">
        <v>25</v>
      </c>
      <c r="E918" s="744"/>
      <c r="F918" s="58">
        <f t="shared" si="18"/>
        <v>0</v>
      </c>
    </row>
    <row r="919" spans="1:6" ht="60" x14ac:dyDescent="0.2">
      <c r="A919" s="680" t="s">
        <v>546</v>
      </c>
      <c r="B919" s="39" t="s">
        <v>1870</v>
      </c>
      <c r="C919" s="56" t="s">
        <v>4740</v>
      </c>
      <c r="D919" s="57">
        <v>60</v>
      </c>
      <c r="E919" s="744"/>
      <c r="F919" s="58">
        <f t="shared" si="18"/>
        <v>0</v>
      </c>
    </row>
    <row r="920" spans="1:6" ht="36" x14ac:dyDescent="0.2">
      <c r="A920" s="680" t="s">
        <v>547</v>
      </c>
      <c r="B920" s="39" t="s">
        <v>1871</v>
      </c>
      <c r="C920" s="56" t="s">
        <v>4740</v>
      </c>
      <c r="D920" s="57">
        <v>60</v>
      </c>
      <c r="E920" s="744"/>
      <c r="F920" s="58">
        <f t="shared" si="18"/>
        <v>0</v>
      </c>
    </row>
    <row r="921" spans="1:6" x14ac:dyDescent="0.2">
      <c r="A921" s="231"/>
      <c r="B921" s="256" t="s">
        <v>1422</v>
      </c>
      <c r="C921" s="256"/>
      <c r="D921" s="256"/>
      <c r="E921" s="787"/>
      <c r="F921" s="114"/>
    </row>
    <row r="922" spans="1:6" ht="48" x14ac:dyDescent="0.2">
      <c r="A922" s="680" t="s">
        <v>548</v>
      </c>
      <c r="B922" s="39" t="s">
        <v>371</v>
      </c>
      <c r="C922" s="56" t="s">
        <v>4739</v>
      </c>
      <c r="D922" s="57">
        <v>1</v>
      </c>
      <c r="E922" s="744"/>
      <c r="F922" s="58">
        <f t="shared" ref="F922:F939" si="19">D922*E922</f>
        <v>0</v>
      </c>
    </row>
    <row r="923" spans="1:6" ht="60" x14ac:dyDescent="0.2">
      <c r="A923" s="680" t="s">
        <v>549</v>
      </c>
      <c r="B923" s="39" t="s">
        <v>372</v>
      </c>
      <c r="C923" s="56" t="s">
        <v>4740</v>
      </c>
      <c r="D923" s="57">
        <v>200</v>
      </c>
      <c r="E923" s="744"/>
      <c r="F923" s="58">
        <f t="shared" si="19"/>
        <v>0</v>
      </c>
    </row>
    <row r="924" spans="1:6" ht="60" x14ac:dyDescent="0.2">
      <c r="A924" s="680" t="s">
        <v>550</v>
      </c>
      <c r="B924" s="39" t="s">
        <v>373</v>
      </c>
      <c r="C924" s="56" t="s">
        <v>4740</v>
      </c>
      <c r="D924" s="57">
        <v>200</v>
      </c>
      <c r="E924" s="744"/>
      <c r="F924" s="58">
        <f t="shared" si="19"/>
        <v>0</v>
      </c>
    </row>
    <row r="925" spans="1:6" ht="72" x14ac:dyDescent="0.2">
      <c r="A925" s="680" t="s">
        <v>551</v>
      </c>
      <c r="B925" s="39" t="s">
        <v>374</v>
      </c>
      <c r="C925" s="56" t="s">
        <v>5</v>
      </c>
      <c r="D925" s="57">
        <v>20</v>
      </c>
      <c r="E925" s="744"/>
      <c r="F925" s="58">
        <f t="shared" si="19"/>
        <v>0</v>
      </c>
    </row>
    <row r="926" spans="1:6" ht="84" x14ac:dyDescent="0.2">
      <c r="A926" s="680" t="s">
        <v>552</v>
      </c>
      <c r="B926" s="39" t="s">
        <v>375</v>
      </c>
      <c r="C926" s="56" t="s">
        <v>5</v>
      </c>
      <c r="D926" s="57">
        <v>10</v>
      </c>
      <c r="E926" s="744"/>
      <c r="F926" s="58">
        <f t="shared" si="19"/>
        <v>0</v>
      </c>
    </row>
    <row r="927" spans="1:6" ht="96" x14ac:dyDescent="0.2">
      <c r="A927" s="680" t="s">
        <v>553</v>
      </c>
      <c r="B927" s="39" t="s">
        <v>376</v>
      </c>
      <c r="C927" s="56" t="s">
        <v>5</v>
      </c>
      <c r="D927" s="57">
        <v>5</v>
      </c>
      <c r="E927" s="744"/>
      <c r="F927" s="58">
        <f t="shared" si="19"/>
        <v>0</v>
      </c>
    </row>
    <row r="928" spans="1:6" ht="84" x14ac:dyDescent="0.2">
      <c r="A928" s="680" t="s">
        <v>42</v>
      </c>
      <c r="B928" s="39" t="s">
        <v>377</v>
      </c>
      <c r="C928" s="56" t="s">
        <v>5</v>
      </c>
      <c r="D928" s="57">
        <v>2</v>
      </c>
      <c r="E928" s="744"/>
      <c r="F928" s="58">
        <f t="shared" si="19"/>
        <v>0</v>
      </c>
    </row>
    <row r="929" spans="1:6" ht="36" x14ac:dyDescent="0.2">
      <c r="A929" s="680" t="s">
        <v>43</v>
      </c>
      <c r="B929" s="39" t="s">
        <v>378</v>
      </c>
      <c r="C929" s="56" t="s">
        <v>5</v>
      </c>
      <c r="D929" s="57">
        <v>85</v>
      </c>
      <c r="E929" s="744"/>
      <c r="F929" s="58">
        <f t="shared" si="19"/>
        <v>0</v>
      </c>
    </row>
    <row r="930" spans="1:6" ht="36" x14ac:dyDescent="0.2">
      <c r="A930" s="680" t="s">
        <v>617</v>
      </c>
      <c r="B930" s="39" t="s">
        <v>379</v>
      </c>
      <c r="C930" s="56" t="s">
        <v>5</v>
      </c>
      <c r="D930" s="57">
        <v>36</v>
      </c>
      <c r="E930" s="744"/>
      <c r="F930" s="58">
        <f t="shared" si="19"/>
        <v>0</v>
      </c>
    </row>
    <row r="931" spans="1:6" ht="36" x14ac:dyDescent="0.2">
      <c r="A931" s="680" t="s">
        <v>759</v>
      </c>
      <c r="B931" s="39" t="s">
        <v>380</v>
      </c>
      <c r="C931" s="56" t="s">
        <v>5</v>
      </c>
      <c r="D931" s="57">
        <v>11</v>
      </c>
      <c r="E931" s="744"/>
      <c r="F931" s="58">
        <f t="shared" si="19"/>
        <v>0</v>
      </c>
    </row>
    <row r="932" spans="1:6" ht="36" x14ac:dyDescent="0.2">
      <c r="A932" s="680" t="s">
        <v>761</v>
      </c>
      <c r="B932" s="39" t="s">
        <v>381</v>
      </c>
      <c r="C932" s="56" t="s">
        <v>4740</v>
      </c>
      <c r="D932" s="57">
        <v>488</v>
      </c>
      <c r="E932" s="744"/>
      <c r="F932" s="57">
        <f t="shared" si="19"/>
        <v>0</v>
      </c>
    </row>
    <row r="933" spans="1:6" ht="48" x14ac:dyDescent="0.2">
      <c r="A933" s="680" t="s">
        <v>764</v>
      </c>
      <c r="B933" s="39" t="s">
        <v>382</v>
      </c>
      <c r="C933" s="56" t="s">
        <v>4740</v>
      </c>
      <c r="D933" s="57">
        <v>124</v>
      </c>
      <c r="E933" s="744"/>
      <c r="F933" s="57">
        <f t="shared" si="19"/>
        <v>0</v>
      </c>
    </row>
    <row r="934" spans="1:6" ht="36" x14ac:dyDescent="0.2">
      <c r="A934" s="680" t="s">
        <v>768</v>
      </c>
      <c r="B934" s="70" t="s">
        <v>383</v>
      </c>
      <c r="C934" s="56" t="s">
        <v>4740</v>
      </c>
      <c r="D934" s="57">
        <v>75</v>
      </c>
      <c r="E934" s="744"/>
      <c r="F934" s="57">
        <f t="shared" si="19"/>
        <v>0</v>
      </c>
    </row>
    <row r="935" spans="1:6" ht="36" x14ac:dyDescent="0.2">
      <c r="A935" s="680" t="s">
        <v>773</v>
      </c>
      <c r="B935" s="70" t="s">
        <v>384</v>
      </c>
      <c r="C935" s="56" t="s">
        <v>4740</v>
      </c>
      <c r="D935" s="57">
        <v>321</v>
      </c>
      <c r="E935" s="744"/>
      <c r="F935" s="57">
        <f t="shared" si="19"/>
        <v>0</v>
      </c>
    </row>
    <row r="936" spans="1:6" ht="35.25" customHeight="1" x14ac:dyDescent="0.2">
      <c r="A936" s="680" t="s">
        <v>774</v>
      </c>
      <c r="B936" s="70" t="s">
        <v>385</v>
      </c>
      <c r="C936" s="56" t="s">
        <v>4740</v>
      </c>
      <c r="D936" s="57">
        <v>188</v>
      </c>
      <c r="E936" s="744"/>
      <c r="F936" s="57">
        <f t="shared" si="19"/>
        <v>0</v>
      </c>
    </row>
    <row r="937" spans="1:6" ht="24" x14ac:dyDescent="0.2">
      <c r="A937" s="680" t="s">
        <v>775</v>
      </c>
      <c r="B937" s="70" t="s">
        <v>386</v>
      </c>
      <c r="C937" s="56" t="s">
        <v>4740</v>
      </c>
      <c r="D937" s="57">
        <v>188</v>
      </c>
      <c r="E937" s="744"/>
      <c r="F937" s="57">
        <f t="shared" si="19"/>
        <v>0</v>
      </c>
    </row>
    <row r="938" spans="1:6" ht="84" x14ac:dyDescent="0.2">
      <c r="A938" s="680" t="s">
        <v>776</v>
      </c>
      <c r="B938" s="39" t="s">
        <v>1423</v>
      </c>
      <c r="C938" s="56" t="s">
        <v>4739</v>
      </c>
      <c r="D938" s="57">
        <v>100</v>
      </c>
      <c r="E938" s="744"/>
      <c r="F938" s="58">
        <f t="shared" si="19"/>
        <v>0</v>
      </c>
    </row>
    <row r="939" spans="1:6" ht="36" x14ac:dyDescent="0.2">
      <c r="A939" s="680" t="s">
        <v>780</v>
      </c>
      <c r="B939" s="41" t="s">
        <v>387</v>
      </c>
      <c r="C939" s="56" t="s">
        <v>4739</v>
      </c>
      <c r="D939" s="57">
        <v>1164</v>
      </c>
      <c r="E939" s="744"/>
      <c r="F939" s="58">
        <f t="shared" si="19"/>
        <v>0</v>
      </c>
    </row>
    <row r="940" spans="1:6" ht="96" x14ac:dyDescent="0.2">
      <c r="A940" s="680" t="s">
        <v>781</v>
      </c>
      <c r="B940" s="70" t="s">
        <v>1757</v>
      </c>
      <c r="C940" s="56"/>
      <c r="D940" s="57"/>
      <c r="E940" s="882"/>
      <c r="F940" s="57"/>
    </row>
    <row r="941" spans="1:6" ht="24" x14ac:dyDescent="0.2">
      <c r="A941" s="680" t="s">
        <v>1889</v>
      </c>
      <c r="B941" s="41" t="s">
        <v>1758</v>
      </c>
      <c r="C941" s="56" t="s">
        <v>4740</v>
      </c>
      <c r="D941" s="57">
        <v>32</v>
      </c>
      <c r="E941" s="744"/>
      <c r="F941" s="57">
        <f t="shared" ref="F941:F952" si="20">D941*E941</f>
        <v>0</v>
      </c>
    </row>
    <row r="942" spans="1:6" ht="24" x14ac:dyDescent="0.2">
      <c r="A942" s="680" t="s">
        <v>1890</v>
      </c>
      <c r="B942" s="41" t="s">
        <v>1759</v>
      </c>
      <c r="C942" s="56" t="s">
        <v>4740</v>
      </c>
      <c r="D942" s="57">
        <v>24</v>
      </c>
      <c r="E942" s="744"/>
      <c r="F942" s="57">
        <f t="shared" si="20"/>
        <v>0</v>
      </c>
    </row>
    <row r="943" spans="1:6" ht="24" x14ac:dyDescent="0.2">
      <c r="A943" s="680" t="s">
        <v>1891</v>
      </c>
      <c r="B943" s="41" t="s">
        <v>1760</v>
      </c>
      <c r="C943" s="56" t="s">
        <v>4740</v>
      </c>
      <c r="D943" s="57">
        <v>150</v>
      </c>
      <c r="E943" s="744"/>
      <c r="F943" s="57">
        <f t="shared" si="20"/>
        <v>0</v>
      </c>
    </row>
    <row r="944" spans="1:6" ht="72" x14ac:dyDescent="0.2">
      <c r="A944" s="680" t="s">
        <v>782</v>
      </c>
      <c r="B944" s="39" t="s">
        <v>1872</v>
      </c>
      <c r="C944" s="56" t="s">
        <v>5</v>
      </c>
      <c r="D944" s="57">
        <v>24</v>
      </c>
      <c r="E944" s="744"/>
      <c r="F944" s="58">
        <f t="shared" si="20"/>
        <v>0</v>
      </c>
    </row>
    <row r="945" spans="1:6" ht="72" x14ac:dyDescent="0.2">
      <c r="A945" s="680" t="s">
        <v>783</v>
      </c>
      <c r="B945" s="39" t="s">
        <v>1873</v>
      </c>
      <c r="C945" s="56" t="s">
        <v>5</v>
      </c>
      <c r="D945" s="57">
        <v>12</v>
      </c>
      <c r="E945" s="744"/>
      <c r="F945" s="58">
        <f t="shared" si="20"/>
        <v>0</v>
      </c>
    </row>
    <row r="946" spans="1:6" ht="84" x14ac:dyDescent="0.2">
      <c r="A946" s="680" t="s">
        <v>784</v>
      </c>
      <c r="B946" s="39" t="s">
        <v>1874</v>
      </c>
      <c r="C946" s="56" t="s">
        <v>5</v>
      </c>
      <c r="D946" s="57">
        <v>5</v>
      </c>
      <c r="E946" s="744"/>
      <c r="F946" s="58">
        <f t="shared" si="20"/>
        <v>0</v>
      </c>
    </row>
    <row r="947" spans="1:6" ht="84" x14ac:dyDescent="0.2">
      <c r="A947" s="680" t="s">
        <v>785</v>
      </c>
      <c r="B947" s="39" t="s">
        <v>1875</v>
      </c>
      <c r="C947" s="56" t="s">
        <v>5</v>
      </c>
      <c r="D947" s="57">
        <v>18</v>
      </c>
      <c r="E947" s="744"/>
      <c r="F947" s="58">
        <f t="shared" si="20"/>
        <v>0</v>
      </c>
    </row>
    <row r="948" spans="1:6" ht="84" x14ac:dyDescent="0.2">
      <c r="A948" s="680" t="s">
        <v>786</v>
      </c>
      <c r="B948" s="39" t="s">
        <v>1876</v>
      </c>
      <c r="C948" s="56" t="s">
        <v>5</v>
      </c>
      <c r="D948" s="57">
        <v>1</v>
      </c>
      <c r="E948" s="744"/>
      <c r="F948" s="58">
        <f t="shared" si="20"/>
        <v>0</v>
      </c>
    </row>
    <row r="949" spans="1:6" ht="84" x14ac:dyDescent="0.2">
      <c r="A949" s="680" t="s">
        <v>791</v>
      </c>
      <c r="B949" s="39" t="s">
        <v>1877</v>
      </c>
      <c r="C949" s="56" t="s">
        <v>5</v>
      </c>
      <c r="D949" s="57">
        <v>2</v>
      </c>
      <c r="E949" s="744"/>
      <c r="F949" s="58">
        <f t="shared" si="20"/>
        <v>0</v>
      </c>
    </row>
    <row r="950" spans="1:6" ht="60" x14ac:dyDescent="0.2">
      <c r="A950" s="680" t="s">
        <v>792</v>
      </c>
      <c r="B950" s="39" t="s">
        <v>1878</v>
      </c>
      <c r="C950" s="56" t="s">
        <v>5</v>
      </c>
      <c r="D950" s="57">
        <v>38</v>
      </c>
      <c r="E950" s="744"/>
      <c r="F950" s="58">
        <f t="shared" si="20"/>
        <v>0</v>
      </c>
    </row>
    <row r="951" spans="1:6" ht="60" x14ac:dyDescent="0.2">
      <c r="A951" s="680" t="s">
        <v>793</v>
      </c>
      <c r="B951" s="39" t="s">
        <v>1879</v>
      </c>
      <c r="C951" s="56" t="s">
        <v>5</v>
      </c>
      <c r="D951" s="57">
        <v>12</v>
      </c>
      <c r="E951" s="744"/>
      <c r="F951" s="58">
        <f t="shared" si="20"/>
        <v>0</v>
      </c>
    </row>
    <row r="952" spans="1:6" ht="50.25" customHeight="1" x14ac:dyDescent="0.2">
      <c r="A952" s="680" t="s">
        <v>794</v>
      </c>
      <c r="B952" s="41" t="s">
        <v>1880</v>
      </c>
      <c r="C952" s="56" t="s">
        <v>5</v>
      </c>
      <c r="D952" s="57">
        <v>7</v>
      </c>
      <c r="E952" s="744"/>
      <c r="F952" s="58">
        <f t="shared" si="20"/>
        <v>0</v>
      </c>
    </row>
    <row r="953" spans="1:6" x14ac:dyDescent="0.2">
      <c r="A953" s="102"/>
      <c r="B953" s="319"/>
      <c r="C953" s="319"/>
      <c r="D953" s="319"/>
      <c r="E953" s="791"/>
      <c r="F953" s="320"/>
    </row>
    <row r="954" spans="1:6" x14ac:dyDescent="0.2">
      <c r="A954" s="689"/>
      <c r="B954" s="134" t="s">
        <v>388</v>
      </c>
      <c r="C954" s="103"/>
      <c r="D954" s="103"/>
      <c r="E954" s="788"/>
      <c r="F954" s="148">
        <f>SUM(F873:F953)</f>
        <v>0</v>
      </c>
    </row>
    <row r="955" spans="1:6" x14ac:dyDescent="0.2">
      <c r="A955" s="46"/>
      <c r="B955" s="149"/>
      <c r="C955" s="93"/>
      <c r="D955" s="94"/>
      <c r="E955" s="792"/>
      <c r="F955" s="150"/>
    </row>
    <row r="956" spans="1:6" x14ac:dyDescent="0.2">
      <c r="A956" s="674"/>
      <c r="B956" s="671"/>
      <c r="C956" s="671"/>
      <c r="D956" s="671"/>
      <c r="E956" s="753"/>
      <c r="F956" s="672"/>
    </row>
    <row r="957" spans="1:6" ht="18.75" x14ac:dyDescent="0.3">
      <c r="A957" s="321"/>
      <c r="B957" s="900" t="s">
        <v>4452</v>
      </c>
      <c r="C957" s="47"/>
      <c r="D957" s="47"/>
      <c r="E957" s="793"/>
      <c r="F957" s="48"/>
    </row>
    <row r="958" spans="1:6" ht="33.75" x14ac:dyDescent="0.2">
      <c r="A958" s="185"/>
      <c r="B958" s="185" t="s">
        <v>4999</v>
      </c>
      <c r="C958" s="180"/>
      <c r="D958" s="180"/>
      <c r="E958" s="733"/>
      <c r="F958" s="180"/>
    </row>
    <row r="959" spans="1:6" ht="45" x14ac:dyDescent="0.2">
      <c r="A959" s="177"/>
      <c r="B959" s="177" t="s">
        <v>4895</v>
      </c>
      <c r="C959" s="180"/>
      <c r="D959" s="180"/>
      <c r="E959" s="733"/>
      <c r="F959" s="180"/>
    </row>
    <row r="960" spans="1:6" s="169" customFormat="1" ht="67.5" x14ac:dyDescent="0.2">
      <c r="A960" s="177"/>
      <c r="B960" s="177" t="s">
        <v>5000</v>
      </c>
      <c r="C960" s="186"/>
      <c r="D960" s="186"/>
      <c r="E960" s="739"/>
      <c r="F960" s="186"/>
    </row>
    <row r="961" spans="1:6" ht="22.5" x14ac:dyDescent="0.2">
      <c r="A961" s="179"/>
      <c r="B961" s="179" t="s">
        <v>452</v>
      </c>
      <c r="C961" s="176"/>
      <c r="D961" s="176"/>
      <c r="E961" s="737"/>
      <c r="F961" s="176"/>
    </row>
    <row r="962" spans="1:6" ht="33.75" x14ac:dyDescent="0.2">
      <c r="A962" s="179"/>
      <c r="B962" s="179" t="s">
        <v>453</v>
      </c>
      <c r="C962" s="176"/>
      <c r="D962" s="176"/>
      <c r="E962" s="737"/>
      <c r="F962" s="176"/>
    </row>
    <row r="963" spans="1:6" ht="33.75" x14ac:dyDescent="0.2">
      <c r="A963" s="179"/>
      <c r="B963" s="179" t="s">
        <v>454</v>
      </c>
      <c r="C963" s="176"/>
      <c r="D963" s="176"/>
      <c r="E963" s="737"/>
      <c r="F963" s="176"/>
    </row>
    <row r="964" spans="1:6" ht="56.25" x14ac:dyDescent="0.2">
      <c r="A964" s="179"/>
      <c r="B964" s="179" t="s">
        <v>455</v>
      </c>
      <c r="C964" s="181"/>
      <c r="D964" s="181"/>
      <c r="E964" s="768"/>
      <c r="F964" s="181"/>
    </row>
    <row r="965" spans="1:6" ht="112.5" x14ac:dyDescent="0.2">
      <c r="A965" s="179"/>
      <c r="B965" s="179" t="s">
        <v>5001</v>
      </c>
      <c r="C965" s="181"/>
      <c r="D965" s="181"/>
      <c r="E965" s="768"/>
      <c r="F965" s="181"/>
    </row>
    <row r="966" spans="1:6" ht="90.75" customHeight="1" x14ac:dyDescent="0.2">
      <c r="A966" s="179"/>
      <c r="B966" s="179" t="s">
        <v>5229</v>
      </c>
      <c r="C966" s="181"/>
      <c r="D966" s="181"/>
      <c r="E966" s="768"/>
      <c r="F966" s="181"/>
    </row>
    <row r="967" spans="1:6" ht="114" customHeight="1" x14ac:dyDescent="0.2">
      <c r="A967" s="179"/>
      <c r="B967" s="179" t="s">
        <v>456</v>
      </c>
      <c r="C967" s="181"/>
      <c r="D967" s="181"/>
      <c r="E967" s="768"/>
      <c r="F967" s="181"/>
    </row>
    <row r="968" spans="1:6" ht="78.75" x14ac:dyDescent="0.2">
      <c r="A968" s="179"/>
      <c r="B968" s="179" t="s">
        <v>5230</v>
      </c>
      <c r="C968" s="181"/>
      <c r="D968" s="181"/>
      <c r="E968" s="768"/>
      <c r="F968" s="181"/>
    </row>
    <row r="969" spans="1:6" x14ac:dyDescent="0.2">
      <c r="A969" s="106"/>
      <c r="B969" s="122" t="s">
        <v>457</v>
      </c>
      <c r="C969" s="136"/>
      <c r="D969" s="137"/>
      <c r="E969" s="783"/>
      <c r="F969" s="138"/>
    </row>
    <row r="970" spans="1:6" x14ac:dyDescent="0.2">
      <c r="A970" s="208"/>
      <c r="B970" s="209" t="s">
        <v>192</v>
      </c>
      <c r="C970" s="208"/>
      <c r="D970" s="208"/>
      <c r="E970" s="777"/>
      <c r="F970" s="210"/>
    </row>
    <row r="971" spans="1:6" ht="22.5" x14ac:dyDescent="0.2">
      <c r="A971" s="208"/>
      <c r="B971" s="209" t="s">
        <v>458</v>
      </c>
      <c r="C971" s="208"/>
      <c r="D971" s="208"/>
      <c r="E971" s="777"/>
      <c r="F971" s="210"/>
    </row>
    <row r="972" spans="1:6" x14ac:dyDescent="0.2">
      <c r="A972" s="208"/>
      <c r="B972" s="209" t="s">
        <v>459</v>
      </c>
      <c r="C972" s="208"/>
      <c r="D972" s="208"/>
      <c r="E972" s="777"/>
      <c r="F972" s="210"/>
    </row>
    <row r="973" spans="1:6" x14ac:dyDescent="0.2">
      <c r="A973" s="208"/>
      <c r="B973" s="209" t="s">
        <v>460</v>
      </c>
      <c r="C973" s="208"/>
      <c r="D973" s="208"/>
      <c r="E973" s="777"/>
      <c r="F973" s="210"/>
    </row>
    <row r="974" spans="1:6" x14ac:dyDescent="0.2">
      <c r="A974" s="211" t="s">
        <v>134</v>
      </c>
      <c r="B974" s="209" t="s">
        <v>4820</v>
      </c>
      <c r="C974" s="208"/>
      <c r="D974" s="208"/>
      <c r="E974" s="777"/>
      <c r="F974" s="210"/>
    </row>
    <row r="975" spans="1:6" x14ac:dyDescent="0.2">
      <c r="A975" s="211" t="s">
        <v>134</v>
      </c>
      <c r="B975" s="209" t="s">
        <v>4821</v>
      </c>
      <c r="C975" s="208"/>
      <c r="D975" s="208"/>
      <c r="E975" s="777"/>
      <c r="F975" s="210"/>
    </row>
    <row r="976" spans="1:6" x14ac:dyDescent="0.2">
      <c r="A976" s="211" t="s">
        <v>134</v>
      </c>
      <c r="B976" s="209" t="s">
        <v>4822</v>
      </c>
      <c r="C976" s="208"/>
      <c r="D976" s="208"/>
      <c r="E976" s="777"/>
      <c r="F976" s="210"/>
    </row>
    <row r="977" spans="1:6" x14ac:dyDescent="0.2">
      <c r="A977" s="208"/>
      <c r="B977" s="209" t="s">
        <v>461</v>
      </c>
      <c r="C977" s="208"/>
      <c r="D977" s="208"/>
      <c r="E977" s="777"/>
      <c r="F977" s="210"/>
    </row>
    <row r="978" spans="1:6" x14ac:dyDescent="0.2">
      <c r="A978" s="211" t="s">
        <v>134</v>
      </c>
      <c r="B978" s="209" t="s">
        <v>4823</v>
      </c>
      <c r="C978" s="208"/>
      <c r="D978" s="208"/>
      <c r="E978" s="777"/>
      <c r="F978" s="210"/>
    </row>
    <row r="979" spans="1:6" x14ac:dyDescent="0.2">
      <c r="A979" s="211" t="s">
        <v>134</v>
      </c>
      <c r="B979" s="209" t="s">
        <v>4824</v>
      </c>
      <c r="C979" s="208"/>
      <c r="D979" s="208"/>
      <c r="E979" s="777"/>
      <c r="F979" s="210"/>
    </row>
    <row r="980" spans="1:6" x14ac:dyDescent="0.2">
      <c r="A980" s="211" t="s">
        <v>134</v>
      </c>
      <c r="B980" s="209" t="s">
        <v>4825</v>
      </c>
      <c r="C980" s="208"/>
      <c r="D980" s="208"/>
      <c r="E980" s="777"/>
      <c r="F980" s="210"/>
    </row>
    <row r="981" spans="1:6" ht="22.5" x14ac:dyDescent="0.2">
      <c r="A981" s="208"/>
      <c r="B981" s="209" t="s">
        <v>4826</v>
      </c>
      <c r="C981" s="208"/>
      <c r="D981" s="208"/>
      <c r="E981" s="777"/>
      <c r="F981" s="210"/>
    </row>
    <row r="982" spans="1:6" x14ac:dyDescent="0.2">
      <c r="A982" s="208"/>
      <c r="B982" s="209" t="s">
        <v>462</v>
      </c>
      <c r="C982" s="208"/>
      <c r="D982" s="208"/>
      <c r="E982" s="777"/>
      <c r="F982" s="210"/>
    </row>
    <row r="983" spans="1:6" x14ac:dyDescent="0.2">
      <c r="A983" s="208"/>
      <c r="B983" s="209" t="s">
        <v>463</v>
      </c>
      <c r="C983" s="208"/>
      <c r="D983" s="208"/>
      <c r="E983" s="777"/>
      <c r="F983" s="210"/>
    </row>
    <row r="984" spans="1:6" x14ac:dyDescent="0.2">
      <c r="A984" s="211" t="s">
        <v>134</v>
      </c>
      <c r="B984" s="209" t="s">
        <v>4827</v>
      </c>
      <c r="C984" s="208"/>
      <c r="D984" s="208"/>
      <c r="E984" s="777"/>
      <c r="F984" s="210"/>
    </row>
    <row r="985" spans="1:6" x14ac:dyDescent="0.2">
      <c r="A985" s="211" t="s">
        <v>134</v>
      </c>
      <c r="B985" s="209" t="s">
        <v>4828</v>
      </c>
      <c r="C985" s="208"/>
      <c r="D985" s="208"/>
      <c r="E985" s="777"/>
      <c r="F985" s="210"/>
    </row>
    <row r="986" spans="1:6" x14ac:dyDescent="0.2">
      <c r="A986" s="211" t="s">
        <v>134</v>
      </c>
      <c r="B986" s="209" t="s">
        <v>4829</v>
      </c>
      <c r="C986" s="208"/>
      <c r="D986" s="208"/>
      <c r="E986" s="777"/>
      <c r="F986" s="210"/>
    </row>
    <row r="987" spans="1:6" x14ac:dyDescent="0.2">
      <c r="A987" s="211" t="s">
        <v>134</v>
      </c>
      <c r="B987" s="209" t="s">
        <v>4830</v>
      </c>
      <c r="C987" s="208"/>
      <c r="D987" s="208"/>
      <c r="E987" s="777"/>
      <c r="F987" s="210"/>
    </row>
    <row r="988" spans="1:6" x14ac:dyDescent="0.2">
      <c r="A988" s="211" t="s">
        <v>134</v>
      </c>
      <c r="B988" s="209" t="s">
        <v>4831</v>
      </c>
      <c r="C988" s="208"/>
      <c r="D988" s="208"/>
      <c r="E988" s="777"/>
      <c r="F988" s="210"/>
    </row>
    <row r="989" spans="1:6" x14ac:dyDescent="0.2">
      <c r="A989" s="211" t="s">
        <v>134</v>
      </c>
      <c r="B989" s="209" t="s">
        <v>4832</v>
      </c>
      <c r="C989" s="208"/>
      <c r="D989" s="208"/>
      <c r="E989" s="777"/>
      <c r="F989" s="210"/>
    </row>
    <row r="990" spans="1:6" x14ac:dyDescent="0.2">
      <c r="A990" s="211" t="s">
        <v>134</v>
      </c>
      <c r="B990" s="209" t="s">
        <v>4833</v>
      </c>
      <c r="C990" s="208"/>
      <c r="D990" s="208"/>
      <c r="E990" s="777"/>
      <c r="F990" s="210"/>
    </row>
    <row r="991" spans="1:6" x14ac:dyDescent="0.2">
      <c r="A991" s="208"/>
      <c r="B991" s="209" t="s">
        <v>464</v>
      </c>
      <c r="C991" s="208"/>
      <c r="D991" s="208"/>
      <c r="E991" s="777"/>
      <c r="F991" s="210"/>
    </row>
    <row r="992" spans="1:6" x14ac:dyDescent="0.2">
      <c r="A992" s="211" t="s">
        <v>134</v>
      </c>
      <c r="B992" s="209" t="s">
        <v>4834</v>
      </c>
      <c r="C992" s="208"/>
      <c r="D992" s="208"/>
      <c r="E992" s="777"/>
      <c r="F992" s="210"/>
    </row>
    <row r="993" spans="1:6" x14ac:dyDescent="0.2">
      <c r="A993" s="211" t="s">
        <v>134</v>
      </c>
      <c r="B993" s="209" t="s">
        <v>4835</v>
      </c>
      <c r="C993" s="208"/>
      <c r="D993" s="208"/>
      <c r="E993" s="777"/>
      <c r="F993" s="210"/>
    </row>
    <row r="994" spans="1:6" x14ac:dyDescent="0.2">
      <c r="A994" s="208"/>
      <c r="B994" s="209" t="s">
        <v>451</v>
      </c>
      <c r="C994" s="208"/>
      <c r="D994" s="208"/>
      <c r="E994" s="777"/>
      <c r="F994" s="210"/>
    </row>
    <row r="995" spans="1:6" x14ac:dyDescent="0.2">
      <c r="A995" s="211" t="s">
        <v>134</v>
      </c>
      <c r="B995" s="209" t="s">
        <v>4836</v>
      </c>
      <c r="C995" s="208"/>
      <c r="D995" s="208"/>
      <c r="E995" s="777"/>
      <c r="F995" s="210"/>
    </row>
    <row r="996" spans="1:6" x14ac:dyDescent="0.2">
      <c r="A996" s="211" t="s">
        <v>134</v>
      </c>
      <c r="B996" s="209" t="s">
        <v>4837</v>
      </c>
      <c r="C996" s="208"/>
      <c r="D996" s="208"/>
      <c r="E996" s="777"/>
      <c r="F996" s="210"/>
    </row>
    <row r="997" spans="1:6" x14ac:dyDescent="0.2">
      <c r="A997" s="211" t="s">
        <v>134</v>
      </c>
      <c r="B997" s="209" t="s">
        <v>4838</v>
      </c>
      <c r="C997" s="208"/>
      <c r="D997" s="208"/>
      <c r="E997" s="777"/>
      <c r="F997" s="210"/>
    </row>
    <row r="998" spans="1:6" ht="12.75" customHeight="1" x14ac:dyDescent="0.2">
      <c r="A998" s="211" t="s">
        <v>134</v>
      </c>
      <c r="B998" s="209" t="s">
        <v>4839</v>
      </c>
      <c r="C998" s="208"/>
      <c r="D998" s="208"/>
      <c r="E998" s="777"/>
      <c r="F998" s="210"/>
    </row>
    <row r="999" spans="1:6" ht="22.5" x14ac:dyDescent="0.2">
      <c r="A999" s="211" t="s">
        <v>134</v>
      </c>
      <c r="B999" s="209" t="s">
        <v>4840</v>
      </c>
      <c r="C999" s="208"/>
      <c r="D999" s="208"/>
      <c r="E999" s="777"/>
      <c r="F999" s="210"/>
    </row>
    <row r="1000" spans="1:6" x14ac:dyDescent="0.2">
      <c r="A1000" s="211" t="s">
        <v>134</v>
      </c>
      <c r="B1000" s="209" t="s">
        <v>4841</v>
      </c>
      <c r="C1000" s="208"/>
      <c r="D1000" s="208"/>
      <c r="E1000" s="777"/>
      <c r="F1000" s="210"/>
    </row>
    <row r="1001" spans="1:6" x14ac:dyDescent="0.2">
      <c r="A1001" s="211" t="s">
        <v>134</v>
      </c>
      <c r="B1001" s="209" t="s">
        <v>4842</v>
      </c>
      <c r="C1001" s="208"/>
      <c r="D1001" s="208"/>
      <c r="E1001" s="777"/>
      <c r="F1001" s="210"/>
    </row>
    <row r="1002" spans="1:6" x14ac:dyDescent="0.2">
      <c r="A1002" s="211" t="s">
        <v>134</v>
      </c>
      <c r="B1002" s="209" t="s">
        <v>465</v>
      </c>
      <c r="C1002" s="208"/>
      <c r="D1002" s="208"/>
      <c r="E1002" s="777"/>
      <c r="F1002" s="210"/>
    </row>
    <row r="1003" spans="1:6" s="228" customFormat="1" x14ac:dyDescent="0.2">
      <c r="A1003" s="208"/>
      <c r="B1003" s="209" t="s">
        <v>466</v>
      </c>
      <c r="C1003" s="212"/>
      <c r="D1003" s="212"/>
      <c r="E1003" s="778"/>
      <c r="F1003" s="213"/>
    </row>
    <row r="1004" spans="1:6" x14ac:dyDescent="0.2">
      <c r="A1004" s="208"/>
      <c r="B1004" s="209" t="s">
        <v>467</v>
      </c>
      <c r="C1004" s="208"/>
      <c r="D1004" s="208"/>
      <c r="E1004" s="777"/>
      <c r="F1004" s="210"/>
    </row>
    <row r="1005" spans="1:6" x14ac:dyDescent="0.2">
      <c r="A1005" s="208"/>
      <c r="B1005" s="209" t="s">
        <v>468</v>
      </c>
      <c r="C1005" s="208"/>
      <c r="D1005" s="208"/>
      <c r="E1005" s="777"/>
      <c r="F1005" s="210"/>
    </row>
    <row r="1006" spans="1:6" ht="22.5" x14ac:dyDescent="0.2">
      <c r="A1006" s="211" t="s">
        <v>134</v>
      </c>
      <c r="B1006" s="209" t="s">
        <v>4843</v>
      </c>
      <c r="C1006" s="208"/>
      <c r="D1006" s="208"/>
      <c r="E1006" s="777"/>
      <c r="F1006" s="210"/>
    </row>
    <row r="1007" spans="1:6" ht="22.5" x14ac:dyDescent="0.2">
      <c r="A1007" s="211" t="s">
        <v>134</v>
      </c>
      <c r="B1007" s="209" t="s">
        <v>4844</v>
      </c>
      <c r="C1007" s="208"/>
      <c r="D1007" s="208"/>
      <c r="E1007" s="777"/>
      <c r="F1007" s="210"/>
    </row>
    <row r="1008" spans="1:6" x14ac:dyDescent="0.2">
      <c r="A1008" s="208"/>
      <c r="B1008" s="209" t="s">
        <v>469</v>
      </c>
      <c r="C1008" s="208"/>
      <c r="D1008" s="208"/>
      <c r="E1008" s="777"/>
      <c r="F1008" s="210"/>
    </row>
    <row r="1009" spans="1:6" x14ac:dyDescent="0.2">
      <c r="A1009" s="208"/>
      <c r="B1009" s="209" t="s">
        <v>470</v>
      </c>
      <c r="C1009" s="208"/>
      <c r="D1009" s="208"/>
      <c r="E1009" s="777"/>
      <c r="F1009" s="210"/>
    </row>
    <row r="1010" spans="1:6" x14ac:dyDescent="0.2">
      <c r="A1010" s="309"/>
      <c r="B1010" s="307" t="s">
        <v>471</v>
      </c>
      <c r="C1010" s="309"/>
      <c r="D1010" s="309"/>
      <c r="E1010" s="779"/>
      <c r="F1010" s="310"/>
    </row>
    <row r="1011" spans="1:6" ht="48" x14ac:dyDescent="0.2">
      <c r="A1011" s="680" t="s">
        <v>12</v>
      </c>
      <c r="B1011" s="41" t="s">
        <v>389</v>
      </c>
      <c r="C1011" s="56"/>
      <c r="D1011" s="57"/>
      <c r="E1011" s="743"/>
      <c r="F1011" s="58"/>
    </row>
    <row r="1012" spans="1:6" ht="24" x14ac:dyDescent="0.2">
      <c r="A1012" s="680" t="s">
        <v>591</v>
      </c>
      <c r="B1012" s="41" t="s">
        <v>4896</v>
      </c>
      <c r="C1012" s="56" t="s">
        <v>4739</v>
      </c>
      <c r="D1012" s="57">
        <v>633</v>
      </c>
      <c r="E1012" s="744"/>
      <c r="F1012" s="58">
        <f t="shared" ref="F1012:F1018" si="21">D1012*E1012</f>
        <v>0</v>
      </c>
    </row>
    <row r="1013" spans="1:6" ht="24" x14ac:dyDescent="0.2">
      <c r="A1013" s="680" t="s">
        <v>592</v>
      </c>
      <c r="B1013" s="41" t="s">
        <v>1424</v>
      </c>
      <c r="C1013" s="56" t="s">
        <v>4739</v>
      </c>
      <c r="D1013" s="57">
        <v>1425</v>
      </c>
      <c r="E1013" s="744"/>
      <c r="F1013" s="58">
        <f t="shared" si="21"/>
        <v>0</v>
      </c>
    </row>
    <row r="1014" spans="1:6" ht="24" x14ac:dyDescent="0.2">
      <c r="A1014" s="680" t="s">
        <v>1620</v>
      </c>
      <c r="B1014" s="41" t="s">
        <v>4897</v>
      </c>
      <c r="C1014" s="56" t="s">
        <v>4739</v>
      </c>
      <c r="D1014" s="57">
        <v>214</v>
      </c>
      <c r="E1014" s="744"/>
      <c r="F1014" s="58">
        <f t="shared" si="21"/>
        <v>0</v>
      </c>
    </row>
    <row r="1015" spans="1:6" ht="24" x14ac:dyDescent="0.2">
      <c r="A1015" s="680" t="s">
        <v>1626</v>
      </c>
      <c r="B1015" s="41" t="s">
        <v>4782</v>
      </c>
      <c r="C1015" s="56" t="s">
        <v>4739</v>
      </c>
      <c r="D1015" s="57">
        <v>153</v>
      </c>
      <c r="E1015" s="744"/>
      <c r="F1015" s="58">
        <f t="shared" si="21"/>
        <v>0</v>
      </c>
    </row>
    <row r="1016" spans="1:6" ht="24" x14ac:dyDescent="0.2">
      <c r="A1016" s="680" t="s">
        <v>1627</v>
      </c>
      <c r="B1016" s="41" t="s">
        <v>1425</v>
      </c>
      <c r="C1016" s="56" t="s">
        <v>4739</v>
      </c>
      <c r="D1016" s="57">
        <v>85</v>
      </c>
      <c r="E1016" s="744"/>
      <c r="F1016" s="58">
        <f t="shared" si="21"/>
        <v>0</v>
      </c>
    </row>
    <row r="1017" spans="1:6" ht="14.25" x14ac:dyDescent="0.2">
      <c r="A1017" s="680" t="s">
        <v>1628</v>
      </c>
      <c r="B1017" s="41" t="s">
        <v>624</v>
      </c>
      <c r="C1017" s="56" t="s">
        <v>4739</v>
      </c>
      <c r="D1017" s="57">
        <v>11</v>
      </c>
      <c r="E1017" s="744"/>
      <c r="F1017" s="58">
        <f t="shared" si="21"/>
        <v>0</v>
      </c>
    </row>
    <row r="1018" spans="1:6" ht="24" x14ac:dyDescent="0.2">
      <c r="A1018" s="680" t="s">
        <v>1629</v>
      </c>
      <c r="B1018" s="41" t="s">
        <v>625</v>
      </c>
      <c r="C1018" s="56" t="s">
        <v>4739</v>
      </c>
      <c r="D1018" s="57">
        <v>1424</v>
      </c>
      <c r="E1018" s="744"/>
      <c r="F1018" s="58">
        <f t="shared" si="21"/>
        <v>0</v>
      </c>
    </row>
    <row r="1019" spans="1:6" ht="36" x14ac:dyDescent="0.2">
      <c r="A1019" s="680" t="s">
        <v>48</v>
      </c>
      <c r="B1019" s="41" t="s">
        <v>1426</v>
      </c>
      <c r="C1019" s="56"/>
      <c r="D1019" s="57"/>
      <c r="E1019" s="743"/>
      <c r="F1019" s="58"/>
    </row>
    <row r="1020" spans="1:6" ht="24" x14ac:dyDescent="0.2">
      <c r="A1020" s="680" t="s">
        <v>141</v>
      </c>
      <c r="B1020" s="41" t="s">
        <v>4896</v>
      </c>
      <c r="C1020" s="56" t="s">
        <v>4739</v>
      </c>
      <c r="D1020" s="57">
        <v>2905</v>
      </c>
      <c r="E1020" s="744"/>
      <c r="F1020" s="58">
        <f t="shared" ref="F1020:F1025" si="22">D1020*E1020</f>
        <v>0</v>
      </c>
    </row>
    <row r="1021" spans="1:6" ht="24" x14ac:dyDescent="0.2">
      <c r="A1021" s="680" t="s">
        <v>142</v>
      </c>
      <c r="B1021" s="41" t="s">
        <v>1424</v>
      </c>
      <c r="C1021" s="56" t="s">
        <v>4739</v>
      </c>
      <c r="D1021" s="57">
        <v>1425</v>
      </c>
      <c r="E1021" s="744"/>
      <c r="F1021" s="58">
        <f t="shared" si="22"/>
        <v>0</v>
      </c>
    </row>
    <row r="1022" spans="1:6" ht="24" x14ac:dyDescent="0.2">
      <c r="A1022" s="680" t="s">
        <v>515</v>
      </c>
      <c r="B1022" s="41" t="s">
        <v>4897</v>
      </c>
      <c r="C1022" s="56" t="s">
        <v>4739</v>
      </c>
      <c r="D1022" s="57">
        <v>181</v>
      </c>
      <c r="E1022" s="744"/>
      <c r="F1022" s="58">
        <f t="shared" si="22"/>
        <v>0</v>
      </c>
    </row>
    <row r="1023" spans="1:6" ht="24" x14ac:dyDescent="0.2">
      <c r="A1023" s="680" t="s">
        <v>516</v>
      </c>
      <c r="B1023" s="41" t="s">
        <v>4782</v>
      </c>
      <c r="C1023" s="56" t="s">
        <v>4739</v>
      </c>
      <c r="D1023" s="57">
        <v>1970</v>
      </c>
      <c r="E1023" s="744"/>
      <c r="F1023" s="58">
        <f t="shared" si="22"/>
        <v>0</v>
      </c>
    </row>
    <row r="1024" spans="1:6" ht="24" x14ac:dyDescent="0.2">
      <c r="A1024" s="680" t="s">
        <v>517</v>
      </c>
      <c r="B1024" s="41" t="s">
        <v>1425</v>
      </c>
      <c r="C1024" s="56" t="s">
        <v>4739</v>
      </c>
      <c r="D1024" s="57">
        <v>3547</v>
      </c>
      <c r="E1024" s="744"/>
      <c r="F1024" s="58">
        <f t="shared" si="22"/>
        <v>0</v>
      </c>
    </row>
    <row r="1025" spans="1:6" ht="38.25" customHeight="1" x14ac:dyDescent="0.2">
      <c r="A1025" s="680" t="s">
        <v>1</v>
      </c>
      <c r="B1025" s="41" t="s">
        <v>390</v>
      </c>
      <c r="C1025" s="56" t="s">
        <v>4739</v>
      </c>
      <c r="D1025" s="57">
        <v>454</v>
      </c>
      <c r="E1025" s="744"/>
      <c r="F1025" s="58">
        <f t="shared" si="22"/>
        <v>0</v>
      </c>
    </row>
    <row r="1026" spans="1:6" s="257" customFormat="1" ht="48" x14ac:dyDescent="0.2">
      <c r="A1026" s="680" t="s">
        <v>2</v>
      </c>
      <c r="B1026" s="41" t="s">
        <v>391</v>
      </c>
      <c r="C1026" s="56"/>
      <c r="D1026" s="57"/>
      <c r="E1026" s="743"/>
      <c r="F1026" s="58"/>
    </row>
    <row r="1027" spans="1:6" ht="14.25" x14ac:dyDescent="0.2">
      <c r="A1027" s="680" t="s">
        <v>729</v>
      </c>
      <c r="B1027" s="41" t="s">
        <v>1427</v>
      </c>
      <c r="C1027" s="56" t="s">
        <v>4739</v>
      </c>
      <c r="D1027" s="57">
        <v>782</v>
      </c>
      <c r="E1027" s="744"/>
      <c r="F1027" s="58">
        <f t="shared" ref="F1027:F1038" si="23">D1027*E1027</f>
        <v>0</v>
      </c>
    </row>
    <row r="1028" spans="1:6" ht="14.25" x14ac:dyDescent="0.2">
      <c r="A1028" s="680" t="s">
        <v>730</v>
      </c>
      <c r="B1028" s="41" t="s">
        <v>1428</v>
      </c>
      <c r="C1028" s="56" t="s">
        <v>4739</v>
      </c>
      <c r="D1028" s="57">
        <v>82.2</v>
      </c>
      <c r="E1028" s="744"/>
      <c r="F1028" s="58">
        <f t="shared" si="23"/>
        <v>0</v>
      </c>
    </row>
    <row r="1029" spans="1:6" ht="14.25" x14ac:dyDescent="0.2">
      <c r="A1029" s="680" t="s">
        <v>731</v>
      </c>
      <c r="B1029" s="41" t="s">
        <v>1430</v>
      </c>
      <c r="C1029" s="56" t="s">
        <v>4739</v>
      </c>
      <c r="D1029" s="57">
        <v>996</v>
      </c>
      <c r="E1029" s="744"/>
      <c r="F1029" s="58">
        <f t="shared" si="23"/>
        <v>0</v>
      </c>
    </row>
    <row r="1030" spans="1:6" ht="14.25" x14ac:dyDescent="0.2">
      <c r="A1030" s="680" t="s">
        <v>732</v>
      </c>
      <c r="B1030" s="41" t="s">
        <v>1429</v>
      </c>
      <c r="C1030" s="56" t="s">
        <v>4739</v>
      </c>
      <c r="D1030" s="57">
        <v>85</v>
      </c>
      <c r="E1030" s="744"/>
      <c r="F1030" s="58">
        <f t="shared" si="23"/>
        <v>0</v>
      </c>
    </row>
    <row r="1031" spans="1:6" ht="48" x14ac:dyDescent="0.2">
      <c r="A1031" s="680" t="s">
        <v>3</v>
      </c>
      <c r="B1031" s="41" t="s">
        <v>392</v>
      </c>
      <c r="C1031" s="56" t="s">
        <v>4739</v>
      </c>
      <c r="D1031" s="57">
        <v>1450</v>
      </c>
      <c r="E1031" s="744"/>
      <c r="F1031" s="58">
        <f t="shared" si="23"/>
        <v>0</v>
      </c>
    </row>
    <row r="1032" spans="1:6" ht="36" x14ac:dyDescent="0.2">
      <c r="A1032" s="680" t="s">
        <v>4</v>
      </c>
      <c r="B1032" s="41" t="s">
        <v>393</v>
      </c>
      <c r="C1032" s="131" t="s">
        <v>4740</v>
      </c>
      <c r="D1032" s="132">
        <v>509</v>
      </c>
      <c r="E1032" s="744"/>
      <c r="F1032" s="133">
        <f t="shared" si="23"/>
        <v>0</v>
      </c>
    </row>
    <row r="1033" spans="1:6" ht="84" x14ac:dyDescent="0.2">
      <c r="A1033" s="680" t="s">
        <v>531</v>
      </c>
      <c r="B1033" s="41" t="s">
        <v>394</v>
      </c>
      <c r="C1033" s="56" t="s">
        <v>4739</v>
      </c>
      <c r="D1033" s="57">
        <v>507</v>
      </c>
      <c r="E1033" s="744"/>
      <c r="F1033" s="58">
        <f t="shared" si="23"/>
        <v>0</v>
      </c>
    </row>
    <row r="1034" spans="1:6" ht="36" x14ac:dyDescent="0.2">
      <c r="A1034" s="680" t="s">
        <v>534</v>
      </c>
      <c r="B1034" s="41" t="s">
        <v>1638</v>
      </c>
      <c r="C1034" s="56" t="s">
        <v>4739</v>
      </c>
      <c r="D1034" s="57">
        <v>1502</v>
      </c>
      <c r="E1034" s="744"/>
      <c r="F1034" s="58">
        <f t="shared" si="23"/>
        <v>0</v>
      </c>
    </row>
    <row r="1035" spans="1:6" ht="36" x14ac:dyDescent="0.2">
      <c r="A1035" s="680" t="s">
        <v>535</v>
      </c>
      <c r="B1035" s="41" t="s">
        <v>1431</v>
      </c>
      <c r="C1035" s="56" t="s">
        <v>4740</v>
      </c>
      <c r="D1035" s="57">
        <v>1020</v>
      </c>
      <c r="E1035" s="744"/>
      <c r="F1035" s="58">
        <f t="shared" si="23"/>
        <v>0</v>
      </c>
    </row>
    <row r="1036" spans="1:6" ht="38.25" customHeight="1" x14ac:dyDescent="0.2">
      <c r="A1036" s="680" t="s">
        <v>536</v>
      </c>
      <c r="B1036" s="41" t="s">
        <v>1432</v>
      </c>
      <c r="C1036" s="56" t="s">
        <v>4740</v>
      </c>
      <c r="D1036" s="57">
        <v>180</v>
      </c>
      <c r="E1036" s="744"/>
      <c r="F1036" s="58">
        <f t="shared" si="23"/>
        <v>0</v>
      </c>
    </row>
    <row r="1037" spans="1:6" ht="36" x14ac:dyDescent="0.2">
      <c r="A1037" s="680" t="s">
        <v>537</v>
      </c>
      <c r="B1037" s="41" t="s">
        <v>1219</v>
      </c>
      <c r="C1037" s="56" t="s">
        <v>4739</v>
      </c>
      <c r="D1037" s="57">
        <v>45</v>
      </c>
      <c r="E1037" s="744"/>
      <c r="F1037" s="58">
        <f t="shared" si="23"/>
        <v>0</v>
      </c>
    </row>
    <row r="1038" spans="1:6" ht="24" x14ac:dyDescent="0.2">
      <c r="A1038" s="680" t="s">
        <v>538</v>
      </c>
      <c r="B1038" s="41" t="s">
        <v>1220</v>
      </c>
      <c r="C1038" s="68" t="s">
        <v>40</v>
      </c>
      <c r="D1038" s="57">
        <v>1</v>
      </c>
      <c r="E1038" s="744"/>
      <c r="F1038" s="57">
        <f t="shared" si="23"/>
        <v>0</v>
      </c>
    </row>
    <row r="1039" spans="1:6" x14ac:dyDescent="0.2">
      <c r="A1039" s="102"/>
      <c r="B1039" s="44"/>
      <c r="C1039" s="44"/>
      <c r="D1039" s="44"/>
      <c r="E1039" s="750"/>
      <c r="F1039" s="45"/>
    </row>
    <row r="1040" spans="1:6" x14ac:dyDescent="0.2">
      <c r="A1040" s="689"/>
      <c r="B1040" s="134" t="s">
        <v>395</v>
      </c>
      <c r="C1040" s="167"/>
      <c r="D1040" s="167"/>
      <c r="E1040" s="752"/>
      <c r="F1040" s="312">
        <f>SUM(F1011:F1039)</f>
        <v>0</v>
      </c>
    </row>
    <row r="1041" spans="1:6" x14ac:dyDescent="0.2">
      <c r="A1041" s="674"/>
      <c r="B1041" s="671"/>
      <c r="C1041" s="671"/>
      <c r="D1041" s="671"/>
      <c r="E1041" s="753"/>
      <c r="F1041" s="672"/>
    </row>
    <row r="1042" spans="1:6" x14ac:dyDescent="0.2">
      <c r="A1042" s="674"/>
      <c r="B1042" s="671"/>
      <c r="C1042" s="671"/>
      <c r="D1042" s="671"/>
      <c r="E1042" s="753"/>
      <c r="F1042" s="672"/>
    </row>
    <row r="1043" spans="1:6" ht="18.75" x14ac:dyDescent="0.3">
      <c r="A1043" s="151"/>
      <c r="B1043" s="855" t="s">
        <v>4453</v>
      </c>
      <c r="C1043" s="293"/>
      <c r="D1043" s="293"/>
      <c r="E1043" s="770"/>
      <c r="F1043" s="294"/>
    </row>
    <row r="1044" spans="1:6" ht="78.75" x14ac:dyDescent="0.2">
      <c r="A1044" s="185"/>
      <c r="B1044" s="185" t="s">
        <v>5002</v>
      </c>
      <c r="C1044" s="180"/>
      <c r="D1044" s="180"/>
      <c r="E1044" s="733"/>
      <c r="F1044" s="180"/>
    </row>
    <row r="1045" spans="1:6" ht="33.75" x14ac:dyDescent="0.2">
      <c r="A1045" s="177"/>
      <c r="B1045" s="177" t="s">
        <v>4898</v>
      </c>
      <c r="C1045" s="180"/>
      <c r="D1045" s="180"/>
      <c r="E1045" s="733"/>
      <c r="F1045" s="180"/>
    </row>
    <row r="1046" spans="1:6" ht="45" x14ac:dyDescent="0.2">
      <c r="A1046" s="177"/>
      <c r="B1046" s="177" t="s">
        <v>4895</v>
      </c>
      <c r="C1046" s="180"/>
      <c r="D1046" s="180"/>
      <c r="E1046" s="733"/>
      <c r="F1046" s="180"/>
    </row>
    <row r="1047" spans="1:6" ht="36" customHeight="1" x14ac:dyDescent="0.2">
      <c r="A1047" s="177"/>
      <c r="B1047" s="177" t="s">
        <v>4899</v>
      </c>
      <c r="C1047" s="186"/>
      <c r="D1047" s="186"/>
      <c r="E1047" s="739"/>
      <c r="F1047" s="186"/>
    </row>
    <row r="1048" spans="1:6" ht="47.25" customHeight="1" x14ac:dyDescent="0.2">
      <c r="A1048" s="177"/>
      <c r="B1048" s="177" t="s">
        <v>4900</v>
      </c>
      <c r="C1048" s="186"/>
      <c r="D1048" s="186"/>
      <c r="E1048" s="739"/>
      <c r="F1048" s="186"/>
    </row>
    <row r="1049" spans="1:6" ht="22.5" x14ac:dyDescent="0.2">
      <c r="A1049" s="177"/>
      <c r="B1049" s="177" t="s">
        <v>4901</v>
      </c>
      <c r="C1049" s="186"/>
      <c r="D1049" s="186"/>
      <c r="E1049" s="739"/>
      <c r="F1049" s="186"/>
    </row>
    <row r="1050" spans="1:6" ht="225" x14ac:dyDescent="0.2">
      <c r="A1050" s="177"/>
      <c r="B1050" s="177" t="s">
        <v>4902</v>
      </c>
      <c r="C1050" s="186"/>
      <c r="D1050" s="186"/>
      <c r="E1050" s="739"/>
      <c r="F1050" s="186"/>
    </row>
    <row r="1051" spans="1:6" ht="22.5" x14ac:dyDescent="0.2">
      <c r="A1051" s="177"/>
      <c r="B1051" s="177" t="s">
        <v>4903</v>
      </c>
      <c r="C1051" s="186"/>
      <c r="D1051" s="186"/>
      <c r="E1051" s="739"/>
      <c r="F1051" s="186"/>
    </row>
    <row r="1052" spans="1:6" ht="38.25" x14ac:dyDescent="0.2">
      <c r="A1052" s="680" t="s">
        <v>12</v>
      </c>
      <c r="B1052" s="41" t="s">
        <v>4972</v>
      </c>
      <c r="C1052" s="56"/>
      <c r="D1052" s="57"/>
      <c r="E1052" s="743"/>
      <c r="F1052" s="58"/>
    </row>
    <row r="1053" spans="1:6" ht="24" x14ac:dyDescent="0.2">
      <c r="A1053" s="680" t="s">
        <v>134</v>
      </c>
      <c r="B1053" s="41" t="s">
        <v>4845</v>
      </c>
      <c r="C1053" s="56"/>
      <c r="D1053" s="57"/>
      <c r="E1053" s="743"/>
      <c r="F1053" s="58"/>
    </row>
    <row r="1054" spans="1:6" x14ac:dyDescent="0.2">
      <c r="A1054" s="680" t="s">
        <v>134</v>
      </c>
      <c r="B1054" s="41" t="s">
        <v>396</v>
      </c>
      <c r="C1054" s="56"/>
      <c r="D1054" s="57"/>
      <c r="E1054" s="743"/>
      <c r="F1054" s="58"/>
    </row>
    <row r="1055" spans="1:6" x14ac:dyDescent="0.2">
      <c r="A1055" s="680" t="s">
        <v>134</v>
      </c>
      <c r="B1055" s="41" t="s">
        <v>397</v>
      </c>
      <c r="C1055" s="56"/>
      <c r="D1055" s="57"/>
      <c r="E1055" s="743"/>
      <c r="F1055" s="58"/>
    </row>
    <row r="1056" spans="1:6" x14ac:dyDescent="0.2">
      <c r="A1056" s="680" t="s">
        <v>134</v>
      </c>
      <c r="B1056" s="41" t="s">
        <v>1369</v>
      </c>
      <c r="C1056" s="56"/>
      <c r="D1056" s="57"/>
      <c r="E1056" s="743"/>
      <c r="F1056" s="58"/>
    </row>
    <row r="1057" spans="1:6" x14ac:dyDescent="0.2">
      <c r="A1057" s="680" t="s">
        <v>134</v>
      </c>
      <c r="B1057" s="41" t="s">
        <v>411</v>
      </c>
      <c r="C1057" s="56"/>
      <c r="D1057" s="57"/>
      <c r="E1057" s="743"/>
      <c r="F1057" s="58"/>
    </row>
    <row r="1058" spans="1:6" x14ac:dyDescent="0.2">
      <c r="A1058" s="680" t="s">
        <v>134</v>
      </c>
      <c r="B1058" s="41" t="s">
        <v>412</v>
      </c>
      <c r="C1058" s="56"/>
      <c r="D1058" s="57"/>
      <c r="E1058" s="743"/>
      <c r="F1058" s="58"/>
    </row>
    <row r="1059" spans="1:6" x14ac:dyDescent="0.2">
      <c r="A1059" s="680" t="s">
        <v>134</v>
      </c>
      <c r="B1059" s="41" t="s">
        <v>398</v>
      </c>
      <c r="C1059" s="56"/>
      <c r="D1059" s="57"/>
      <c r="E1059" s="743"/>
      <c r="F1059" s="58"/>
    </row>
    <row r="1060" spans="1:6" ht="38.25" customHeight="1" x14ac:dyDescent="0.2">
      <c r="A1060" s="680" t="s">
        <v>134</v>
      </c>
      <c r="B1060" s="41" t="s">
        <v>1370</v>
      </c>
      <c r="C1060" s="56"/>
      <c r="D1060" s="57"/>
      <c r="E1060" s="743"/>
      <c r="F1060" s="58"/>
    </row>
    <row r="1061" spans="1:6" ht="24" x14ac:dyDescent="0.2">
      <c r="A1061" s="680" t="s">
        <v>134</v>
      </c>
      <c r="B1061" s="41" t="s">
        <v>399</v>
      </c>
      <c r="C1061" s="56"/>
      <c r="D1061" s="57"/>
      <c r="E1061" s="743"/>
      <c r="F1061" s="58"/>
    </row>
    <row r="1062" spans="1:6" x14ac:dyDescent="0.2">
      <c r="A1062" s="680" t="s">
        <v>134</v>
      </c>
      <c r="B1062" s="41" t="s">
        <v>400</v>
      </c>
      <c r="C1062" s="56"/>
      <c r="D1062" s="57"/>
      <c r="E1062" s="743"/>
      <c r="F1062" s="58"/>
    </row>
    <row r="1063" spans="1:6" ht="26.25" customHeight="1" x14ac:dyDescent="0.2">
      <c r="A1063" s="680" t="s">
        <v>134</v>
      </c>
      <c r="B1063" s="41" t="s">
        <v>401</v>
      </c>
      <c r="C1063" s="56"/>
      <c r="D1063" s="57"/>
      <c r="E1063" s="743"/>
      <c r="F1063" s="58"/>
    </row>
    <row r="1064" spans="1:6" x14ac:dyDescent="0.2">
      <c r="A1064" s="680" t="s">
        <v>134</v>
      </c>
      <c r="B1064" s="41" t="s">
        <v>402</v>
      </c>
      <c r="C1064" s="56"/>
      <c r="D1064" s="57"/>
      <c r="E1064" s="743"/>
      <c r="F1064" s="58"/>
    </row>
    <row r="1065" spans="1:6" x14ac:dyDescent="0.2">
      <c r="A1065" s="680" t="s">
        <v>134</v>
      </c>
      <c r="B1065" s="41" t="s">
        <v>403</v>
      </c>
      <c r="C1065" s="56"/>
      <c r="D1065" s="57"/>
      <c r="E1065" s="743"/>
      <c r="F1065" s="58"/>
    </row>
    <row r="1066" spans="1:6" x14ac:dyDescent="0.2">
      <c r="A1066" s="680" t="s">
        <v>134</v>
      </c>
      <c r="B1066" s="41" t="s">
        <v>404</v>
      </c>
      <c r="C1066" s="56"/>
      <c r="D1066" s="57"/>
      <c r="E1066" s="743"/>
      <c r="F1066" s="58"/>
    </row>
    <row r="1067" spans="1:6" x14ac:dyDescent="0.2">
      <c r="A1067" s="680" t="s">
        <v>134</v>
      </c>
      <c r="B1067" s="41" t="s">
        <v>405</v>
      </c>
      <c r="C1067" s="56"/>
      <c r="D1067" s="57"/>
      <c r="E1067" s="743"/>
      <c r="F1067" s="58"/>
    </row>
    <row r="1068" spans="1:6" ht="84.75" customHeight="1" x14ac:dyDescent="0.2">
      <c r="A1068" s="680" t="s">
        <v>134</v>
      </c>
      <c r="B1068" s="41" t="s">
        <v>1375</v>
      </c>
      <c r="C1068" s="56"/>
      <c r="D1068" s="57"/>
      <c r="E1068" s="743"/>
      <c r="F1068" s="58"/>
    </row>
    <row r="1069" spans="1:6" ht="72" x14ac:dyDescent="0.2">
      <c r="A1069" s="680" t="s">
        <v>134</v>
      </c>
      <c r="B1069" s="41" t="s">
        <v>4846</v>
      </c>
      <c r="C1069" s="56"/>
      <c r="D1069" s="57"/>
      <c r="E1069" s="743"/>
      <c r="F1069" s="58"/>
    </row>
    <row r="1070" spans="1:6" ht="84" x14ac:dyDescent="0.2">
      <c r="A1070" s="680" t="s">
        <v>134</v>
      </c>
      <c r="B1070" s="41" t="s">
        <v>1371</v>
      </c>
      <c r="C1070" s="56"/>
      <c r="D1070" s="57"/>
      <c r="E1070" s="743"/>
      <c r="F1070" s="58"/>
    </row>
    <row r="1071" spans="1:6" ht="180" x14ac:dyDescent="0.2">
      <c r="A1071" s="680" t="s">
        <v>134</v>
      </c>
      <c r="B1071" s="41" t="s">
        <v>1372</v>
      </c>
      <c r="C1071" s="56"/>
      <c r="D1071" s="57"/>
      <c r="E1071" s="743"/>
      <c r="F1071" s="58"/>
    </row>
    <row r="1072" spans="1:6" ht="36" x14ac:dyDescent="0.2">
      <c r="A1072" s="680" t="s">
        <v>134</v>
      </c>
      <c r="B1072" s="41" t="s">
        <v>1373</v>
      </c>
      <c r="C1072" s="56"/>
      <c r="D1072" s="57"/>
      <c r="E1072" s="743"/>
      <c r="F1072" s="58"/>
    </row>
    <row r="1073" spans="1:6" x14ac:dyDescent="0.2">
      <c r="A1073" s="680" t="s">
        <v>1621</v>
      </c>
      <c r="B1073" s="41" t="s">
        <v>409</v>
      </c>
      <c r="C1073" s="56" t="s">
        <v>40</v>
      </c>
      <c r="D1073" s="57">
        <v>1</v>
      </c>
      <c r="E1073" s="744"/>
      <c r="F1073" s="58">
        <f>E1073*D1073</f>
        <v>0</v>
      </c>
    </row>
    <row r="1074" spans="1:6" ht="38.25" x14ac:dyDescent="0.2">
      <c r="A1074" s="680" t="s">
        <v>48</v>
      </c>
      <c r="B1074" s="41" t="s">
        <v>4973</v>
      </c>
      <c r="C1074" s="56"/>
      <c r="D1074" s="57"/>
      <c r="E1074" s="743"/>
      <c r="F1074" s="58"/>
    </row>
    <row r="1075" spans="1:6" x14ac:dyDescent="0.2">
      <c r="A1075" s="680" t="s">
        <v>134</v>
      </c>
      <c r="B1075" s="41" t="s">
        <v>410</v>
      </c>
      <c r="C1075" s="56"/>
      <c r="D1075" s="57"/>
      <c r="E1075" s="743"/>
      <c r="F1075" s="58"/>
    </row>
    <row r="1076" spans="1:6" x14ac:dyDescent="0.2">
      <c r="A1076" s="680" t="s">
        <v>134</v>
      </c>
      <c r="B1076" s="41" t="s">
        <v>396</v>
      </c>
      <c r="C1076" s="56"/>
      <c r="D1076" s="57"/>
      <c r="E1076" s="743"/>
      <c r="F1076" s="58"/>
    </row>
    <row r="1077" spans="1:6" x14ac:dyDescent="0.2">
      <c r="A1077" s="680" t="s">
        <v>134</v>
      </c>
      <c r="B1077" s="41" t="s">
        <v>397</v>
      </c>
      <c r="C1077" s="56"/>
      <c r="D1077" s="57"/>
      <c r="E1077" s="743"/>
      <c r="F1077" s="58"/>
    </row>
    <row r="1078" spans="1:6" x14ac:dyDescent="0.2">
      <c r="A1078" s="680" t="s">
        <v>134</v>
      </c>
      <c r="B1078" s="41" t="s">
        <v>1369</v>
      </c>
      <c r="C1078" s="56"/>
      <c r="D1078" s="57"/>
      <c r="E1078" s="743"/>
      <c r="F1078" s="58"/>
    </row>
    <row r="1079" spans="1:6" x14ac:dyDescent="0.2">
      <c r="A1079" s="680" t="s">
        <v>134</v>
      </c>
      <c r="B1079" s="41" t="s">
        <v>411</v>
      </c>
      <c r="C1079" s="56"/>
      <c r="D1079" s="57"/>
      <c r="E1079" s="743"/>
      <c r="F1079" s="58"/>
    </row>
    <row r="1080" spans="1:6" x14ac:dyDescent="0.2">
      <c r="A1080" s="680" t="s">
        <v>134</v>
      </c>
      <c r="B1080" s="41" t="s">
        <v>412</v>
      </c>
      <c r="C1080" s="56"/>
      <c r="D1080" s="57"/>
      <c r="E1080" s="743"/>
      <c r="F1080" s="58"/>
    </row>
    <row r="1081" spans="1:6" x14ac:dyDescent="0.2">
      <c r="A1081" s="680" t="s">
        <v>134</v>
      </c>
      <c r="B1081" s="41" t="s">
        <v>398</v>
      </c>
      <c r="C1081" s="56"/>
      <c r="D1081" s="57"/>
      <c r="E1081" s="743"/>
      <c r="F1081" s="58"/>
    </row>
    <row r="1082" spans="1:6" ht="38.25" customHeight="1" x14ac:dyDescent="0.2">
      <c r="A1082" s="680" t="s">
        <v>134</v>
      </c>
      <c r="B1082" s="41" t="s">
        <v>1374</v>
      </c>
      <c r="C1082" s="56"/>
      <c r="D1082" s="57"/>
      <c r="E1082" s="743"/>
      <c r="F1082" s="58"/>
    </row>
    <row r="1083" spans="1:6" ht="24" x14ac:dyDescent="0.2">
      <c r="A1083" s="680" t="s">
        <v>134</v>
      </c>
      <c r="B1083" s="41" t="s">
        <v>399</v>
      </c>
      <c r="C1083" s="56"/>
      <c r="D1083" s="57"/>
      <c r="E1083" s="743"/>
      <c r="F1083" s="58"/>
    </row>
    <row r="1084" spans="1:6" x14ac:dyDescent="0.2">
      <c r="A1084" s="680" t="s">
        <v>134</v>
      </c>
      <c r="B1084" s="41" t="s">
        <v>400</v>
      </c>
      <c r="C1084" s="56"/>
      <c r="D1084" s="57"/>
      <c r="E1084" s="743"/>
      <c r="F1084" s="58"/>
    </row>
    <row r="1085" spans="1:6" ht="26.25" customHeight="1" x14ac:dyDescent="0.2">
      <c r="A1085" s="680" t="s">
        <v>134</v>
      </c>
      <c r="B1085" s="41" t="s">
        <v>401</v>
      </c>
      <c r="C1085" s="56"/>
      <c r="D1085" s="57"/>
      <c r="E1085" s="743"/>
      <c r="F1085" s="58"/>
    </row>
    <row r="1086" spans="1:6" x14ac:dyDescent="0.2">
      <c r="A1086" s="680" t="s">
        <v>134</v>
      </c>
      <c r="B1086" s="41" t="s">
        <v>402</v>
      </c>
      <c r="C1086" s="56"/>
      <c r="D1086" s="57"/>
      <c r="E1086" s="743"/>
      <c r="F1086" s="58"/>
    </row>
    <row r="1087" spans="1:6" x14ac:dyDescent="0.2">
      <c r="A1087" s="680" t="s">
        <v>134</v>
      </c>
      <c r="B1087" s="41" t="s">
        <v>403</v>
      </c>
      <c r="C1087" s="56"/>
      <c r="D1087" s="57"/>
      <c r="E1087" s="743"/>
      <c r="F1087" s="58"/>
    </row>
    <row r="1088" spans="1:6" x14ac:dyDescent="0.2">
      <c r="A1088" s="680" t="s">
        <v>134</v>
      </c>
      <c r="B1088" s="41" t="s">
        <v>404</v>
      </c>
      <c r="C1088" s="56"/>
      <c r="D1088" s="57"/>
      <c r="E1088" s="743"/>
      <c r="F1088" s="58"/>
    </row>
    <row r="1089" spans="1:6" x14ac:dyDescent="0.2">
      <c r="A1089" s="680" t="s">
        <v>134</v>
      </c>
      <c r="B1089" s="41" t="s">
        <v>405</v>
      </c>
      <c r="C1089" s="56"/>
      <c r="D1089" s="57"/>
      <c r="E1089" s="743"/>
      <c r="F1089" s="58"/>
    </row>
    <row r="1090" spans="1:6" ht="85.5" customHeight="1" x14ac:dyDescent="0.2">
      <c r="A1090" s="680" t="s">
        <v>134</v>
      </c>
      <c r="B1090" s="41" t="s">
        <v>1375</v>
      </c>
      <c r="C1090" s="56"/>
      <c r="D1090" s="57"/>
      <c r="E1090" s="743"/>
      <c r="F1090" s="58"/>
    </row>
    <row r="1091" spans="1:6" ht="72" x14ac:dyDescent="0.2">
      <c r="A1091" s="680" t="s">
        <v>134</v>
      </c>
      <c r="B1091" s="41" t="s">
        <v>4846</v>
      </c>
      <c r="C1091" s="56"/>
      <c r="D1091" s="57"/>
      <c r="E1091" s="743"/>
      <c r="F1091" s="58"/>
    </row>
    <row r="1092" spans="1:6" ht="72" x14ac:dyDescent="0.2">
      <c r="A1092" s="680" t="s">
        <v>134</v>
      </c>
      <c r="B1092" s="41" t="s">
        <v>406</v>
      </c>
      <c r="C1092" s="56"/>
      <c r="D1092" s="57"/>
      <c r="E1092" s="743"/>
      <c r="F1092" s="58"/>
    </row>
    <row r="1093" spans="1:6" ht="24" x14ac:dyDescent="0.2">
      <c r="A1093" s="680" t="s">
        <v>134</v>
      </c>
      <c r="B1093" s="41" t="s">
        <v>407</v>
      </c>
      <c r="C1093" s="56"/>
      <c r="D1093" s="57"/>
      <c r="E1093" s="743"/>
      <c r="F1093" s="58"/>
    </row>
    <row r="1094" spans="1:6" ht="156" customHeight="1" x14ac:dyDescent="0.2">
      <c r="A1094" s="680" t="s">
        <v>134</v>
      </c>
      <c r="B1094" s="41" t="s">
        <v>408</v>
      </c>
      <c r="C1094" s="56"/>
      <c r="D1094" s="57"/>
      <c r="E1094" s="743"/>
      <c r="F1094" s="58"/>
    </row>
    <row r="1095" spans="1:6" x14ac:dyDescent="0.2">
      <c r="A1095" s="141" t="s">
        <v>1624</v>
      </c>
      <c r="B1095" s="79" t="s">
        <v>409</v>
      </c>
      <c r="C1095" s="80" t="s">
        <v>40</v>
      </c>
      <c r="D1095" s="81">
        <v>2</v>
      </c>
      <c r="E1095" s="744"/>
      <c r="F1095" s="95">
        <f>E1095*D1095</f>
        <v>0</v>
      </c>
    </row>
    <row r="1096" spans="1:6" x14ac:dyDescent="0.2">
      <c r="A1096" s="102"/>
      <c r="B1096" s="44"/>
      <c r="C1096" s="44"/>
      <c r="D1096" s="44"/>
      <c r="E1096" s="750"/>
      <c r="F1096" s="45"/>
    </row>
    <row r="1097" spans="1:6" x14ac:dyDescent="0.2">
      <c r="A1097" s="689"/>
      <c r="B1097" s="134" t="s">
        <v>413</v>
      </c>
      <c r="C1097" s="167"/>
      <c r="D1097" s="167"/>
      <c r="E1097" s="752"/>
      <c r="F1097" s="312">
        <f>SUM(F1073:F1096)</f>
        <v>0</v>
      </c>
    </row>
    <row r="1098" spans="1:6" x14ac:dyDescent="0.2">
      <c r="A1098" s="674"/>
      <c r="B1098" s="671"/>
      <c r="C1098" s="671"/>
      <c r="D1098" s="671"/>
      <c r="E1098" s="753"/>
      <c r="F1098" s="672"/>
    </row>
    <row r="1099" spans="1:6" x14ac:dyDescent="0.2">
      <c r="A1099" s="674"/>
      <c r="B1099" s="671"/>
      <c r="C1099" s="671"/>
      <c r="D1099" s="671"/>
      <c r="E1099" s="753"/>
      <c r="F1099" s="672"/>
    </row>
    <row r="1100" spans="1:6" ht="18.75" x14ac:dyDescent="0.3">
      <c r="A1100" s="151"/>
      <c r="B1100" s="855" t="s">
        <v>4848</v>
      </c>
      <c r="C1100" s="293"/>
      <c r="D1100" s="293"/>
      <c r="E1100" s="770"/>
      <c r="F1100" s="294"/>
    </row>
    <row r="1101" spans="1:6" ht="78.75" x14ac:dyDescent="0.2">
      <c r="A1101" s="185"/>
      <c r="B1101" s="185" t="s">
        <v>5003</v>
      </c>
      <c r="C1101" s="180"/>
      <c r="D1101" s="180"/>
      <c r="E1101" s="733"/>
      <c r="F1101" s="180"/>
    </row>
    <row r="1102" spans="1:6" ht="123.75" x14ac:dyDescent="0.2">
      <c r="A1102" s="185"/>
      <c r="B1102" s="175" t="s">
        <v>4849</v>
      </c>
      <c r="C1102" s="180"/>
      <c r="D1102" s="180"/>
      <c r="E1102" s="733"/>
      <c r="F1102" s="180"/>
    </row>
    <row r="1103" spans="1:6" ht="135" x14ac:dyDescent="0.2">
      <c r="A1103" s="185"/>
      <c r="B1103" s="175" t="s">
        <v>5410</v>
      </c>
      <c r="C1103" s="180"/>
      <c r="D1103" s="180"/>
      <c r="E1103" s="733"/>
      <c r="F1103" s="180"/>
    </row>
    <row r="1104" spans="1:6" ht="78.75" x14ac:dyDescent="0.2">
      <c r="A1104" s="185"/>
      <c r="B1104" s="185" t="s">
        <v>5004</v>
      </c>
      <c r="C1104" s="180"/>
      <c r="D1104" s="180"/>
      <c r="E1104" s="733"/>
      <c r="F1104" s="180"/>
    </row>
    <row r="1105" spans="1:245" x14ac:dyDescent="0.2">
      <c r="A1105" s="177"/>
      <c r="B1105" s="177" t="s">
        <v>866</v>
      </c>
      <c r="C1105" s="180"/>
      <c r="D1105" s="180"/>
      <c r="E1105" s="733"/>
      <c r="F1105" s="180"/>
    </row>
    <row r="1106" spans="1:245" ht="45" x14ac:dyDescent="0.2">
      <c r="A1106" s="177"/>
      <c r="B1106" s="177" t="s">
        <v>4852</v>
      </c>
      <c r="C1106" s="180"/>
      <c r="D1106" s="180"/>
      <c r="E1106" s="733"/>
      <c r="F1106" s="180"/>
    </row>
    <row r="1107" spans="1:245" ht="168.75" x14ac:dyDescent="0.2">
      <c r="A1107" s="177"/>
      <c r="B1107" s="177" t="s">
        <v>4850</v>
      </c>
      <c r="C1107" s="180"/>
      <c r="D1107" s="180"/>
      <c r="E1107" s="733"/>
      <c r="F1107" s="180"/>
    </row>
    <row r="1108" spans="1:245" ht="22.5" x14ac:dyDescent="0.2">
      <c r="A1108" s="177"/>
      <c r="B1108" s="177" t="s">
        <v>4851</v>
      </c>
      <c r="C1108" s="180"/>
      <c r="D1108" s="180"/>
      <c r="E1108" s="733"/>
      <c r="F1108" s="180"/>
    </row>
    <row r="1109" spans="1:245" ht="45" x14ac:dyDescent="0.2">
      <c r="A1109" s="177"/>
      <c r="B1109" s="177" t="s">
        <v>4904</v>
      </c>
      <c r="C1109" s="180"/>
      <c r="D1109" s="180"/>
      <c r="E1109" s="733"/>
      <c r="F1109" s="180"/>
    </row>
    <row r="1110" spans="1:245" ht="33.75" x14ac:dyDescent="0.2">
      <c r="A1110" s="177"/>
      <c r="B1110" s="177" t="s">
        <v>4853</v>
      </c>
      <c r="C1110" s="181"/>
      <c r="D1110" s="181"/>
      <c r="E1110" s="768"/>
      <c r="F1110" s="181"/>
    </row>
    <row r="1111" spans="1:245" ht="22.5" x14ac:dyDescent="0.2">
      <c r="A1111" s="177"/>
      <c r="B1111" s="177" t="s">
        <v>4854</v>
      </c>
      <c r="C1111" s="181"/>
      <c r="D1111" s="181"/>
      <c r="E1111" s="768"/>
      <c r="F1111" s="181"/>
    </row>
    <row r="1112" spans="1:245" x14ac:dyDescent="0.2">
      <c r="A1112" s="111"/>
      <c r="B1112" s="258" t="s">
        <v>883</v>
      </c>
      <c r="C1112" s="63"/>
      <c r="D1112" s="63"/>
      <c r="E1112" s="745"/>
      <c r="F1112" s="259"/>
    </row>
    <row r="1113" spans="1:245" ht="157.5" customHeight="1" x14ac:dyDescent="0.2">
      <c r="A1113" s="260" t="s">
        <v>12</v>
      </c>
      <c r="B1113" s="261" t="s">
        <v>885</v>
      </c>
      <c r="C1113" s="262" t="s">
        <v>4740</v>
      </c>
      <c r="D1113" s="263">
        <v>37.340000000000003</v>
      </c>
      <c r="E1113" s="744"/>
      <c r="F1113" s="163">
        <f>D1113*E1113</f>
        <v>0</v>
      </c>
      <c r="G1113" s="142"/>
      <c r="H1113" s="142"/>
      <c r="I1113" s="142"/>
      <c r="J1113" s="142"/>
      <c r="K1113" s="142"/>
      <c r="L1113" s="142"/>
      <c r="M1113" s="142"/>
      <c r="N1113" s="142"/>
      <c r="O1113" s="142"/>
      <c r="P1113" s="142"/>
      <c r="Q1113" s="142"/>
      <c r="R1113" s="142"/>
      <c r="S1113" s="142"/>
      <c r="T1113" s="142"/>
      <c r="U1113" s="142"/>
      <c r="V1113" s="142"/>
      <c r="W1113" s="142"/>
      <c r="X1113" s="142"/>
      <c r="Y1113" s="142"/>
      <c r="Z1113" s="142"/>
      <c r="AA1113" s="142"/>
      <c r="AB1113" s="142"/>
      <c r="AC1113" s="142"/>
      <c r="AD1113" s="142"/>
      <c r="AE1113" s="142"/>
      <c r="AF1113" s="142"/>
      <c r="AG1113" s="142"/>
      <c r="AH1113" s="142"/>
      <c r="AI1113" s="142"/>
      <c r="AJ1113" s="142"/>
      <c r="AK1113" s="142"/>
      <c r="AL1113" s="142"/>
      <c r="AM1113" s="142"/>
      <c r="AN1113" s="142"/>
      <c r="AO1113" s="142"/>
      <c r="AP1113" s="142"/>
      <c r="AQ1113" s="142"/>
      <c r="AR1113" s="142"/>
      <c r="AS1113" s="142"/>
      <c r="AT1113" s="142"/>
      <c r="AU1113" s="142"/>
      <c r="AV1113" s="142"/>
      <c r="AW1113" s="142"/>
      <c r="AX1113" s="142"/>
      <c r="AY1113" s="142"/>
      <c r="AZ1113" s="142"/>
      <c r="BA1113" s="142"/>
      <c r="BB1113" s="142"/>
      <c r="BC1113" s="142"/>
      <c r="BD1113" s="142"/>
      <c r="BE1113" s="142"/>
      <c r="BF1113" s="142"/>
      <c r="BG1113" s="142"/>
      <c r="BH1113" s="142"/>
      <c r="BI1113" s="142"/>
      <c r="BJ1113" s="142"/>
      <c r="BK1113" s="142"/>
      <c r="BL1113" s="142"/>
      <c r="BM1113" s="142"/>
      <c r="BN1113" s="142"/>
      <c r="BO1113" s="142"/>
      <c r="BP1113" s="142"/>
      <c r="BQ1113" s="142"/>
      <c r="BR1113" s="142"/>
      <c r="BS1113" s="142"/>
      <c r="BT1113" s="142"/>
      <c r="BU1113" s="142"/>
      <c r="BV1113" s="142"/>
      <c r="BW1113" s="142"/>
      <c r="BX1113" s="142"/>
      <c r="BY1113" s="142"/>
      <c r="BZ1113" s="142"/>
      <c r="CA1113" s="142"/>
      <c r="CB1113" s="142"/>
      <c r="CC1113" s="142"/>
      <c r="CD1113" s="142"/>
      <c r="CE1113" s="142"/>
      <c r="CF1113" s="142"/>
      <c r="CG1113" s="142"/>
      <c r="CH1113" s="142"/>
      <c r="CI1113" s="142"/>
      <c r="CJ1113" s="142"/>
      <c r="CK1113" s="142"/>
      <c r="CL1113" s="142"/>
      <c r="CM1113" s="142"/>
      <c r="CN1113" s="142"/>
      <c r="CO1113" s="142"/>
      <c r="CP1113" s="142"/>
      <c r="CQ1113" s="142"/>
      <c r="CR1113" s="142"/>
      <c r="CS1113" s="142"/>
      <c r="CT1113" s="142"/>
      <c r="CU1113" s="142"/>
      <c r="CV1113" s="142"/>
      <c r="CW1113" s="142"/>
      <c r="CX1113" s="142"/>
      <c r="CY1113" s="142"/>
      <c r="CZ1113" s="142"/>
      <c r="DA1113" s="142"/>
      <c r="DB1113" s="142"/>
      <c r="DC1113" s="142"/>
      <c r="DD1113" s="142"/>
      <c r="DE1113" s="142"/>
      <c r="DF1113" s="142"/>
      <c r="DG1113" s="142"/>
      <c r="DH1113" s="142"/>
      <c r="DI1113" s="142"/>
      <c r="DJ1113" s="142"/>
      <c r="DK1113" s="142"/>
      <c r="DL1113" s="142"/>
      <c r="DM1113" s="142"/>
      <c r="DN1113" s="142"/>
      <c r="DO1113" s="142"/>
      <c r="DP1113" s="142"/>
      <c r="DQ1113" s="142"/>
      <c r="DR1113" s="142"/>
      <c r="DS1113" s="142"/>
      <c r="DT1113" s="142"/>
      <c r="DU1113" s="142"/>
      <c r="DV1113" s="142"/>
      <c r="DW1113" s="142"/>
      <c r="DX1113" s="142"/>
      <c r="DY1113" s="142"/>
      <c r="DZ1113" s="142"/>
      <c r="EA1113" s="142"/>
      <c r="EB1113" s="142"/>
      <c r="EC1113" s="142"/>
      <c r="ED1113" s="142"/>
      <c r="EE1113" s="142"/>
      <c r="EF1113" s="142"/>
      <c r="EG1113" s="142"/>
      <c r="EH1113" s="142"/>
      <c r="EI1113" s="142"/>
      <c r="EJ1113" s="142"/>
      <c r="EK1113" s="142"/>
      <c r="EL1113" s="142"/>
      <c r="EM1113" s="142"/>
      <c r="EN1113" s="142"/>
      <c r="EO1113" s="142"/>
      <c r="EP1113" s="142"/>
      <c r="EQ1113" s="142"/>
      <c r="ER1113" s="142"/>
      <c r="ES1113" s="142"/>
      <c r="ET1113" s="142"/>
      <c r="EU1113" s="142"/>
      <c r="EV1113" s="142"/>
      <c r="EW1113" s="142"/>
      <c r="EX1113" s="142"/>
      <c r="EY1113" s="142"/>
      <c r="EZ1113" s="142"/>
      <c r="FA1113" s="142"/>
      <c r="FB1113" s="142"/>
      <c r="FC1113" s="142"/>
      <c r="FD1113" s="142"/>
      <c r="FE1113" s="142"/>
      <c r="FF1113" s="142"/>
      <c r="FG1113" s="142"/>
      <c r="FH1113" s="142"/>
      <c r="FI1113" s="142"/>
      <c r="FJ1113" s="142"/>
      <c r="FK1113" s="142"/>
      <c r="FL1113" s="142"/>
      <c r="FM1113" s="142"/>
      <c r="FN1113" s="142"/>
      <c r="FO1113" s="142"/>
      <c r="FP1113" s="142"/>
      <c r="FQ1113" s="142"/>
      <c r="FR1113" s="142"/>
      <c r="FS1113" s="142"/>
      <c r="FT1113" s="142"/>
      <c r="FU1113" s="142"/>
      <c r="FV1113" s="142"/>
      <c r="FW1113" s="142"/>
      <c r="FX1113" s="142"/>
      <c r="FY1113" s="142"/>
      <c r="FZ1113" s="142"/>
      <c r="GA1113" s="142"/>
      <c r="GB1113" s="142"/>
      <c r="GC1113" s="142"/>
      <c r="GD1113" s="142"/>
      <c r="GE1113" s="142"/>
      <c r="GF1113" s="142"/>
      <c r="GG1113" s="142"/>
      <c r="GH1113" s="142"/>
      <c r="GI1113" s="142"/>
      <c r="GJ1113" s="142"/>
      <c r="GK1113" s="142"/>
      <c r="GL1113" s="142"/>
      <c r="GM1113" s="142"/>
      <c r="GN1113" s="142"/>
      <c r="GO1113" s="142"/>
      <c r="GP1113" s="142"/>
      <c r="GQ1113" s="142"/>
      <c r="GR1113" s="142"/>
      <c r="GS1113" s="142"/>
      <c r="GT1113" s="142"/>
      <c r="GU1113" s="142"/>
      <c r="GV1113" s="142"/>
      <c r="GW1113" s="142"/>
      <c r="GX1113" s="142"/>
      <c r="GY1113" s="142"/>
      <c r="GZ1113" s="142"/>
      <c r="HA1113" s="142"/>
      <c r="HB1113" s="142"/>
      <c r="HC1113" s="142"/>
      <c r="HD1113" s="142"/>
      <c r="HE1113" s="142"/>
      <c r="HF1113" s="142"/>
      <c r="HG1113" s="142"/>
      <c r="HH1113" s="142"/>
      <c r="HI1113" s="142"/>
      <c r="HJ1113" s="142"/>
      <c r="HK1113" s="142"/>
      <c r="HL1113" s="142"/>
      <c r="HM1113" s="142"/>
      <c r="HN1113" s="142"/>
      <c r="HO1113" s="142"/>
      <c r="HP1113" s="142"/>
      <c r="HQ1113" s="142"/>
      <c r="HR1113" s="142"/>
      <c r="HS1113" s="142"/>
      <c r="HT1113" s="142"/>
      <c r="HU1113" s="142"/>
      <c r="HV1113" s="142"/>
      <c r="HW1113" s="142"/>
      <c r="HX1113" s="142"/>
      <c r="HY1113" s="142"/>
      <c r="HZ1113" s="142"/>
      <c r="IA1113" s="142"/>
      <c r="IB1113" s="142"/>
      <c r="IC1113" s="142"/>
      <c r="ID1113" s="142"/>
      <c r="IE1113" s="142"/>
      <c r="IF1113" s="142"/>
      <c r="IG1113" s="142"/>
      <c r="IH1113" s="142"/>
      <c r="II1113" s="142"/>
      <c r="IJ1113" s="142"/>
      <c r="IK1113" s="142"/>
    </row>
    <row r="1114" spans="1:245" ht="159" customHeight="1" x14ac:dyDescent="0.2">
      <c r="A1114" s="260" t="s">
        <v>48</v>
      </c>
      <c r="B1114" s="261" t="s">
        <v>886</v>
      </c>
      <c r="C1114" s="262" t="s">
        <v>4740</v>
      </c>
      <c r="D1114" s="263">
        <v>112.7</v>
      </c>
      <c r="E1114" s="744"/>
      <c r="F1114" s="163">
        <f>D1114*E1114</f>
        <v>0</v>
      </c>
      <c r="G1114" s="142"/>
      <c r="H1114" s="142"/>
      <c r="I1114" s="142"/>
      <c r="J1114" s="142"/>
      <c r="K1114" s="142"/>
      <c r="L1114" s="142"/>
      <c r="M1114" s="142"/>
      <c r="N1114" s="142"/>
      <c r="O1114" s="142"/>
      <c r="P1114" s="142"/>
      <c r="Q1114" s="142"/>
      <c r="R1114" s="142"/>
      <c r="S1114" s="142"/>
      <c r="T1114" s="142"/>
      <c r="U1114" s="142"/>
      <c r="V1114" s="142"/>
      <c r="W1114" s="142"/>
      <c r="X1114" s="142"/>
      <c r="Y1114" s="142"/>
      <c r="Z1114" s="142"/>
      <c r="AA1114" s="142"/>
      <c r="AB1114" s="142"/>
      <c r="AC1114" s="142"/>
      <c r="AD1114" s="142"/>
      <c r="AE1114" s="142"/>
      <c r="AF1114" s="142"/>
      <c r="AG1114" s="142"/>
      <c r="AH1114" s="142"/>
      <c r="AI1114" s="142"/>
      <c r="AJ1114" s="142"/>
      <c r="AK1114" s="142"/>
      <c r="AL1114" s="142"/>
      <c r="AM1114" s="142"/>
      <c r="AN1114" s="142"/>
      <c r="AO1114" s="142"/>
      <c r="AP1114" s="142"/>
      <c r="AQ1114" s="142"/>
      <c r="AR1114" s="142"/>
      <c r="AS1114" s="142"/>
      <c r="AT1114" s="142"/>
      <c r="AU1114" s="142"/>
      <c r="AV1114" s="142"/>
      <c r="AW1114" s="142"/>
      <c r="AX1114" s="142"/>
      <c r="AY1114" s="142"/>
      <c r="AZ1114" s="142"/>
      <c r="BA1114" s="142"/>
      <c r="BB1114" s="142"/>
      <c r="BC1114" s="142"/>
      <c r="BD1114" s="142"/>
      <c r="BE1114" s="142"/>
      <c r="BF1114" s="142"/>
      <c r="BG1114" s="142"/>
      <c r="BH1114" s="142"/>
      <c r="BI1114" s="142"/>
      <c r="BJ1114" s="142"/>
      <c r="BK1114" s="142"/>
      <c r="BL1114" s="142"/>
      <c r="BM1114" s="142"/>
      <c r="BN1114" s="142"/>
      <c r="BO1114" s="142"/>
      <c r="BP1114" s="142"/>
      <c r="BQ1114" s="142"/>
      <c r="BR1114" s="142"/>
      <c r="BS1114" s="142"/>
      <c r="BT1114" s="142"/>
      <c r="BU1114" s="142"/>
      <c r="BV1114" s="142"/>
      <c r="BW1114" s="142"/>
      <c r="BX1114" s="142"/>
      <c r="BY1114" s="142"/>
      <c r="BZ1114" s="142"/>
      <c r="CA1114" s="142"/>
      <c r="CB1114" s="142"/>
      <c r="CC1114" s="142"/>
      <c r="CD1114" s="142"/>
      <c r="CE1114" s="142"/>
      <c r="CF1114" s="142"/>
      <c r="CG1114" s="142"/>
      <c r="CH1114" s="142"/>
      <c r="CI1114" s="142"/>
      <c r="CJ1114" s="142"/>
      <c r="CK1114" s="142"/>
      <c r="CL1114" s="142"/>
      <c r="CM1114" s="142"/>
      <c r="CN1114" s="142"/>
      <c r="CO1114" s="142"/>
      <c r="CP1114" s="142"/>
      <c r="CQ1114" s="142"/>
      <c r="CR1114" s="142"/>
      <c r="CS1114" s="142"/>
      <c r="CT1114" s="142"/>
      <c r="CU1114" s="142"/>
      <c r="CV1114" s="142"/>
      <c r="CW1114" s="142"/>
      <c r="CX1114" s="142"/>
      <c r="CY1114" s="142"/>
      <c r="CZ1114" s="142"/>
      <c r="DA1114" s="142"/>
      <c r="DB1114" s="142"/>
      <c r="DC1114" s="142"/>
      <c r="DD1114" s="142"/>
      <c r="DE1114" s="142"/>
      <c r="DF1114" s="142"/>
      <c r="DG1114" s="142"/>
      <c r="DH1114" s="142"/>
      <c r="DI1114" s="142"/>
      <c r="DJ1114" s="142"/>
      <c r="DK1114" s="142"/>
      <c r="DL1114" s="142"/>
      <c r="DM1114" s="142"/>
      <c r="DN1114" s="142"/>
      <c r="DO1114" s="142"/>
      <c r="DP1114" s="142"/>
      <c r="DQ1114" s="142"/>
      <c r="DR1114" s="142"/>
      <c r="DS1114" s="142"/>
      <c r="DT1114" s="142"/>
      <c r="DU1114" s="142"/>
      <c r="DV1114" s="142"/>
      <c r="DW1114" s="142"/>
      <c r="DX1114" s="142"/>
      <c r="DY1114" s="142"/>
      <c r="DZ1114" s="142"/>
      <c r="EA1114" s="142"/>
      <c r="EB1114" s="142"/>
      <c r="EC1114" s="142"/>
      <c r="ED1114" s="142"/>
      <c r="EE1114" s="142"/>
      <c r="EF1114" s="142"/>
      <c r="EG1114" s="142"/>
      <c r="EH1114" s="142"/>
      <c r="EI1114" s="142"/>
      <c r="EJ1114" s="142"/>
      <c r="EK1114" s="142"/>
      <c r="EL1114" s="142"/>
      <c r="EM1114" s="142"/>
      <c r="EN1114" s="142"/>
      <c r="EO1114" s="142"/>
      <c r="EP1114" s="142"/>
      <c r="EQ1114" s="142"/>
      <c r="ER1114" s="142"/>
      <c r="ES1114" s="142"/>
      <c r="ET1114" s="142"/>
      <c r="EU1114" s="142"/>
      <c r="EV1114" s="142"/>
      <c r="EW1114" s="142"/>
      <c r="EX1114" s="142"/>
      <c r="EY1114" s="142"/>
      <c r="EZ1114" s="142"/>
      <c r="FA1114" s="142"/>
      <c r="FB1114" s="142"/>
      <c r="FC1114" s="142"/>
      <c r="FD1114" s="142"/>
      <c r="FE1114" s="142"/>
      <c r="FF1114" s="142"/>
      <c r="FG1114" s="142"/>
      <c r="FH1114" s="142"/>
      <c r="FI1114" s="142"/>
      <c r="FJ1114" s="142"/>
      <c r="FK1114" s="142"/>
      <c r="FL1114" s="142"/>
      <c r="FM1114" s="142"/>
      <c r="FN1114" s="142"/>
      <c r="FO1114" s="142"/>
      <c r="FP1114" s="142"/>
      <c r="FQ1114" s="142"/>
      <c r="FR1114" s="142"/>
      <c r="FS1114" s="142"/>
      <c r="FT1114" s="142"/>
      <c r="FU1114" s="142"/>
      <c r="FV1114" s="142"/>
      <c r="FW1114" s="142"/>
      <c r="FX1114" s="142"/>
      <c r="FY1114" s="142"/>
      <c r="FZ1114" s="142"/>
      <c r="GA1114" s="142"/>
      <c r="GB1114" s="142"/>
      <c r="GC1114" s="142"/>
      <c r="GD1114" s="142"/>
      <c r="GE1114" s="142"/>
      <c r="GF1114" s="142"/>
      <c r="GG1114" s="142"/>
      <c r="GH1114" s="142"/>
      <c r="GI1114" s="142"/>
      <c r="GJ1114" s="142"/>
      <c r="GK1114" s="142"/>
      <c r="GL1114" s="142"/>
      <c r="GM1114" s="142"/>
      <c r="GN1114" s="142"/>
      <c r="GO1114" s="142"/>
      <c r="GP1114" s="142"/>
      <c r="GQ1114" s="142"/>
      <c r="GR1114" s="142"/>
      <c r="GS1114" s="142"/>
      <c r="GT1114" s="142"/>
      <c r="GU1114" s="142"/>
      <c r="GV1114" s="142"/>
      <c r="GW1114" s="142"/>
      <c r="GX1114" s="142"/>
      <c r="GY1114" s="142"/>
      <c r="GZ1114" s="142"/>
      <c r="HA1114" s="142"/>
      <c r="HB1114" s="142"/>
      <c r="HC1114" s="142"/>
      <c r="HD1114" s="142"/>
      <c r="HE1114" s="142"/>
      <c r="HF1114" s="142"/>
      <c r="HG1114" s="142"/>
      <c r="HH1114" s="142"/>
      <c r="HI1114" s="142"/>
      <c r="HJ1114" s="142"/>
      <c r="HK1114" s="142"/>
      <c r="HL1114" s="142"/>
      <c r="HM1114" s="142"/>
      <c r="HN1114" s="142"/>
      <c r="HO1114" s="142"/>
      <c r="HP1114" s="142"/>
      <c r="HQ1114" s="142"/>
      <c r="HR1114" s="142"/>
      <c r="HS1114" s="142"/>
      <c r="HT1114" s="142"/>
      <c r="HU1114" s="142"/>
      <c r="HV1114" s="142"/>
      <c r="HW1114" s="142"/>
      <c r="HX1114" s="142"/>
      <c r="HY1114" s="142"/>
      <c r="HZ1114" s="142"/>
      <c r="IA1114" s="142"/>
      <c r="IB1114" s="142"/>
      <c r="IC1114" s="142"/>
      <c r="ID1114" s="142"/>
      <c r="IE1114" s="142"/>
      <c r="IF1114" s="142"/>
      <c r="IG1114" s="142"/>
      <c r="IH1114" s="142"/>
      <c r="II1114" s="142"/>
      <c r="IJ1114" s="142"/>
      <c r="IK1114" s="142"/>
    </row>
    <row r="1115" spans="1:245" ht="24" x14ac:dyDescent="0.2">
      <c r="A1115" s="260" t="s">
        <v>1</v>
      </c>
      <c r="B1115" s="261" t="s">
        <v>884</v>
      </c>
      <c r="C1115" s="262" t="s">
        <v>40</v>
      </c>
      <c r="D1115" s="263">
        <v>1</v>
      </c>
      <c r="E1115" s="744"/>
      <c r="F1115" s="163">
        <f t="shared" ref="F1115:F1131" si="24">D1115*E1115</f>
        <v>0</v>
      </c>
      <c r="G1115" s="142"/>
      <c r="H1115" s="142"/>
      <c r="I1115" s="142"/>
      <c r="J1115" s="142"/>
      <c r="K1115" s="142"/>
      <c r="L1115" s="142"/>
      <c r="M1115" s="142"/>
      <c r="N1115" s="142"/>
      <c r="O1115" s="142"/>
      <c r="P1115" s="142"/>
      <c r="Q1115" s="142"/>
      <c r="R1115" s="142"/>
      <c r="S1115" s="142"/>
      <c r="T1115" s="142"/>
      <c r="U1115" s="142"/>
      <c r="V1115" s="142"/>
      <c r="W1115" s="142"/>
      <c r="X1115" s="142"/>
      <c r="Y1115" s="142"/>
      <c r="Z1115" s="142"/>
      <c r="AA1115" s="142"/>
      <c r="AB1115" s="142"/>
      <c r="AC1115" s="142"/>
      <c r="AD1115" s="142"/>
      <c r="AE1115" s="142"/>
      <c r="AF1115" s="142"/>
      <c r="AG1115" s="142"/>
      <c r="AH1115" s="142"/>
      <c r="AI1115" s="142"/>
      <c r="AJ1115" s="142"/>
      <c r="AK1115" s="142"/>
      <c r="AL1115" s="142"/>
      <c r="AM1115" s="142"/>
      <c r="AN1115" s="142"/>
      <c r="AO1115" s="142"/>
      <c r="AP1115" s="142"/>
      <c r="AQ1115" s="142"/>
      <c r="AR1115" s="142"/>
      <c r="AS1115" s="142"/>
      <c r="AT1115" s="142"/>
      <c r="AU1115" s="142"/>
      <c r="AV1115" s="142"/>
      <c r="AW1115" s="142"/>
      <c r="AX1115" s="142"/>
      <c r="AY1115" s="142"/>
      <c r="AZ1115" s="142"/>
      <c r="BA1115" s="142"/>
      <c r="BB1115" s="142"/>
      <c r="BC1115" s="142"/>
      <c r="BD1115" s="142"/>
      <c r="BE1115" s="142"/>
      <c r="BF1115" s="142"/>
      <c r="BG1115" s="142"/>
      <c r="BH1115" s="142"/>
      <c r="BI1115" s="142"/>
      <c r="BJ1115" s="142"/>
      <c r="BK1115" s="142"/>
      <c r="BL1115" s="142"/>
      <c r="BM1115" s="142"/>
      <c r="BN1115" s="142"/>
      <c r="BO1115" s="142"/>
      <c r="BP1115" s="142"/>
      <c r="BQ1115" s="142"/>
      <c r="BR1115" s="142"/>
      <c r="BS1115" s="142"/>
      <c r="BT1115" s="142"/>
      <c r="BU1115" s="142"/>
      <c r="BV1115" s="142"/>
      <c r="BW1115" s="142"/>
      <c r="BX1115" s="142"/>
      <c r="BY1115" s="142"/>
      <c r="BZ1115" s="142"/>
      <c r="CA1115" s="142"/>
      <c r="CB1115" s="142"/>
      <c r="CC1115" s="142"/>
      <c r="CD1115" s="142"/>
      <c r="CE1115" s="142"/>
      <c r="CF1115" s="142"/>
      <c r="CG1115" s="142"/>
      <c r="CH1115" s="142"/>
      <c r="CI1115" s="142"/>
      <c r="CJ1115" s="142"/>
      <c r="CK1115" s="142"/>
      <c r="CL1115" s="142"/>
      <c r="CM1115" s="142"/>
      <c r="CN1115" s="142"/>
      <c r="CO1115" s="142"/>
      <c r="CP1115" s="142"/>
      <c r="CQ1115" s="142"/>
      <c r="CR1115" s="142"/>
      <c r="CS1115" s="142"/>
      <c r="CT1115" s="142"/>
      <c r="CU1115" s="142"/>
      <c r="CV1115" s="142"/>
      <c r="CW1115" s="142"/>
      <c r="CX1115" s="142"/>
      <c r="CY1115" s="142"/>
      <c r="CZ1115" s="142"/>
      <c r="DA1115" s="142"/>
      <c r="DB1115" s="142"/>
      <c r="DC1115" s="142"/>
      <c r="DD1115" s="142"/>
      <c r="DE1115" s="142"/>
      <c r="DF1115" s="142"/>
      <c r="DG1115" s="142"/>
      <c r="DH1115" s="142"/>
      <c r="DI1115" s="142"/>
      <c r="DJ1115" s="142"/>
      <c r="DK1115" s="142"/>
      <c r="DL1115" s="142"/>
      <c r="DM1115" s="142"/>
      <c r="DN1115" s="142"/>
      <c r="DO1115" s="142"/>
      <c r="DP1115" s="142"/>
      <c r="DQ1115" s="142"/>
      <c r="DR1115" s="142"/>
      <c r="DS1115" s="142"/>
      <c r="DT1115" s="142"/>
      <c r="DU1115" s="142"/>
      <c r="DV1115" s="142"/>
      <c r="DW1115" s="142"/>
      <c r="DX1115" s="142"/>
      <c r="DY1115" s="142"/>
      <c r="DZ1115" s="142"/>
      <c r="EA1115" s="142"/>
      <c r="EB1115" s="142"/>
      <c r="EC1115" s="142"/>
      <c r="ED1115" s="142"/>
      <c r="EE1115" s="142"/>
      <c r="EF1115" s="142"/>
      <c r="EG1115" s="142"/>
      <c r="EH1115" s="142"/>
      <c r="EI1115" s="142"/>
      <c r="EJ1115" s="142"/>
      <c r="EK1115" s="142"/>
      <c r="EL1115" s="142"/>
      <c r="EM1115" s="142"/>
      <c r="EN1115" s="142"/>
      <c r="EO1115" s="142"/>
      <c r="EP1115" s="142"/>
      <c r="EQ1115" s="142"/>
      <c r="ER1115" s="142"/>
      <c r="ES1115" s="142"/>
      <c r="ET1115" s="142"/>
      <c r="EU1115" s="142"/>
      <c r="EV1115" s="142"/>
      <c r="EW1115" s="142"/>
      <c r="EX1115" s="142"/>
      <c r="EY1115" s="142"/>
      <c r="EZ1115" s="142"/>
      <c r="FA1115" s="142"/>
      <c r="FB1115" s="142"/>
      <c r="FC1115" s="142"/>
      <c r="FD1115" s="142"/>
      <c r="FE1115" s="142"/>
      <c r="FF1115" s="142"/>
      <c r="FG1115" s="142"/>
      <c r="FH1115" s="142"/>
      <c r="FI1115" s="142"/>
      <c r="FJ1115" s="142"/>
      <c r="FK1115" s="142"/>
      <c r="FL1115" s="142"/>
      <c r="FM1115" s="142"/>
      <c r="FN1115" s="142"/>
      <c r="FO1115" s="142"/>
      <c r="FP1115" s="142"/>
      <c r="FQ1115" s="142"/>
      <c r="FR1115" s="142"/>
      <c r="FS1115" s="142"/>
      <c r="FT1115" s="142"/>
      <c r="FU1115" s="142"/>
      <c r="FV1115" s="142"/>
      <c r="FW1115" s="142"/>
      <c r="FX1115" s="142"/>
      <c r="FY1115" s="142"/>
      <c r="FZ1115" s="142"/>
      <c r="GA1115" s="142"/>
      <c r="GB1115" s="142"/>
      <c r="GC1115" s="142"/>
      <c r="GD1115" s="142"/>
      <c r="GE1115" s="142"/>
      <c r="GF1115" s="142"/>
      <c r="GG1115" s="142"/>
      <c r="GH1115" s="142"/>
      <c r="GI1115" s="142"/>
      <c r="GJ1115" s="142"/>
      <c r="GK1115" s="142"/>
      <c r="GL1115" s="142"/>
      <c r="GM1115" s="142"/>
      <c r="GN1115" s="142"/>
      <c r="GO1115" s="142"/>
      <c r="GP1115" s="142"/>
      <c r="GQ1115" s="142"/>
      <c r="GR1115" s="142"/>
      <c r="GS1115" s="142"/>
      <c r="GT1115" s="142"/>
      <c r="GU1115" s="142"/>
      <c r="GV1115" s="142"/>
      <c r="GW1115" s="142"/>
      <c r="GX1115" s="142"/>
      <c r="GY1115" s="142"/>
      <c r="GZ1115" s="142"/>
      <c r="HA1115" s="142"/>
      <c r="HB1115" s="142"/>
      <c r="HC1115" s="142"/>
      <c r="HD1115" s="142"/>
      <c r="HE1115" s="142"/>
      <c r="HF1115" s="142"/>
      <c r="HG1115" s="142"/>
      <c r="HH1115" s="142"/>
      <c r="HI1115" s="142"/>
      <c r="HJ1115" s="142"/>
      <c r="HK1115" s="142"/>
      <c r="HL1115" s="142"/>
      <c r="HM1115" s="142"/>
      <c r="HN1115" s="142"/>
      <c r="HO1115" s="142"/>
      <c r="HP1115" s="142"/>
      <c r="HQ1115" s="142"/>
      <c r="HR1115" s="142"/>
      <c r="HS1115" s="142"/>
      <c r="HT1115" s="142"/>
      <c r="HU1115" s="142"/>
      <c r="HV1115" s="142"/>
      <c r="HW1115" s="142"/>
      <c r="HX1115" s="142"/>
      <c r="HY1115" s="142"/>
      <c r="HZ1115" s="142"/>
      <c r="IA1115" s="142"/>
      <c r="IB1115" s="142"/>
      <c r="IC1115" s="142"/>
      <c r="ID1115" s="142"/>
      <c r="IE1115" s="142"/>
      <c r="IF1115" s="142"/>
      <c r="IG1115" s="142"/>
      <c r="IH1115" s="142"/>
      <c r="II1115" s="142"/>
      <c r="IJ1115" s="142"/>
      <c r="IK1115" s="142"/>
    </row>
    <row r="1116" spans="1:245" ht="36" x14ac:dyDescent="0.2">
      <c r="A1116" s="260" t="s">
        <v>2</v>
      </c>
      <c r="B1116" s="261" t="s">
        <v>887</v>
      </c>
      <c r="C1116" s="262" t="s">
        <v>40</v>
      </c>
      <c r="D1116" s="263">
        <v>1</v>
      </c>
      <c r="E1116" s="744"/>
      <c r="F1116" s="163">
        <f t="shared" si="24"/>
        <v>0</v>
      </c>
      <c r="G1116" s="142"/>
      <c r="H1116" s="142"/>
      <c r="I1116" s="142"/>
      <c r="J1116" s="142"/>
      <c r="K1116" s="142"/>
      <c r="L1116" s="142"/>
      <c r="M1116" s="142"/>
      <c r="N1116" s="142"/>
      <c r="O1116" s="142"/>
      <c r="P1116" s="142"/>
      <c r="Q1116" s="142"/>
      <c r="R1116" s="142"/>
      <c r="S1116" s="142"/>
      <c r="T1116" s="142"/>
      <c r="U1116" s="142"/>
      <c r="V1116" s="142"/>
      <c r="W1116" s="142"/>
      <c r="X1116" s="142"/>
      <c r="Y1116" s="142"/>
      <c r="Z1116" s="142"/>
      <c r="AA1116" s="142"/>
      <c r="AB1116" s="142"/>
      <c r="AC1116" s="142"/>
      <c r="AD1116" s="142"/>
      <c r="AE1116" s="142"/>
      <c r="AF1116" s="142"/>
      <c r="AG1116" s="142"/>
      <c r="AH1116" s="142"/>
      <c r="AI1116" s="142"/>
      <c r="AJ1116" s="142"/>
      <c r="AK1116" s="142"/>
      <c r="AL1116" s="142"/>
      <c r="AM1116" s="142"/>
      <c r="AN1116" s="142"/>
      <c r="AO1116" s="142"/>
      <c r="AP1116" s="142"/>
      <c r="AQ1116" s="142"/>
      <c r="AR1116" s="142"/>
      <c r="AS1116" s="142"/>
      <c r="AT1116" s="142"/>
      <c r="AU1116" s="142"/>
      <c r="AV1116" s="142"/>
      <c r="AW1116" s="142"/>
      <c r="AX1116" s="142"/>
      <c r="AY1116" s="142"/>
      <c r="AZ1116" s="142"/>
      <c r="BA1116" s="142"/>
      <c r="BB1116" s="142"/>
      <c r="BC1116" s="142"/>
      <c r="BD1116" s="142"/>
      <c r="BE1116" s="142"/>
      <c r="BF1116" s="142"/>
      <c r="BG1116" s="142"/>
      <c r="BH1116" s="142"/>
      <c r="BI1116" s="142"/>
      <c r="BJ1116" s="142"/>
      <c r="BK1116" s="142"/>
      <c r="BL1116" s="142"/>
      <c r="BM1116" s="142"/>
      <c r="BN1116" s="142"/>
      <c r="BO1116" s="142"/>
      <c r="BP1116" s="142"/>
      <c r="BQ1116" s="142"/>
      <c r="BR1116" s="142"/>
      <c r="BS1116" s="142"/>
      <c r="BT1116" s="142"/>
      <c r="BU1116" s="142"/>
      <c r="BV1116" s="142"/>
      <c r="BW1116" s="142"/>
      <c r="BX1116" s="142"/>
      <c r="BY1116" s="142"/>
      <c r="BZ1116" s="142"/>
      <c r="CA1116" s="142"/>
      <c r="CB1116" s="142"/>
      <c r="CC1116" s="142"/>
      <c r="CD1116" s="142"/>
      <c r="CE1116" s="142"/>
      <c r="CF1116" s="142"/>
      <c r="CG1116" s="142"/>
      <c r="CH1116" s="142"/>
      <c r="CI1116" s="142"/>
      <c r="CJ1116" s="142"/>
      <c r="CK1116" s="142"/>
      <c r="CL1116" s="142"/>
      <c r="CM1116" s="142"/>
      <c r="CN1116" s="142"/>
      <c r="CO1116" s="142"/>
      <c r="CP1116" s="142"/>
      <c r="CQ1116" s="142"/>
      <c r="CR1116" s="142"/>
      <c r="CS1116" s="142"/>
      <c r="CT1116" s="142"/>
      <c r="CU1116" s="142"/>
      <c r="CV1116" s="142"/>
      <c r="CW1116" s="142"/>
      <c r="CX1116" s="142"/>
      <c r="CY1116" s="142"/>
      <c r="CZ1116" s="142"/>
      <c r="DA1116" s="142"/>
      <c r="DB1116" s="142"/>
      <c r="DC1116" s="142"/>
      <c r="DD1116" s="142"/>
      <c r="DE1116" s="142"/>
      <c r="DF1116" s="142"/>
      <c r="DG1116" s="142"/>
      <c r="DH1116" s="142"/>
      <c r="DI1116" s="142"/>
      <c r="DJ1116" s="142"/>
      <c r="DK1116" s="142"/>
      <c r="DL1116" s="142"/>
      <c r="DM1116" s="142"/>
      <c r="DN1116" s="142"/>
      <c r="DO1116" s="142"/>
      <c r="DP1116" s="142"/>
      <c r="DQ1116" s="142"/>
      <c r="DR1116" s="142"/>
      <c r="DS1116" s="142"/>
      <c r="DT1116" s="142"/>
      <c r="DU1116" s="142"/>
      <c r="DV1116" s="142"/>
      <c r="DW1116" s="142"/>
      <c r="DX1116" s="142"/>
      <c r="DY1116" s="142"/>
      <c r="DZ1116" s="142"/>
      <c r="EA1116" s="142"/>
      <c r="EB1116" s="142"/>
      <c r="EC1116" s="142"/>
      <c r="ED1116" s="142"/>
      <c r="EE1116" s="142"/>
      <c r="EF1116" s="142"/>
      <c r="EG1116" s="142"/>
      <c r="EH1116" s="142"/>
      <c r="EI1116" s="142"/>
      <c r="EJ1116" s="142"/>
      <c r="EK1116" s="142"/>
      <c r="EL1116" s="142"/>
      <c r="EM1116" s="142"/>
      <c r="EN1116" s="142"/>
      <c r="EO1116" s="142"/>
      <c r="EP1116" s="142"/>
      <c r="EQ1116" s="142"/>
      <c r="ER1116" s="142"/>
      <c r="ES1116" s="142"/>
      <c r="ET1116" s="142"/>
      <c r="EU1116" s="142"/>
      <c r="EV1116" s="142"/>
      <c r="EW1116" s="142"/>
      <c r="EX1116" s="142"/>
      <c r="EY1116" s="142"/>
      <c r="EZ1116" s="142"/>
      <c r="FA1116" s="142"/>
      <c r="FB1116" s="142"/>
      <c r="FC1116" s="142"/>
      <c r="FD1116" s="142"/>
      <c r="FE1116" s="142"/>
      <c r="FF1116" s="142"/>
      <c r="FG1116" s="142"/>
      <c r="FH1116" s="142"/>
      <c r="FI1116" s="142"/>
      <c r="FJ1116" s="142"/>
      <c r="FK1116" s="142"/>
      <c r="FL1116" s="142"/>
      <c r="FM1116" s="142"/>
      <c r="FN1116" s="142"/>
      <c r="FO1116" s="142"/>
      <c r="FP1116" s="142"/>
      <c r="FQ1116" s="142"/>
      <c r="FR1116" s="142"/>
      <c r="FS1116" s="142"/>
      <c r="FT1116" s="142"/>
      <c r="FU1116" s="142"/>
      <c r="FV1116" s="142"/>
      <c r="FW1116" s="142"/>
      <c r="FX1116" s="142"/>
      <c r="FY1116" s="142"/>
      <c r="FZ1116" s="142"/>
      <c r="GA1116" s="142"/>
      <c r="GB1116" s="142"/>
      <c r="GC1116" s="142"/>
      <c r="GD1116" s="142"/>
      <c r="GE1116" s="142"/>
      <c r="GF1116" s="142"/>
      <c r="GG1116" s="142"/>
      <c r="GH1116" s="142"/>
      <c r="GI1116" s="142"/>
      <c r="GJ1116" s="142"/>
      <c r="GK1116" s="142"/>
      <c r="GL1116" s="142"/>
      <c r="GM1116" s="142"/>
      <c r="GN1116" s="142"/>
      <c r="GO1116" s="142"/>
      <c r="GP1116" s="142"/>
      <c r="GQ1116" s="142"/>
      <c r="GR1116" s="142"/>
      <c r="GS1116" s="142"/>
      <c r="GT1116" s="142"/>
      <c r="GU1116" s="142"/>
      <c r="GV1116" s="142"/>
      <c r="GW1116" s="142"/>
      <c r="GX1116" s="142"/>
      <c r="GY1116" s="142"/>
      <c r="GZ1116" s="142"/>
      <c r="HA1116" s="142"/>
      <c r="HB1116" s="142"/>
      <c r="HC1116" s="142"/>
      <c r="HD1116" s="142"/>
      <c r="HE1116" s="142"/>
      <c r="HF1116" s="142"/>
      <c r="HG1116" s="142"/>
      <c r="HH1116" s="142"/>
      <c r="HI1116" s="142"/>
      <c r="HJ1116" s="142"/>
      <c r="HK1116" s="142"/>
      <c r="HL1116" s="142"/>
      <c r="HM1116" s="142"/>
      <c r="HN1116" s="142"/>
      <c r="HO1116" s="142"/>
      <c r="HP1116" s="142"/>
      <c r="HQ1116" s="142"/>
      <c r="HR1116" s="142"/>
      <c r="HS1116" s="142"/>
      <c r="HT1116" s="142"/>
      <c r="HU1116" s="142"/>
      <c r="HV1116" s="142"/>
      <c r="HW1116" s="142"/>
      <c r="HX1116" s="142"/>
      <c r="HY1116" s="142"/>
      <c r="HZ1116" s="142"/>
      <c r="IA1116" s="142"/>
      <c r="IB1116" s="142"/>
      <c r="IC1116" s="142"/>
      <c r="ID1116" s="142"/>
      <c r="IE1116" s="142"/>
      <c r="IF1116" s="142"/>
      <c r="IG1116" s="142"/>
      <c r="IH1116" s="142"/>
      <c r="II1116" s="142"/>
      <c r="IJ1116" s="142"/>
      <c r="IK1116" s="142"/>
    </row>
    <row r="1117" spans="1:245" ht="133.5" customHeight="1" x14ac:dyDescent="0.2">
      <c r="A1117" s="260" t="s">
        <v>3</v>
      </c>
      <c r="B1117" s="261" t="s">
        <v>888</v>
      </c>
      <c r="C1117" s="262" t="s">
        <v>4739</v>
      </c>
      <c r="D1117" s="263">
        <v>1250</v>
      </c>
      <c r="E1117" s="744"/>
      <c r="F1117" s="163">
        <f>D1117*E1117</f>
        <v>0</v>
      </c>
      <c r="G1117" s="142"/>
      <c r="H1117" s="142"/>
      <c r="I1117" s="142"/>
      <c r="J1117" s="142"/>
      <c r="K1117" s="142"/>
      <c r="L1117" s="142"/>
      <c r="M1117" s="142"/>
      <c r="N1117" s="142"/>
      <c r="O1117" s="142"/>
      <c r="P1117" s="142"/>
      <c r="Q1117" s="142"/>
      <c r="R1117" s="142"/>
      <c r="S1117" s="142"/>
      <c r="T1117" s="142"/>
      <c r="U1117" s="142"/>
      <c r="V1117" s="142"/>
      <c r="W1117" s="142"/>
      <c r="X1117" s="142"/>
      <c r="Y1117" s="142"/>
      <c r="Z1117" s="142"/>
      <c r="AA1117" s="142"/>
      <c r="AB1117" s="142"/>
      <c r="AC1117" s="142"/>
      <c r="AD1117" s="142"/>
      <c r="AE1117" s="142"/>
      <c r="AF1117" s="142"/>
      <c r="AG1117" s="142"/>
      <c r="AH1117" s="142"/>
      <c r="AI1117" s="142"/>
      <c r="AJ1117" s="142"/>
      <c r="AK1117" s="142"/>
      <c r="AL1117" s="142"/>
      <c r="AM1117" s="142"/>
      <c r="AN1117" s="142"/>
      <c r="AO1117" s="142"/>
      <c r="AP1117" s="142"/>
      <c r="AQ1117" s="142"/>
      <c r="AR1117" s="142"/>
      <c r="AS1117" s="142"/>
      <c r="AT1117" s="142"/>
      <c r="AU1117" s="142"/>
      <c r="AV1117" s="142"/>
      <c r="AW1117" s="142"/>
      <c r="AX1117" s="142"/>
      <c r="AY1117" s="142"/>
      <c r="AZ1117" s="142"/>
      <c r="BA1117" s="142"/>
      <c r="BB1117" s="142"/>
      <c r="BC1117" s="142"/>
      <c r="BD1117" s="142"/>
      <c r="BE1117" s="142"/>
      <c r="BF1117" s="142"/>
      <c r="BG1117" s="142"/>
      <c r="BH1117" s="142"/>
      <c r="BI1117" s="142"/>
      <c r="BJ1117" s="142"/>
      <c r="BK1117" s="142"/>
      <c r="BL1117" s="142"/>
      <c r="BM1117" s="142"/>
      <c r="BN1117" s="142"/>
      <c r="BO1117" s="142"/>
      <c r="BP1117" s="142"/>
      <c r="BQ1117" s="142"/>
      <c r="BR1117" s="142"/>
      <c r="BS1117" s="142"/>
      <c r="BT1117" s="142"/>
      <c r="BU1117" s="142"/>
      <c r="BV1117" s="142"/>
      <c r="BW1117" s="142"/>
      <c r="BX1117" s="142"/>
      <c r="BY1117" s="142"/>
      <c r="BZ1117" s="142"/>
      <c r="CA1117" s="142"/>
      <c r="CB1117" s="142"/>
      <c r="CC1117" s="142"/>
      <c r="CD1117" s="142"/>
      <c r="CE1117" s="142"/>
      <c r="CF1117" s="142"/>
      <c r="CG1117" s="142"/>
      <c r="CH1117" s="142"/>
      <c r="CI1117" s="142"/>
      <c r="CJ1117" s="142"/>
      <c r="CK1117" s="142"/>
      <c r="CL1117" s="142"/>
      <c r="CM1117" s="142"/>
      <c r="CN1117" s="142"/>
      <c r="CO1117" s="142"/>
      <c r="CP1117" s="142"/>
      <c r="CQ1117" s="142"/>
      <c r="CR1117" s="142"/>
      <c r="CS1117" s="142"/>
      <c r="CT1117" s="142"/>
      <c r="CU1117" s="142"/>
      <c r="CV1117" s="142"/>
      <c r="CW1117" s="142"/>
      <c r="CX1117" s="142"/>
      <c r="CY1117" s="142"/>
      <c r="CZ1117" s="142"/>
      <c r="DA1117" s="142"/>
      <c r="DB1117" s="142"/>
      <c r="DC1117" s="142"/>
      <c r="DD1117" s="142"/>
      <c r="DE1117" s="142"/>
      <c r="DF1117" s="142"/>
      <c r="DG1117" s="142"/>
      <c r="DH1117" s="142"/>
      <c r="DI1117" s="142"/>
      <c r="DJ1117" s="142"/>
      <c r="DK1117" s="142"/>
      <c r="DL1117" s="142"/>
      <c r="DM1117" s="142"/>
      <c r="DN1117" s="142"/>
      <c r="DO1117" s="142"/>
      <c r="DP1117" s="142"/>
      <c r="DQ1117" s="142"/>
      <c r="DR1117" s="142"/>
      <c r="DS1117" s="142"/>
      <c r="DT1117" s="142"/>
      <c r="DU1117" s="142"/>
      <c r="DV1117" s="142"/>
      <c r="DW1117" s="142"/>
      <c r="DX1117" s="142"/>
      <c r="DY1117" s="142"/>
      <c r="DZ1117" s="142"/>
      <c r="EA1117" s="142"/>
      <c r="EB1117" s="142"/>
      <c r="EC1117" s="142"/>
      <c r="ED1117" s="142"/>
      <c r="EE1117" s="142"/>
      <c r="EF1117" s="142"/>
      <c r="EG1117" s="142"/>
      <c r="EH1117" s="142"/>
      <c r="EI1117" s="142"/>
      <c r="EJ1117" s="142"/>
      <c r="EK1117" s="142"/>
      <c r="EL1117" s="142"/>
      <c r="EM1117" s="142"/>
      <c r="EN1117" s="142"/>
      <c r="EO1117" s="142"/>
      <c r="EP1117" s="142"/>
      <c r="EQ1117" s="142"/>
      <c r="ER1117" s="142"/>
      <c r="ES1117" s="142"/>
      <c r="ET1117" s="142"/>
      <c r="EU1117" s="142"/>
      <c r="EV1117" s="142"/>
      <c r="EW1117" s="142"/>
      <c r="EX1117" s="142"/>
      <c r="EY1117" s="142"/>
      <c r="EZ1117" s="142"/>
      <c r="FA1117" s="142"/>
      <c r="FB1117" s="142"/>
      <c r="FC1117" s="142"/>
      <c r="FD1117" s="142"/>
      <c r="FE1117" s="142"/>
      <c r="FF1117" s="142"/>
      <c r="FG1117" s="142"/>
      <c r="FH1117" s="142"/>
      <c r="FI1117" s="142"/>
      <c r="FJ1117" s="142"/>
      <c r="FK1117" s="142"/>
      <c r="FL1117" s="142"/>
      <c r="FM1117" s="142"/>
      <c r="FN1117" s="142"/>
      <c r="FO1117" s="142"/>
      <c r="FP1117" s="142"/>
      <c r="FQ1117" s="142"/>
      <c r="FR1117" s="142"/>
      <c r="FS1117" s="142"/>
      <c r="FT1117" s="142"/>
      <c r="FU1117" s="142"/>
      <c r="FV1117" s="142"/>
      <c r="FW1117" s="142"/>
      <c r="FX1117" s="142"/>
      <c r="FY1117" s="142"/>
      <c r="FZ1117" s="142"/>
      <c r="GA1117" s="142"/>
      <c r="GB1117" s="142"/>
      <c r="GC1117" s="142"/>
      <c r="GD1117" s="142"/>
      <c r="GE1117" s="142"/>
      <c r="GF1117" s="142"/>
      <c r="GG1117" s="142"/>
      <c r="GH1117" s="142"/>
      <c r="GI1117" s="142"/>
      <c r="GJ1117" s="142"/>
      <c r="GK1117" s="142"/>
      <c r="GL1117" s="142"/>
      <c r="GM1117" s="142"/>
      <c r="GN1117" s="142"/>
      <c r="GO1117" s="142"/>
      <c r="GP1117" s="142"/>
      <c r="GQ1117" s="142"/>
      <c r="GR1117" s="142"/>
      <c r="GS1117" s="142"/>
      <c r="GT1117" s="142"/>
      <c r="GU1117" s="142"/>
      <c r="GV1117" s="142"/>
      <c r="GW1117" s="142"/>
      <c r="GX1117" s="142"/>
      <c r="GY1117" s="142"/>
      <c r="GZ1117" s="142"/>
      <c r="HA1117" s="142"/>
      <c r="HB1117" s="142"/>
      <c r="HC1117" s="142"/>
      <c r="HD1117" s="142"/>
      <c r="HE1117" s="142"/>
      <c r="HF1117" s="142"/>
      <c r="HG1117" s="142"/>
      <c r="HH1117" s="142"/>
      <c r="HI1117" s="142"/>
      <c r="HJ1117" s="142"/>
      <c r="HK1117" s="142"/>
      <c r="HL1117" s="142"/>
      <c r="HM1117" s="142"/>
      <c r="HN1117" s="142"/>
      <c r="HO1117" s="142"/>
      <c r="HP1117" s="142"/>
      <c r="HQ1117" s="142"/>
      <c r="HR1117" s="142"/>
      <c r="HS1117" s="142"/>
      <c r="HT1117" s="142"/>
      <c r="HU1117" s="142"/>
      <c r="HV1117" s="142"/>
      <c r="HW1117" s="142"/>
      <c r="HX1117" s="142"/>
      <c r="HY1117" s="142"/>
      <c r="HZ1117" s="142"/>
      <c r="IA1117" s="142"/>
      <c r="IB1117" s="142"/>
      <c r="IC1117" s="142"/>
      <c r="ID1117" s="142"/>
      <c r="IE1117" s="142"/>
      <c r="IF1117" s="142"/>
      <c r="IG1117" s="142"/>
      <c r="IH1117" s="142"/>
      <c r="II1117" s="142"/>
      <c r="IJ1117" s="142"/>
      <c r="IK1117" s="142"/>
    </row>
    <row r="1118" spans="1:245" ht="14.25" x14ac:dyDescent="0.2">
      <c r="A1118" s="260" t="s">
        <v>4</v>
      </c>
      <c r="B1118" s="261" t="s">
        <v>889</v>
      </c>
      <c r="C1118" s="262" t="s">
        <v>4740</v>
      </c>
      <c r="D1118" s="263">
        <v>150</v>
      </c>
      <c r="E1118" s="744"/>
      <c r="F1118" s="163">
        <f t="shared" si="24"/>
        <v>0</v>
      </c>
      <c r="G1118" s="142"/>
      <c r="H1118" s="142"/>
      <c r="I1118" s="142"/>
      <c r="J1118" s="142"/>
      <c r="K1118" s="142"/>
      <c r="L1118" s="142"/>
      <c r="M1118" s="142"/>
      <c r="N1118" s="142"/>
      <c r="O1118" s="142"/>
      <c r="P1118" s="142"/>
      <c r="Q1118" s="142"/>
      <c r="R1118" s="142"/>
      <c r="S1118" s="142"/>
      <c r="T1118" s="142"/>
      <c r="U1118" s="142"/>
      <c r="V1118" s="142"/>
      <c r="W1118" s="142"/>
      <c r="X1118" s="142"/>
      <c r="Y1118" s="142"/>
      <c r="Z1118" s="142"/>
      <c r="AA1118" s="142"/>
      <c r="AB1118" s="142"/>
      <c r="AC1118" s="142"/>
      <c r="AD1118" s="142"/>
      <c r="AE1118" s="142"/>
      <c r="AF1118" s="142"/>
      <c r="AG1118" s="142"/>
      <c r="AH1118" s="142"/>
      <c r="AI1118" s="142"/>
      <c r="AJ1118" s="142"/>
      <c r="AK1118" s="142"/>
      <c r="AL1118" s="142"/>
      <c r="AM1118" s="142"/>
      <c r="AN1118" s="142"/>
      <c r="AO1118" s="142"/>
      <c r="AP1118" s="142"/>
      <c r="AQ1118" s="142"/>
      <c r="AR1118" s="142"/>
      <c r="AS1118" s="142"/>
      <c r="AT1118" s="142"/>
      <c r="AU1118" s="142"/>
      <c r="AV1118" s="142"/>
      <c r="AW1118" s="142"/>
      <c r="AX1118" s="142"/>
      <c r="AY1118" s="142"/>
      <c r="AZ1118" s="142"/>
      <c r="BA1118" s="142"/>
      <c r="BB1118" s="142"/>
      <c r="BC1118" s="142"/>
      <c r="BD1118" s="142"/>
      <c r="BE1118" s="142"/>
      <c r="BF1118" s="142"/>
      <c r="BG1118" s="142"/>
      <c r="BH1118" s="142"/>
      <c r="BI1118" s="142"/>
      <c r="BJ1118" s="142"/>
      <c r="BK1118" s="142"/>
      <c r="BL1118" s="142"/>
      <c r="BM1118" s="142"/>
      <c r="BN1118" s="142"/>
      <c r="BO1118" s="142"/>
      <c r="BP1118" s="142"/>
      <c r="BQ1118" s="142"/>
      <c r="BR1118" s="142"/>
      <c r="BS1118" s="142"/>
      <c r="BT1118" s="142"/>
      <c r="BU1118" s="142"/>
      <c r="BV1118" s="142"/>
      <c r="BW1118" s="142"/>
      <c r="BX1118" s="142"/>
      <c r="BY1118" s="142"/>
      <c r="BZ1118" s="142"/>
      <c r="CA1118" s="142"/>
      <c r="CB1118" s="142"/>
      <c r="CC1118" s="142"/>
      <c r="CD1118" s="142"/>
      <c r="CE1118" s="142"/>
      <c r="CF1118" s="142"/>
      <c r="CG1118" s="142"/>
      <c r="CH1118" s="142"/>
      <c r="CI1118" s="142"/>
      <c r="CJ1118" s="142"/>
      <c r="CK1118" s="142"/>
      <c r="CL1118" s="142"/>
      <c r="CM1118" s="142"/>
      <c r="CN1118" s="142"/>
      <c r="CO1118" s="142"/>
      <c r="CP1118" s="142"/>
      <c r="CQ1118" s="142"/>
      <c r="CR1118" s="142"/>
      <c r="CS1118" s="142"/>
      <c r="CT1118" s="142"/>
      <c r="CU1118" s="142"/>
      <c r="CV1118" s="142"/>
      <c r="CW1118" s="142"/>
      <c r="CX1118" s="142"/>
      <c r="CY1118" s="142"/>
      <c r="CZ1118" s="142"/>
      <c r="DA1118" s="142"/>
      <c r="DB1118" s="142"/>
      <c r="DC1118" s="142"/>
      <c r="DD1118" s="142"/>
      <c r="DE1118" s="142"/>
      <c r="DF1118" s="142"/>
      <c r="DG1118" s="142"/>
      <c r="DH1118" s="142"/>
      <c r="DI1118" s="142"/>
      <c r="DJ1118" s="142"/>
      <c r="DK1118" s="142"/>
      <c r="DL1118" s="142"/>
      <c r="DM1118" s="142"/>
      <c r="DN1118" s="142"/>
      <c r="DO1118" s="142"/>
      <c r="DP1118" s="142"/>
      <c r="DQ1118" s="142"/>
      <c r="DR1118" s="142"/>
      <c r="DS1118" s="142"/>
      <c r="DT1118" s="142"/>
      <c r="DU1118" s="142"/>
      <c r="DV1118" s="142"/>
      <c r="DW1118" s="142"/>
      <c r="DX1118" s="142"/>
      <c r="DY1118" s="142"/>
      <c r="DZ1118" s="142"/>
      <c r="EA1118" s="142"/>
      <c r="EB1118" s="142"/>
      <c r="EC1118" s="142"/>
      <c r="ED1118" s="142"/>
      <c r="EE1118" s="142"/>
      <c r="EF1118" s="142"/>
      <c r="EG1118" s="142"/>
      <c r="EH1118" s="142"/>
      <c r="EI1118" s="142"/>
      <c r="EJ1118" s="142"/>
      <c r="EK1118" s="142"/>
      <c r="EL1118" s="142"/>
      <c r="EM1118" s="142"/>
      <c r="EN1118" s="142"/>
      <c r="EO1118" s="142"/>
      <c r="EP1118" s="142"/>
      <c r="EQ1118" s="142"/>
      <c r="ER1118" s="142"/>
      <c r="ES1118" s="142"/>
      <c r="ET1118" s="142"/>
      <c r="EU1118" s="142"/>
      <c r="EV1118" s="142"/>
      <c r="EW1118" s="142"/>
      <c r="EX1118" s="142"/>
      <c r="EY1118" s="142"/>
      <c r="EZ1118" s="142"/>
      <c r="FA1118" s="142"/>
      <c r="FB1118" s="142"/>
      <c r="FC1118" s="142"/>
      <c r="FD1118" s="142"/>
      <c r="FE1118" s="142"/>
      <c r="FF1118" s="142"/>
      <c r="FG1118" s="142"/>
      <c r="FH1118" s="142"/>
      <c r="FI1118" s="142"/>
      <c r="FJ1118" s="142"/>
      <c r="FK1118" s="142"/>
      <c r="FL1118" s="142"/>
      <c r="FM1118" s="142"/>
      <c r="FN1118" s="142"/>
      <c r="FO1118" s="142"/>
      <c r="FP1118" s="142"/>
      <c r="FQ1118" s="142"/>
      <c r="FR1118" s="142"/>
      <c r="FS1118" s="142"/>
      <c r="FT1118" s="142"/>
      <c r="FU1118" s="142"/>
      <c r="FV1118" s="142"/>
      <c r="FW1118" s="142"/>
      <c r="FX1118" s="142"/>
      <c r="FY1118" s="142"/>
      <c r="FZ1118" s="142"/>
      <c r="GA1118" s="142"/>
      <c r="GB1118" s="142"/>
      <c r="GC1118" s="142"/>
      <c r="GD1118" s="142"/>
      <c r="GE1118" s="142"/>
      <c r="GF1118" s="142"/>
      <c r="GG1118" s="142"/>
      <c r="GH1118" s="142"/>
      <c r="GI1118" s="142"/>
      <c r="GJ1118" s="142"/>
      <c r="GK1118" s="142"/>
      <c r="GL1118" s="142"/>
      <c r="GM1118" s="142"/>
      <c r="GN1118" s="142"/>
      <c r="GO1118" s="142"/>
      <c r="GP1118" s="142"/>
      <c r="GQ1118" s="142"/>
      <c r="GR1118" s="142"/>
      <c r="GS1118" s="142"/>
      <c r="GT1118" s="142"/>
      <c r="GU1118" s="142"/>
      <c r="GV1118" s="142"/>
      <c r="GW1118" s="142"/>
      <c r="GX1118" s="142"/>
      <c r="GY1118" s="142"/>
      <c r="GZ1118" s="142"/>
      <c r="HA1118" s="142"/>
      <c r="HB1118" s="142"/>
      <c r="HC1118" s="142"/>
      <c r="HD1118" s="142"/>
      <c r="HE1118" s="142"/>
      <c r="HF1118" s="142"/>
      <c r="HG1118" s="142"/>
      <c r="HH1118" s="142"/>
      <c r="HI1118" s="142"/>
      <c r="HJ1118" s="142"/>
      <c r="HK1118" s="142"/>
      <c r="HL1118" s="142"/>
      <c r="HM1118" s="142"/>
      <c r="HN1118" s="142"/>
      <c r="HO1118" s="142"/>
      <c r="HP1118" s="142"/>
      <c r="HQ1118" s="142"/>
      <c r="HR1118" s="142"/>
      <c r="HS1118" s="142"/>
      <c r="HT1118" s="142"/>
      <c r="HU1118" s="142"/>
      <c r="HV1118" s="142"/>
      <c r="HW1118" s="142"/>
      <c r="HX1118" s="142"/>
      <c r="HY1118" s="142"/>
      <c r="HZ1118" s="142"/>
      <c r="IA1118" s="142"/>
      <c r="IB1118" s="142"/>
      <c r="IC1118" s="142"/>
      <c r="ID1118" s="142"/>
      <c r="IE1118" s="142"/>
      <c r="IF1118" s="142"/>
      <c r="IG1118" s="142"/>
      <c r="IH1118" s="142"/>
      <c r="II1118" s="142"/>
      <c r="IJ1118" s="142"/>
      <c r="IK1118" s="142"/>
    </row>
    <row r="1119" spans="1:245" ht="36" x14ac:dyDescent="0.2">
      <c r="A1119" s="260" t="s">
        <v>531</v>
      </c>
      <c r="B1119" s="261" t="s">
        <v>890</v>
      </c>
      <c r="C1119" s="262" t="s">
        <v>4740</v>
      </c>
      <c r="D1119" s="263">
        <v>700</v>
      </c>
      <c r="E1119" s="744"/>
      <c r="F1119" s="163">
        <f t="shared" si="24"/>
        <v>0</v>
      </c>
      <c r="G1119" s="142"/>
      <c r="H1119" s="142"/>
      <c r="I1119" s="142"/>
      <c r="J1119" s="142"/>
      <c r="K1119" s="142"/>
      <c r="L1119" s="142"/>
      <c r="M1119" s="142"/>
      <c r="N1119" s="142"/>
      <c r="O1119" s="142"/>
      <c r="P1119" s="142"/>
      <c r="Q1119" s="142"/>
      <c r="R1119" s="142"/>
      <c r="S1119" s="142"/>
      <c r="T1119" s="142"/>
      <c r="U1119" s="142"/>
      <c r="V1119" s="142"/>
      <c r="W1119" s="142"/>
      <c r="X1119" s="142"/>
      <c r="Y1119" s="142"/>
      <c r="Z1119" s="142"/>
      <c r="AA1119" s="142"/>
      <c r="AB1119" s="142"/>
      <c r="AC1119" s="142"/>
      <c r="AD1119" s="142"/>
      <c r="AE1119" s="142"/>
      <c r="AF1119" s="142"/>
      <c r="AG1119" s="142"/>
      <c r="AH1119" s="142"/>
      <c r="AI1119" s="142"/>
      <c r="AJ1119" s="142"/>
      <c r="AK1119" s="142"/>
      <c r="AL1119" s="142"/>
      <c r="AM1119" s="142"/>
      <c r="AN1119" s="142"/>
      <c r="AO1119" s="142"/>
      <c r="AP1119" s="142"/>
      <c r="AQ1119" s="142"/>
      <c r="AR1119" s="142"/>
      <c r="AS1119" s="142"/>
      <c r="AT1119" s="142"/>
      <c r="AU1119" s="142"/>
      <c r="AV1119" s="142"/>
      <c r="AW1119" s="142"/>
      <c r="AX1119" s="142"/>
      <c r="AY1119" s="142"/>
      <c r="AZ1119" s="142"/>
      <c r="BA1119" s="142"/>
      <c r="BB1119" s="142"/>
      <c r="BC1119" s="142"/>
      <c r="BD1119" s="142"/>
      <c r="BE1119" s="142"/>
      <c r="BF1119" s="142"/>
      <c r="BG1119" s="142"/>
      <c r="BH1119" s="142"/>
      <c r="BI1119" s="142"/>
      <c r="BJ1119" s="142"/>
      <c r="BK1119" s="142"/>
      <c r="BL1119" s="142"/>
      <c r="BM1119" s="142"/>
      <c r="BN1119" s="142"/>
      <c r="BO1119" s="142"/>
      <c r="BP1119" s="142"/>
      <c r="BQ1119" s="142"/>
      <c r="BR1119" s="142"/>
      <c r="BS1119" s="142"/>
      <c r="BT1119" s="142"/>
      <c r="BU1119" s="142"/>
      <c r="BV1119" s="142"/>
      <c r="BW1119" s="142"/>
      <c r="BX1119" s="142"/>
      <c r="BY1119" s="142"/>
      <c r="BZ1119" s="142"/>
      <c r="CA1119" s="142"/>
      <c r="CB1119" s="142"/>
      <c r="CC1119" s="142"/>
      <c r="CD1119" s="142"/>
      <c r="CE1119" s="142"/>
      <c r="CF1119" s="142"/>
      <c r="CG1119" s="142"/>
      <c r="CH1119" s="142"/>
      <c r="CI1119" s="142"/>
      <c r="CJ1119" s="142"/>
      <c r="CK1119" s="142"/>
      <c r="CL1119" s="142"/>
      <c r="CM1119" s="142"/>
      <c r="CN1119" s="142"/>
      <c r="CO1119" s="142"/>
      <c r="CP1119" s="142"/>
      <c r="CQ1119" s="142"/>
      <c r="CR1119" s="142"/>
      <c r="CS1119" s="142"/>
      <c r="CT1119" s="142"/>
      <c r="CU1119" s="142"/>
      <c r="CV1119" s="142"/>
      <c r="CW1119" s="142"/>
      <c r="CX1119" s="142"/>
      <c r="CY1119" s="142"/>
      <c r="CZ1119" s="142"/>
      <c r="DA1119" s="142"/>
      <c r="DB1119" s="142"/>
      <c r="DC1119" s="142"/>
      <c r="DD1119" s="142"/>
      <c r="DE1119" s="142"/>
      <c r="DF1119" s="142"/>
      <c r="DG1119" s="142"/>
      <c r="DH1119" s="142"/>
      <c r="DI1119" s="142"/>
      <c r="DJ1119" s="142"/>
      <c r="DK1119" s="142"/>
      <c r="DL1119" s="142"/>
      <c r="DM1119" s="142"/>
      <c r="DN1119" s="142"/>
      <c r="DO1119" s="142"/>
      <c r="DP1119" s="142"/>
      <c r="DQ1119" s="142"/>
      <c r="DR1119" s="142"/>
      <c r="DS1119" s="142"/>
      <c r="DT1119" s="142"/>
      <c r="DU1119" s="142"/>
      <c r="DV1119" s="142"/>
      <c r="DW1119" s="142"/>
      <c r="DX1119" s="142"/>
      <c r="DY1119" s="142"/>
      <c r="DZ1119" s="142"/>
      <c r="EA1119" s="142"/>
      <c r="EB1119" s="142"/>
      <c r="EC1119" s="142"/>
      <c r="ED1119" s="142"/>
      <c r="EE1119" s="142"/>
      <c r="EF1119" s="142"/>
      <c r="EG1119" s="142"/>
      <c r="EH1119" s="142"/>
      <c r="EI1119" s="142"/>
      <c r="EJ1119" s="142"/>
      <c r="EK1119" s="142"/>
      <c r="EL1119" s="142"/>
      <c r="EM1119" s="142"/>
      <c r="EN1119" s="142"/>
      <c r="EO1119" s="142"/>
      <c r="EP1119" s="142"/>
      <c r="EQ1119" s="142"/>
      <c r="ER1119" s="142"/>
      <c r="ES1119" s="142"/>
      <c r="ET1119" s="142"/>
      <c r="EU1119" s="142"/>
      <c r="EV1119" s="142"/>
      <c r="EW1119" s="142"/>
      <c r="EX1119" s="142"/>
      <c r="EY1119" s="142"/>
      <c r="EZ1119" s="142"/>
      <c r="FA1119" s="142"/>
      <c r="FB1119" s="142"/>
      <c r="FC1119" s="142"/>
      <c r="FD1119" s="142"/>
      <c r="FE1119" s="142"/>
      <c r="FF1119" s="142"/>
      <c r="FG1119" s="142"/>
      <c r="FH1119" s="142"/>
      <c r="FI1119" s="142"/>
      <c r="FJ1119" s="142"/>
      <c r="FK1119" s="142"/>
      <c r="FL1119" s="142"/>
      <c r="FM1119" s="142"/>
      <c r="FN1119" s="142"/>
      <c r="FO1119" s="142"/>
      <c r="FP1119" s="142"/>
      <c r="FQ1119" s="142"/>
      <c r="FR1119" s="142"/>
      <c r="FS1119" s="142"/>
      <c r="FT1119" s="142"/>
      <c r="FU1119" s="142"/>
      <c r="FV1119" s="142"/>
      <c r="FW1119" s="142"/>
      <c r="FX1119" s="142"/>
      <c r="FY1119" s="142"/>
      <c r="FZ1119" s="142"/>
      <c r="GA1119" s="142"/>
      <c r="GB1119" s="142"/>
      <c r="GC1119" s="142"/>
      <c r="GD1119" s="142"/>
      <c r="GE1119" s="142"/>
      <c r="GF1119" s="142"/>
      <c r="GG1119" s="142"/>
      <c r="GH1119" s="142"/>
      <c r="GI1119" s="142"/>
      <c r="GJ1119" s="142"/>
      <c r="GK1119" s="142"/>
      <c r="GL1119" s="142"/>
      <c r="GM1119" s="142"/>
      <c r="GN1119" s="142"/>
      <c r="GO1119" s="142"/>
      <c r="GP1119" s="142"/>
      <c r="GQ1119" s="142"/>
      <c r="GR1119" s="142"/>
      <c r="GS1119" s="142"/>
      <c r="GT1119" s="142"/>
      <c r="GU1119" s="142"/>
      <c r="GV1119" s="142"/>
      <c r="GW1119" s="142"/>
      <c r="GX1119" s="142"/>
      <c r="GY1119" s="142"/>
      <c r="GZ1119" s="142"/>
      <c r="HA1119" s="142"/>
      <c r="HB1119" s="142"/>
      <c r="HC1119" s="142"/>
      <c r="HD1119" s="142"/>
      <c r="HE1119" s="142"/>
      <c r="HF1119" s="142"/>
      <c r="HG1119" s="142"/>
      <c r="HH1119" s="142"/>
      <c r="HI1119" s="142"/>
      <c r="HJ1119" s="142"/>
      <c r="HK1119" s="142"/>
      <c r="HL1119" s="142"/>
      <c r="HM1119" s="142"/>
      <c r="HN1119" s="142"/>
      <c r="HO1119" s="142"/>
      <c r="HP1119" s="142"/>
      <c r="HQ1119" s="142"/>
      <c r="HR1119" s="142"/>
      <c r="HS1119" s="142"/>
      <c r="HT1119" s="142"/>
      <c r="HU1119" s="142"/>
      <c r="HV1119" s="142"/>
      <c r="HW1119" s="142"/>
      <c r="HX1119" s="142"/>
      <c r="HY1119" s="142"/>
      <c r="HZ1119" s="142"/>
      <c r="IA1119" s="142"/>
      <c r="IB1119" s="142"/>
      <c r="IC1119" s="142"/>
      <c r="ID1119" s="142"/>
      <c r="IE1119" s="142"/>
      <c r="IF1119" s="142"/>
      <c r="IG1119" s="142"/>
      <c r="IH1119" s="142"/>
      <c r="II1119" s="142"/>
      <c r="IJ1119" s="142"/>
      <c r="IK1119" s="142"/>
    </row>
    <row r="1120" spans="1:245" ht="24" x14ac:dyDescent="0.2">
      <c r="A1120" s="260" t="s">
        <v>534</v>
      </c>
      <c r="B1120" s="261" t="s">
        <v>891</v>
      </c>
      <c r="C1120" s="262" t="s">
        <v>40</v>
      </c>
      <c r="D1120" s="263">
        <v>6</v>
      </c>
      <c r="E1120" s="744"/>
      <c r="F1120" s="163">
        <f t="shared" si="24"/>
        <v>0</v>
      </c>
      <c r="G1120" s="142"/>
      <c r="H1120" s="142"/>
      <c r="I1120" s="142"/>
      <c r="J1120" s="142"/>
      <c r="K1120" s="142"/>
      <c r="L1120" s="142"/>
      <c r="M1120" s="142"/>
      <c r="N1120" s="142"/>
      <c r="O1120" s="142"/>
      <c r="P1120" s="142"/>
      <c r="Q1120" s="142"/>
      <c r="R1120" s="142"/>
      <c r="S1120" s="142"/>
      <c r="T1120" s="142"/>
      <c r="U1120" s="142"/>
      <c r="V1120" s="142"/>
      <c r="W1120" s="142"/>
      <c r="X1120" s="142"/>
      <c r="Y1120" s="142"/>
      <c r="Z1120" s="142"/>
      <c r="AA1120" s="142"/>
      <c r="AB1120" s="142"/>
      <c r="AC1120" s="142"/>
      <c r="AD1120" s="142"/>
      <c r="AE1120" s="142"/>
      <c r="AF1120" s="142"/>
      <c r="AG1120" s="142"/>
      <c r="AH1120" s="142"/>
      <c r="AI1120" s="142"/>
      <c r="AJ1120" s="142"/>
      <c r="AK1120" s="142"/>
      <c r="AL1120" s="142"/>
      <c r="AM1120" s="142"/>
      <c r="AN1120" s="142"/>
      <c r="AO1120" s="142"/>
      <c r="AP1120" s="142"/>
      <c r="AQ1120" s="142"/>
      <c r="AR1120" s="142"/>
      <c r="AS1120" s="142"/>
      <c r="AT1120" s="142"/>
      <c r="AU1120" s="142"/>
      <c r="AV1120" s="142"/>
      <c r="AW1120" s="142"/>
      <c r="AX1120" s="142"/>
      <c r="AY1120" s="142"/>
      <c r="AZ1120" s="142"/>
      <c r="BA1120" s="142"/>
      <c r="BB1120" s="142"/>
      <c r="BC1120" s="142"/>
      <c r="BD1120" s="142"/>
      <c r="BE1120" s="142"/>
      <c r="BF1120" s="142"/>
      <c r="BG1120" s="142"/>
      <c r="BH1120" s="142"/>
      <c r="BI1120" s="142"/>
      <c r="BJ1120" s="142"/>
      <c r="BK1120" s="142"/>
      <c r="BL1120" s="142"/>
      <c r="BM1120" s="142"/>
      <c r="BN1120" s="142"/>
      <c r="BO1120" s="142"/>
      <c r="BP1120" s="142"/>
      <c r="BQ1120" s="142"/>
      <c r="BR1120" s="142"/>
      <c r="BS1120" s="142"/>
      <c r="BT1120" s="142"/>
      <c r="BU1120" s="142"/>
      <c r="BV1120" s="142"/>
      <c r="BW1120" s="142"/>
      <c r="BX1120" s="142"/>
      <c r="BY1120" s="142"/>
      <c r="BZ1120" s="142"/>
      <c r="CA1120" s="142"/>
      <c r="CB1120" s="142"/>
      <c r="CC1120" s="142"/>
      <c r="CD1120" s="142"/>
      <c r="CE1120" s="142"/>
      <c r="CF1120" s="142"/>
      <c r="CG1120" s="142"/>
      <c r="CH1120" s="142"/>
      <c r="CI1120" s="142"/>
      <c r="CJ1120" s="142"/>
      <c r="CK1120" s="142"/>
      <c r="CL1120" s="142"/>
      <c r="CM1120" s="142"/>
      <c r="CN1120" s="142"/>
      <c r="CO1120" s="142"/>
      <c r="CP1120" s="142"/>
      <c r="CQ1120" s="142"/>
      <c r="CR1120" s="142"/>
      <c r="CS1120" s="142"/>
      <c r="CT1120" s="142"/>
      <c r="CU1120" s="142"/>
      <c r="CV1120" s="142"/>
      <c r="CW1120" s="142"/>
      <c r="CX1120" s="142"/>
      <c r="CY1120" s="142"/>
      <c r="CZ1120" s="142"/>
      <c r="DA1120" s="142"/>
      <c r="DB1120" s="142"/>
      <c r="DC1120" s="142"/>
      <c r="DD1120" s="142"/>
      <c r="DE1120" s="142"/>
      <c r="DF1120" s="142"/>
      <c r="DG1120" s="142"/>
      <c r="DH1120" s="142"/>
      <c r="DI1120" s="142"/>
      <c r="DJ1120" s="142"/>
      <c r="DK1120" s="142"/>
      <c r="DL1120" s="142"/>
      <c r="DM1120" s="142"/>
      <c r="DN1120" s="142"/>
      <c r="DO1120" s="142"/>
      <c r="DP1120" s="142"/>
      <c r="DQ1120" s="142"/>
      <c r="DR1120" s="142"/>
      <c r="DS1120" s="142"/>
      <c r="DT1120" s="142"/>
      <c r="DU1120" s="142"/>
      <c r="DV1120" s="142"/>
      <c r="DW1120" s="142"/>
      <c r="DX1120" s="142"/>
      <c r="DY1120" s="142"/>
      <c r="DZ1120" s="142"/>
      <c r="EA1120" s="142"/>
      <c r="EB1120" s="142"/>
      <c r="EC1120" s="142"/>
      <c r="ED1120" s="142"/>
      <c r="EE1120" s="142"/>
      <c r="EF1120" s="142"/>
      <c r="EG1120" s="142"/>
      <c r="EH1120" s="142"/>
      <c r="EI1120" s="142"/>
      <c r="EJ1120" s="142"/>
      <c r="EK1120" s="142"/>
      <c r="EL1120" s="142"/>
      <c r="EM1120" s="142"/>
      <c r="EN1120" s="142"/>
      <c r="EO1120" s="142"/>
      <c r="EP1120" s="142"/>
      <c r="EQ1120" s="142"/>
      <c r="ER1120" s="142"/>
      <c r="ES1120" s="142"/>
      <c r="ET1120" s="142"/>
      <c r="EU1120" s="142"/>
      <c r="EV1120" s="142"/>
      <c r="EW1120" s="142"/>
      <c r="EX1120" s="142"/>
      <c r="EY1120" s="142"/>
      <c r="EZ1120" s="142"/>
      <c r="FA1120" s="142"/>
      <c r="FB1120" s="142"/>
      <c r="FC1120" s="142"/>
      <c r="FD1120" s="142"/>
      <c r="FE1120" s="142"/>
      <c r="FF1120" s="142"/>
      <c r="FG1120" s="142"/>
      <c r="FH1120" s="142"/>
      <c r="FI1120" s="142"/>
      <c r="FJ1120" s="142"/>
      <c r="FK1120" s="142"/>
      <c r="FL1120" s="142"/>
      <c r="FM1120" s="142"/>
      <c r="FN1120" s="142"/>
      <c r="FO1120" s="142"/>
      <c r="FP1120" s="142"/>
      <c r="FQ1120" s="142"/>
      <c r="FR1120" s="142"/>
      <c r="FS1120" s="142"/>
      <c r="FT1120" s="142"/>
      <c r="FU1120" s="142"/>
      <c r="FV1120" s="142"/>
      <c r="FW1120" s="142"/>
      <c r="FX1120" s="142"/>
      <c r="FY1120" s="142"/>
      <c r="FZ1120" s="142"/>
      <c r="GA1120" s="142"/>
      <c r="GB1120" s="142"/>
      <c r="GC1120" s="142"/>
      <c r="GD1120" s="142"/>
      <c r="GE1120" s="142"/>
      <c r="GF1120" s="142"/>
      <c r="GG1120" s="142"/>
      <c r="GH1120" s="142"/>
      <c r="GI1120" s="142"/>
      <c r="GJ1120" s="142"/>
      <c r="GK1120" s="142"/>
      <c r="GL1120" s="142"/>
      <c r="GM1120" s="142"/>
      <c r="GN1120" s="142"/>
      <c r="GO1120" s="142"/>
      <c r="GP1120" s="142"/>
      <c r="GQ1120" s="142"/>
      <c r="GR1120" s="142"/>
      <c r="GS1120" s="142"/>
      <c r="GT1120" s="142"/>
      <c r="GU1120" s="142"/>
      <c r="GV1120" s="142"/>
      <c r="GW1120" s="142"/>
      <c r="GX1120" s="142"/>
      <c r="GY1120" s="142"/>
      <c r="GZ1120" s="142"/>
      <c r="HA1120" s="142"/>
      <c r="HB1120" s="142"/>
      <c r="HC1120" s="142"/>
      <c r="HD1120" s="142"/>
      <c r="HE1120" s="142"/>
      <c r="HF1120" s="142"/>
      <c r="HG1120" s="142"/>
      <c r="HH1120" s="142"/>
      <c r="HI1120" s="142"/>
      <c r="HJ1120" s="142"/>
      <c r="HK1120" s="142"/>
      <c r="HL1120" s="142"/>
      <c r="HM1120" s="142"/>
      <c r="HN1120" s="142"/>
      <c r="HO1120" s="142"/>
      <c r="HP1120" s="142"/>
      <c r="HQ1120" s="142"/>
      <c r="HR1120" s="142"/>
      <c r="HS1120" s="142"/>
      <c r="HT1120" s="142"/>
      <c r="HU1120" s="142"/>
      <c r="HV1120" s="142"/>
      <c r="HW1120" s="142"/>
      <c r="HX1120" s="142"/>
      <c r="HY1120" s="142"/>
      <c r="HZ1120" s="142"/>
      <c r="IA1120" s="142"/>
      <c r="IB1120" s="142"/>
      <c r="IC1120" s="142"/>
      <c r="ID1120" s="142"/>
      <c r="IE1120" s="142"/>
      <c r="IF1120" s="142"/>
      <c r="IG1120" s="142"/>
      <c r="IH1120" s="142"/>
      <c r="II1120" s="142"/>
      <c r="IJ1120" s="142"/>
      <c r="IK1120" s="142"/>
    </row>
    <row r="1121" spans="1:245" ht="36" x14ac:dyDescent="0.2">
      <c r="A1121" s="260" t="s">
        <v>535</v>
      </c>
      <c r="B1121" s="261" t="s">
        <v>892</v>
      </c>
      <c r="C1121" s="262" t="s">
        <v>40</v>
      </c>
      <c r="D1121" s="263">
        <v>36</v>
      </c>
      <c r="E1121" s="744"/>
      <c r="F1121" s="163">
        <f t="shared" si="24"/>
        <v>0</v>
      </c>
      <c r="G1121" s="142"/>
      <c r="H1121" s="142"/>
      <c r="I1121" s="142"/>
      <c r="J1121" s="142"/>
      <c r="K1121" s="142"/>
      <c r="L1121" s="142"/>
      <c r="M1121" s="142"/>
      <c r="N1121" s="142"/>
      <c r="O1121" s="142"/>
      <c r="P1121" s="142"/>
      <c r="Q1121" s="142"/>
      <c r="R1121" s="142"/>
      <c r="S1121" s="142"/>
      <c r="T1121" s="142"/>
      <c r="U1121" s="142"/>
      <c r="V1121" s="142"/>
      <c r="W1121" s="142"/>
      <c r="X1121" s="142"/>
      <c r="Y1121" s="142"/>
      <c r="Z1121" s="142"/>
      <c r="AA1121" s="142"/>
      <c r="AB1121" s="142"/>
      <c r="AC1121" s="142"/>
      <c r="AD1121" s="142"/>
      <c r="AE1121" s="142"/>
      <c r="AF1121" s="142"/>
      <c r="AG1121" s="142"/>
      <c r="AH1121" s="142"/>
      <c r="AI1121" s="142"/>
      <c r="AJ1121" s="142"/>
      <c r="AK1121" s="142"/>
      <c r="AL1121" s="142"/>
      <c r="AM1121" s="142"/>
      <c r="AN1121" s="142"/>
      <c r="AO1121" s="142"/>
      <c r="AP1121" s="142"/>
      <c r="AQ1121" s="142"/>
      <c r="AR1121" s="142"/>
      <c r="AS1121" s="142"/>
      <c r="AT1121" s="142"/>
      <c r="AU1121" s="142"/>
      <c r="AV1121" s="142"/>
      <c r="AW1121" s="142"/>
      <c r="AX1121" s="142"/>
      <c r="AY1121" s="142"/>
      <c r="AZ1121" s="142"/>
      <c r="BA1121" s="142"/>
      <c r="BB1121" s="142"/>
      <c r="BC1121" s="142"/>
      <c r="BD1121" s="142"/>
      <c r="BE1121" s="142"/>
      <c r="BF1121" s="142"/>
      <c r="BG1121" s="142"/>
      <c r="BH1121" s="142"/>
      <c r="BI1121" s="142"/>
      <c r="BJ1121" s="142"/>
      <c r="BK1121" s="142"/>
      <c r="BL1121" s="142"/>
      <c r="BM1121" s="142"/>
      <c r="BN1121" s="142"/>
      <c r="BO1121" s="142"/>
      <c r="BP1121" s="142"/>
      <c r="BQ1121" s="142"/>
      <c r="BR1121" s="142"/>
      <c r="BS1121" s="142"/>
      <c r="BT1121" s="142"/>
      <c r="BU1121" s="142"/>
      <c r="BV1121" s="142"/>
      <c r="BW1121" s="142"/>
      <c r="BX1121" s="142"/>
      <c r="BY1121" s="142"/>
      <c r="BZ1121" s="142"/>
      <c r="CA1121" s="142"/>
      <c r="CB1121" s="142"/>
      <c r="CC1121" s="142"/>
      <c r="CD1121" s="142"/>
      <c r="CE1121" s="142"/>
      <c r="CF1121" s="142"/>
      <c r="CG1121" s="142"/>
      <c r="CH1121" s="142"/>
      <c r="CI1121" s="142"/>
      <c r="CJ1121" s="142"/>
      <c r="CK1121" s="142"/>
      <c r="CL1121" s="142"/>
      <c r="CM1121" s="142"/>
      <c r="CN1121" s="142"/>
      <c r="CO1121" s="142"/>
      <c r="CP1121" s="142"/>
      <c r="CQ1121" s="142"/>
      <c r="CR1121" s="142"/>
      <c r="CS1121" s="142"/>
      <c r="CT1121" s="142"/>
      <c r="CU1121" s="142"/>
      <c r="CV1121" s="142"/>
      <c r="CW1121" s="142"/>
      <c r="CX1121" s="142"/>
      <c r="CY1121" s="142"/>
      <c r="CZ1121" s="142"/>
      <c r="DA1121" s="142"/>
      <c r="DB1121" s="142"/>
      <c r="DC1121" s="142"/>
      <c r="DD1121" s="142"/>
      <c r="DE1121" s="142"/>
      <c r="DF1121" s="142"/>
      <c r="DG1121" s="142"/>
      <c r="DH1121" s="142"/>
      <c r="DI1121" s="142"/>
      <c r="DJ1121" s="142"/>
      <c r="DK1121" s="142"/>
      <c r="DL1121" s="142"/>
      <c r="DM1121" s="142"/>
      <c r="DN1121" s="142"/>
      <c r="DO1121" s="142"/>
      <c r="DP1121" s="142"/>
      <c r="DQ1121" s="142"/>
      <c r="DR1121" s="142"/>
      <c r="DS1121" s="142"/>
      <c r="DT1121" s="142"/>
      <c r="DU1121" s="142"/>
      <c r="DV1121" s="142"/>
      <c r="DW1121" s="142"/>
      <c r="DX1121" s="142"/>
      <c r="DY1121" s="142"/>
      <c r="DZ1121" s="142"/>
      <c r="EA1121" s="142"/>
      <c r="EB1121" s="142"/>
      <c r="EC1121" s="142"/>
      <c r="ED1121" s="142"/>
      <c r="EE1121" s="142"/>
      <c r="EF1121" s="142"/>
      <c r="EG1121" s="142"/>
      <c r="EH1121" s="142"/>
      <c r="EI1121" s="142"/>
      <c r="EJ1121" s="142"/>
      <c r="EK1121" s="142"/>
      <c r="EL1121" s="142"/>
      <c r="EM1121" s="142"/>
      <c r="EN1121" s="142"/>
      <c r="EO1121" s="142"/>
      <c r="EP1121" s="142"/>
      <c r="EQ1121" s="142"/>
      <c r="ER1121" s="142"/>
      <c r="ES1121" s="142"/>
      <c r="ET1121" s="142"/>
      <c r="EU1121" s="142"/>
      <c r="EV1121" s="142"/>
      <c r="EW1121" s="142"/>
      <c r="EX1121" s="142"/>
      <c r="EY1121" s="142"/>
      <c r="EZ1121" s="142"/>
      <c r="FA1121" s="142"/>
      <c r="FB1121" s="142"/>
      <c r="FC1121" s="142"/>
      <c r="FD1121" s="142"/>
      <c r="FE1121" s="142"/>
      <c r="FF1121" s="142"/>
      <c r="FG1121" s="142"/>
      <c r="FH1121" s="142"/>
      <c r="FI1121" s="142"/>
      <c r="FJ1121" s="142"/>
      <c r="FK1121" s="142"/>
      <c r="FL1121" s="142"/>
      <c r="FM1121" s="142"/>
      <c r="FN1121" s="142"/>
      <c r="FO1121" s="142"/>
      <c r="FP1121" s="142"/>
      <c r="FQ1121" s="142"/>
      <c r="FR1121" s="142"/>
      <c r="FS1121" s="142"/>
      <c r="FT1121" s="142"/>
      <c r="FU1121" s="142"/>
      <c r="FV1121" s="142"/>
      <c r="FW1121" s="142"/>
      <c r="FX1121" s="142"/>
      <c r="FY1121" s="142"/>
      <c r="FZ1121" s="142"/>
      <c r="GA1121" s="142"/>
      <c r="GB1121" s="142"/>
      <c r="GC1121" s="142"/>
      <c r="GD1121" s="142"/>
      <c r="GE1121" s="142"/>
      <c r="GF1121" s="142"/>
      <c r="GG1121" s="142"/>
      <c r="GH1121" s="142"/>
      <c r="GI1121" s="142"/>
      <c r="GJ1121" s="142"/>
      <c r="GK1121" s="142"/>
      <c r="GL1121" s="142"/>
      <c r="GM1121" s="142"/>
      <c r="GN1121" s="142"/>
      <c r="GO1121" s="142"/>
      <c r="GP1121" s="142"/>
      <c r="GQ1121" s="142"/>
      <c r="GR1121" s="142"/>
      <c r="GS1121" s="142"/>
      <c r="GT1121" s="142"/>
      <c r="GU1121" s="142"/>
      <c r="GV1121" s="142"/>
      <c r="GW1121" s="142"/>
      <c r="GX1121" s="142"/>
      <c r="GY1121" s="142"/>
      <c r="GZ1121" s="142"/>
      <c r="HA1121" s="142"/>
      <c r="HB1121" s="142"/>
      <c r="HC1121" s="142"/>
      <c r="HD1121" s="142"/>
      <c r="HE1121" s="142"/>
      <c r="HF1121" s="142"/>
      <c r="HG1121" s="142"/>
      <c r="HH1121" s="142"/>
      <c r="HI1121" s="142"/>
      <c r="HJ1121" s="142"/>
      <c r="HK1121" s="142"/>
      <c r="HL1121" s="142"/>
      <c r="HM1121" s="142"/>
      <c r="HN1121" s="142"/>
      <c r="HO1121" s="142"/>
      <c r="HP1121" s="142"/>
      <c r="HQ1121" s="142"/>
      <c r="HR1121" s="142"/>
      <c r="HS1121" s="142"/>
      <c r="HT1121" s="142"/>
      <c r="HU1121" s="142"/>
      <c r="HV1121" s="142"/>
      <c r="HW1121" s="142"/>
      <c r="HX1121" s="142"/>
      <c r="HY1121" s="142"/>
      <c r="HZ1121" s="142"/>
      <c r="IA1121" s="142"/>
      <c r="IB1121" s="142"/>
      <c r="IC1121" s="142"/>
      <c r="ID1121" s="142"/>
      <c r="IE1121" s="142"/>
      <c r="IF1121" s="142"/>
      <c r="IG1121" s="142"/>
      <c r="IH1121" s="142"/>
      <c r="II1121" s="142"/>
      <c r="IJ1121" s="142"/>
      <c r="IK1121" s="142"/>
    </row>
    <row r="1122" spans="1:245" ht="36" x14ac:dyDescent="0.2">
      <c r="A1122" s="260" t="s">
        <v>536</v>
      </c>
      <c r="B1122" s="261" t="s">
        <v>893</v>
      </c>
      <c r="C1122" s="262" t="s">
        <v>40</v>
      </c>
      <c r="D1122" s="263">
        <v>6</v>
      </c>
      <c r="E1122" s="744"/>
      <c r="F1122" s="163">
        <f t="shared" si="24"/>
        <v>0</v>
      </c>
      <c r="G1122" s="142"/>
      <c r="H1122" s="142"/>
      <c r="I1122" s="142"/>
      <c r="J1122" s="142"/>
      <c r="K1122" s="142"/>
      <c r="L1122" s="142"/>
      <c r="M1122" s="142"/>
      <c r="N1122" s="142"/>
      <c r="O1122" s="142"/>
      <c r="P1122" s="142"/>
      <c r="Q1122" s="142"/>
      <c r="R1122" s="142"/>
      <c r="S1122" s="142"/>
      <c r="T1122" s="142"/>
      <c r="U1122" s="142"/>
      <c r="V1122" s="142"/>
      <c r="W1122" s="142"/>
      <c r="X1122" s="142"/>
      <c r="Y1122" s="142"/>
      <c r="Z1122" s="142"/>
      <c r="AA1122" s="142"/>
      <c r="AB1122" s="142"/>
      <c r="AC1122" s="142"/>
      <c r="AD1122" s="142"/>
      <c r="AE1122" s="142"/>
      <c r="AF1122" s="142"/>
      <c r="AG1122" s="142"/>
      <c r="AH1122" s="142"/>
      <c r="AI1122" s="142"/>
      <c r="AJ1122" s="142"/>
      <c r="AK1122" s="142"/>
      <c r="AL1122" s="142"/>
      <c r="AM1122" s="142"/>
      <c r="AN1122" s="142"/>
      <c r="AO1122" s="142"/>
      <c r="AP1122" s="142"/>
      <c r="AQ1122" s="142"/>
      <c r="AR1122" s="142"/>
      <c r="AS1122" s="142"/>
      <c r="AT1122" s="142"/>
      <c r="AU1122" s="142"/>
      <c r="AV1122" s="142"/>
      <c r="AW1122" s="142"/>
      <c r="AX1122" s="142"/>
      <c r="AY1122" s="142"/>
      <c r="AZ1122" s="142"/>
      <c r="BA1122" s="142"/>
      <c r="BB1122" s="142"/>
      <c r="BC1122" s="142"/>
      <c r="BD1122" s="142"/>
      <c r="BE1122" s="142"/>
      <c r="BF1122" s="142"/>
      <c r="BG1122" s="142"/>
      <c r="BH1122" s="142"/>
      <c r="BI1122" s="142"/>
      <c r="BJ1122" s="142"/>
      <c r="BK1122" s="142"/>
      <c r="BL1122" s="142"/>
      <c r="BM1122" s="142"/>
      <c r="BN1122" s="142"/>
      <c r="BO1122" s="142"/>
      <c r="BP1122" s="142"/>
      <c r="BQ1122" s="142"/>
      <c r="BR1122" s="142"/>
      <c r="BS1122" s="142"/>
      <c r="BT1122" s="142"/>
      <c r="BU1122" s="142"/>
      <c r="BV1122" s="142"/>
      <c r="BW1122" s="142"/>
      <c r="BX1122" s="142"/>
      <c r="BY1122" s="142"/>
      <c r="BZ1122" s="142"/>
      <c r="CA1122" s="142"/>
      <c r="CB1122" s="142"/>
      <c r="CC1122" s="142"/>
      <c r="CD1122" s="142"/>
      <c r="CE1122" s="142"/>
      <c r="CF1122" s="142"/>
      <c r="CG1122" s="142"/>
      <c r="CH1122" s="142"/>
      <c r="CI1122" s="142"/>
      <c r="CJ1122" s="142"/>
      <c r="CK1122" s="142"/>
      <c r="CL1122" s="142"/>
      <c r="CM1122" s="142"/>
      <c r="CN1122" s="142"/>
      <c r="CO1122" s="142"/>
      <c r="CP1122" s="142"/>
      <c r="CQ1122" s="142"/>
      <c r="CR1122" s="142"/>
      <c r="CS1122" s="142"/>
      <c r="CT1122" s="142"/>
      <c r="CU1122" s="142"/>
      <c r="CV1122" s="142"/>
      <c r="CW1122" s="142"/>
      <c r="CX1122" s="142"/>
      <c r="CY1122" s="142"/>
      <c r="CZ1122" s="142"/>
      <c r="DA1122" s="142"/>
      <c r="DB1122" s="142"/>
      <c r="DC1122" s="142"/>
      <c r="DD1122" s="142"/>
      <c r="DE1122" s="142"/>
      <c r="DF1122" s="142"/>
      <c r="DG1122" s="142"/>
      <c r="DH1122" s="142"/>
      <c r="DI1122" s="142"/>
      <c r="DJ1122" s="142"/>
      <c r="DK1122" s="142"/>
      <c r="DL1122" s="142"/>
      <c r="DM1122" s="142"/>
      <c r="DN1122" s="142"/>
      <c r="DO1122" s="142"/>
      <c r="DP1122" s="142"/>
      <c r="DQ1122" s="142"/>
      <c r="DR1122" s="142"/>
      <c r="DS1122" s="142"/>
      <c r="DT1122" s="142"/>
      <c r="DU1122" s="142"/>
      <c r="DV1122" s="142"/>
      <c r="DW1122" s="142"/>
      <c r="DX1122" s="142"/>
      <c r="DY1122" s="142"/>
      <c r="DZ1122" s="142"/>
      <c r="EA1122" s="142"/>
      <c r="EB1122" s="142"/>
      <c r="EC1122" s="142"/>
      <c r="ED1122" s="142"/>
      <c r="EE1122" s="142"/>
      <c r="EF1122" s="142"/>
      <c r="EG1122" s="142"/>
      <c r="EH1122" s="142"/>
      <c r="EI1122" s="142"/>
      <c r="EJ1122" s="142"/>
      <c r="EK1122" s="142"/>
      <c r="EL1122" s="142"/>
      <c r="EM1122" s="142"/>
      <c r="EN1122" s="142"/>
      <c r="EO1122" s="142"/>
      <c r="EP1122" s="142"/>
      <c r="EQ1122" s="142"/>
      <c r="ER1122" s="142"/>
      <c r="ES1122" s="142"/>
      <c r="ET1122" s="142"/>
      <c r="EU1122" s="142"/>
      <c r="EV1122" s="142"/>
      <c r="EW1122" s="142"/>
      <c r="EX1122" s="142"/>
      <c r="EY1122" s="142"/>
      <c r="EZ1122" s="142"/>
      <c r="FA1122" s="142"/>
      <c r="FB1122" s="142"/>
      <c r="FC1122" s="142"/>
      <c r="FD1122" s="142"/>
      <c r="FE1122" s="142"/>
      <c r="FF1122" s="142"/>
      <c r="FG1122" s="142"/>
      <c r="FH1122" s="142"/>
      <c r="FI1122" s="142"/>
      <c r="FJ1122" s="142"/>
      <c r="FK1122" s="142"/>
      <c r="FL1122" s="142"/>
      <c r="FM1122" s="142"/>
      <c r="FN1122" s="142"/>
      <c r="FO1122" s="142"/>
      <c r="FP1122" s="142"/>
      <c r="FQ1122" s="142"/>
      <c r="FR1122" s="142"/>
      <c r="FS1122" s="142"/>
      <c r="FT1122" s="142"/>
      <c r="FU1122" s="142"/>
      <c r="FV1122" s="142"/>
      <c r="FW1122" s="142"/>
      <c r="FX1122" s="142"/>
      <c r="FY1122" s="142"/>
      <c r="FZ1122" s="142"/>
      <c r="GA1122" s="142"/>
      <c r="GB1122" s="142"/>
      <c r="GC1122" s="142"/>
      <c r="GD1122" s="142"/>
      <c r="GE1122" s="142"/>
      <c r="GF1122" s="142"/>
      <c r="GG1122" s="142"/>
      <c r="GH1122" s="142"/>
      <c r="GI1122" s="142"/>
      <c r="GJ1122" s="142"/>
      <c r="GK1122" s="142"/>
      <c r="GL1122" s="142"/>
      <c r="GM1122" s="142"/>
      <c r="GN1122" s="142"/>
      <c r="GO1122" s="142"/>
      <c r="GP1122" s="142"/>
      <c r="GQ1122" s="142"/>
      <c r="GR1122" s="142"/>
      <c r="GS1122" s="142"/>
      <c r="GT1122" s="142"/>
      <c r="GU1122" s="142"/>
      <c r="GV1122" s="142"/>
      <c r="GW1122" s="142"/>
      <c r="GX1122" s="142"/>
      <c r="GY1122" s="142"/>
      <c r="GZ1122" s="142"/>
      <c r="HA1122" s="142"/>
      <c r="HB1122" s="142"/>
      <c r="HC1122" s="142"/>
      <c r="HD1122" s="142"/>
      <c r="HE1122" s="142"/>
      <c r="HF1122" s="142"/>
      <c r="HG1122" s="142"/>
      <c r="HH1122" s="142"/>
      <c r="HI1122" s="142"/>
      <c r="HJ1122" s="142"/>
      <c r="HK1122" s="142"/>
      <c r="HL1122" s="142"/>
      <c r="HM1122" s="142"/>
      <c r="HN1122" s="142"/>
      <c r="HO1122" s="142"/>
      <c r="HP1122" s="142"/>
      <c r="HQ1122" s="142"/>
      <c r="HR1122" s="142"/>
      <c r="HS1122" s="142"/>
      <c r="HT1122" s="142"/>
      <c r="HU1122" s="142"/>
      <c r="HV1122" s="142"/>
      <c r="HW1122" s="142"/>
      <c r="HX1122" s="142"/>
      <c r="HY1122" s="142"/>
      <c r="HZ1122" s="142"/>
      <c r="IA1122" s="142"/>
      <c r="IB1122" s="142"/>
      <c r="IC1122" s="142"/>
      <c r="ID1122" s="142"/>
      <c r="IE1122" s="142"/>
      <c r="IF1122" s="142"/>
      <c r="IG1122" s="142"/>
      <c r="IH1122" s="142"/>
      <c r="II1122" s="142"/>
      <c r="IJ1122" s="142"/>
      <c r="IK1122" s="142"/>
    </row>
    <row r="1123" spans="1:245" ht="24" x14ac:dyDescent="0.2">
      <c r="A1123" s="260" t="s">
        <v>537</v>
      </c>
      <c r="B1123" s="261" t="s">
        <v>896</v>
      </c>
      <c r="C1123" s="262" t="s">
        <v>4740</v>
      </c>
      <c r="D1123" s="263">
        <v>150</v>
      </c>
      <c r="E1123" s="744"/>
      <c r="F1123" s="163">
        <f t="shared" si="24"/>
        <v>0</v>
      </c>
      <c r="G1123" s="142"/>
      <c r="H1123" s="142"/>
      <c r="I1123" s="142"/>
      <c r="J1123" s="142"/>
      <c r="K1123" s="142"/>
      <c r="L1123" s="142"/>
      <c r="M1123" s="142"/>
      <c r="N1123" s="142"/>
      <c r="O1123" s="142"/>
      <c r="P1123" s="142"/>
      <c r="Q1123" s="142"/>
      <c r="R1123" s="142"/>
      <c r="S1123" s="142"/>
      <c r="T1123" s="142"/>
      <c r="U1123" s="142"/>
      <c r="V1123" s="142"/>
      <c r="W1123" s="142"/>
      <c r="X1123" s="142"/>
      <c r="Y1123" s="142"/>
      <c r="Z1123" s="142"/>
      <c r="AA1123" s="142"/>
      <c r="AB1123" s="142"/>
      <c r="AC1123" s="142"/>
      <c r="AD1123" s="142"/>
      <c r="AE1123" s="142"/>
      <c r="AF1123" s="142"/>
      <c r="AG1123" s="142"/>
      <c r="AH1123" s="142"/>
      <c r="AI1123" s="142"/>
      <c r="AJ1123" s="142"/>
      <c r="AK1123" s="142"/>
      <c r="AL1123" s="142"/>
      <c r="AM1123" s="142"/>
      <c r="AN1123" s="142"/>
      <c r="AO1123" s="142"/>
      <c r="AP1123" s="142"/>
      <c r="AQ1123" s="142"/>
      <c r="AR1123" s="142"/>
      <c r="AS1123" s="142"/>
      <c r="AT1123" s="142"/>
      <c r="AU1123" s="142"/>
      <c r="AV1123" s="142"/>
      <c r="AW1123" s="142"/>
      <c r="AX1123" s="142"/>
      <c r="AY1123" s="142"/>
      <c r="AZ1123" s="142"/>
      <c r="BA1123" s="142"/>
      <c r="BB1123" s="142"/>
      <c r="BC1123" s="142"/>
      <c r="BD1123" s="142"/>
      <c r="BE1123" s="142"/>
      <c r="BF1123" s="142"/>
      <c r="BG1123" s="142"/>
      <c r="BH1123" s="142"/>
      <c r="BI1123" s="142"/>
      <c r="BJ1123" s="142"/>
      <c r="BK1123" s="142"/>
      <c r="BL1123" s="142"/>
      <c r="BM1123" s="142"/>
      <c r="BN1123" s="142"/>
      <c r="BO1123" s="142"/>
      <c r="BP1123" s="142"/>
      <c r="BQ1123" s="142"/>
      <c r="BR1123" s="142"/>
      <c r="BS1123" s="142"/>
      <c r="BT1123" s="142"/>
      <c r="BU1123" s="142"/>
      <c r="BV1123" s="142"/>
      <c r="BW1123" s="142"/>
      <c r="BX1123" s="142"/>
      <c r="BY1123" s="142"/>
      <c r="BZ1123" s="142"/>
      <c r="CA1123" s="142"/>
      <c r="CB1123" s="142"/>
      <c r="CC1123" s="142"/>
      <c r="CD1123" s="142"/>
      <c r="CE1123" s="142"/>
      <c r="CF1123" s="142"/>
      <c r="CG1123" s="142"/>
      <c r="CH1123" s="142"/>
      <c r="CI1123" s="142"/>
      <c r="CJ1123" s="142"/>
      <c r="CK1123" s="142"/>
      <c r="CL1123" s="142"/>
      <c r="CM1123" s="142"/>
      <c r="CN1123" s="142"/>
      <c r="CO1123" s="142"/>
      <c r="CP1123" s="142"/>
      <c r="CQ1123" s="142"/>
      <c r="CR1123" s="142"/>
      <c r="CS1123" s="142"/>
      <c r="CT1123" s="142"/>
      <c r="CU1123" s="142"/>
      <c r="CV1123" s="142"/>
      <c r="CW1123" s="142"/>
      <c r="CX1123" s="142"/>
      <c r="CY1123" s="142"/>
      <c r="CZ1123" s="142"/>
      <c r="DA1123" s="142"/>
      <c r="DB1123" s="142"/>
      <c r="DC1123" s="142"/>
      <c r="DD1123" s="142"/>
      <c r="DE1123" s="142"/>
      <c r="DF1123" s="142"/>
      <c r="DG1123" s="142"/>
      <c r="DH1123" s="142"/>
      <c r="DI1123" s="142"/>
      <c r="DJ1123" s="142"/>
      <c r="DK1123" s="142"/>
      <c r="DL1123" s="142"/>
      <c r="DM1123" s="142"/>
      <c r="DN1123" s="142"/>
      <c r="DO1123" s="142"/>
      <c r="DP1123" s="142"/>
      <c r="DQ1123" s="142"/>
      <c r="DR1123" s="142"/>
      <c r="DS1123" s="142"/>
      <c r="DT1123" s="142"/>
      <c r="DU1123" s="142"/>
      <c r="DV1123" s="142"/>
      <c r="DW1123" s="142"/>
      <c r="DX1123" s="142"/>
      <c r="DY1123" s="142"/>
      <c r="DZ1123" s="142"/>
      <c r="EA1123" s="142"/>
      <c r="EB1123" s="142"/>
      <c r="EC1123" s="142"/>
      <c r="ED1123" s="142"/>
      <c r="EE1123" s="142"/>
      <c r="EF1123" s="142"/>
      <c r="EG1123" s="142"/>
      <c r="EH1123" s="142"/>
      <c r="EI1123" s="142"/>
      <c r="EJ1123" s="142"/>
      <c r="EK1123" s="142"/>
      <c r="EL1123" s="142"/>
      <c r="EM1123" s="142"/>
      <c r="EN1123" s="142"/>
      <c r="EO1123" s="142"/>
      <c r="EP1123" s="142"/>
      <c r="EQ1123" s="142"/>
      <c r="ER1123" s="142"/>
      <c r="ES1123" s="142"/>
      <c r="ET1123" s="142"/>
      <c r="EU1123" s="142"/>
      <c r="EV1123" s="142"/>
      <c r="EW1123" s="142"/>
      <c r="EX1123" s="142"/>
      <c r="EY1123" s="142"/>
      <c r="EZ1123" s="142"/>
      <c r="FA1123" s="142"/>
      <c r="FB1123" s="142"/>
      <c r="FC1123" s="142"/>
      <c r="FD1123" s="142"/>
      <c r="FE1123" s="142"/>
      <c r="FF1123" s="142"/>
      <c r="FG1123" s="142"/>
      <c r="FH1123" s="142"/>
      <c r="FI1123" s="142"/>
      <c r="FJ1123" s="142"/>
      <c r="FK1123" s="142"/>
      <c r="FL1123" s="142"/>
      <c r="FM1123" s="142"/>
      <c r="FN1123" s="142"/>
      <c r="FO1123" s="142"/>
      <c r="FP1123" s="142"/>
      <c r="FQ1123" s="142"/>
      <c r="FR1123" s="142"/>
      <c r="FS1123" s="142"/>
      <c r="FT1123" s="142"/>
      <c r="FU1123" s="142"/>
      <c r="FV1123" s="142"/>
      <c r="FW1123" s="142"/>
      <c r="FX1123" s="142"/>
      <c r="FY1123" s="142"/>
      <c r="FZ1123" s="142"/>
      <c r="GA1123" s="142"/>
      <c r="GB1123" s="142"/>
      <c r="GC1123" s="142"/>
      <c r="GD1123" s="142"/>
      <c r="GE1123" s="142"/>
      <c r="GF1123" s="142"/>
      <c r="GG1123" s="142"/>
      <c r="GH1123" s="142"/>
      <c r="GI1123" s="142"/>
      <c r="GJ1123" s="142"/>
      <c r="GK1123" s="142"/>
      <c r="GL1123" s="142"/>
      <c r="GM1123" s="142"/>
      <c r="GN1123" s="142"/>
      <c r="GO1123" s="142"/>
      <c r="GP1123" s="142"/>
      <c r="GQ1123" s="142"/>
      <c r="GR1123" s="142"/>
      <c r="GS1123" s="142"/>
      <c r="GT1123" s="142"/>
      <c r="GU1123" s="142"/>
      <c r="GV1123" s="142"/>
      <c r="GW1123" s="142"/>
      <c r="GX1123" s="142"/>
      <c r="GY1123" s="142"/>
      <c r="GZ1123" s="142"/>
      <c r="HA1123" s="142"/>
      <c r="HB1123" s="142"/>
      <c r="HC1123" s="142"/>
      <c r="HD1123" s="142"/>
      <c r="HE1123" s="142"/>
      <c r="HF1123" s="142"/>
      <c r="HG1123" s="142"/>
      <c r="HH1123" s="142"/>
      <c r="HI1123" s="142"/>
      <c r="HJ1123" s="142"/>
      <c r="HK1123" s="142"/>
      <c r="HL1123" s="142"/>
      <c r="HM1123" s="142"/>
      <c r="HN1123" s="142"/>
      <c r="HO1123" s="142"/>
      <c r="HP1123" s="142"/>
      <c r="HQ1123" s="142"/>
      <c r="HR1123" s="142"/>
      <c r="HS1123" s="142"/>
      <c r="HT1123" s="142"/>
      <c r="HU1123" s="142"/>
      <c r="HV1123" s="142"/>
      <c r="HW1123" s="142"/>
      <c r="HX1123" s="142"/>
      <c r="HY1123" s="142"/>
      <c r="HZ1123" s="142"/>
      <c r="IA1123" s="142"/>
      <c r="IB1123" s="142"/>
      <c r="IC1123" s="142"/>
      <c r="ID1123" s="142"/>
      <c r="IE1123" s="142"/>
      <c r="IF1123" s="142"/>
      <c r="IG1123" s="142"/>
      <c r="IH1123" s="142"/>
      <c r="II1123" s="142"/>
      <c r="IJ1123" s="142"/>
      <c r="IK1123" s="142"/>
    </row>
    <row r="1124" spans="1:245" ht="24" x14ac:dyDescent="0.2">
      <c r="A1124" s="260" t="s">
        <v>538</v>
      </c>
      <c r="B1124" s="261" t="s">
        <v>897</v>
      </c>
      <c r="C1124" s="262" t="s">
        <v>5</v>
      </c>
      <c r="D1124" s="263">
        <v>24</v>
      </c>
      <c r="E1124" s="744"/>
      <c r="F1124" s="163">
        <f t="shared" si="24"/>
        <v>0</v>
      </c>
      <c r="G1124" s="142"/>
      <c r="H1124" s="142"/>
      <c r="I1124" s="142"/>
      <c r="J1124" s="142"/>
      <c r="K1124" s="142"/>
      <c r="L1124" s="142"/>
      <c r="M1124" s="142"/>
      <c r="N1124" s="142"/>
      <c r="O1124" s="142"/>
      <c r="P1124" s="142"/>
      <c r="Q1124" s="142"/>
      <c r="R1124" s="142"/>
      <c r="S1124" s="142"/>
      <c r="T1124" s="142"/>
      <c r="U1124" s="142"/>
      <c r="V1124" s="142"/>
      <c r="W1124" s="142"/>
      <c r="X1124" s="142"/>
      <c r="Y1124" s="142"/>
      <c r="Z1124" s="142"/>
      <c r="AA1124" s="142"/>
      <c r="AB1124" s="142"/>
      <c r="AC1124" s="142"/>
      <c r="AD1124" s="142"/>
      <c r="AE1124" s="142"/>
      <c r="AF1124" s="142"/>
      <c r="AG1124" s="142"/>
      <c r="AH1124" s="142"/>
      <c r="AI1124" s="142"/>
      <c r="AJ1124" s="142"/>
      <c r="AK1124" s="142"/>
      <c r="AL1124" s="142"/>
      <c r="AM1124" s="142"/>
      <c r="AN1124" s="142"/>
      <c r="AO1124" s="142"/>
      <c r="AP1124" s="142"/>
      <c r="AQ1124" s="142"/>
      <c r="AR1124" s="142"/>
      <c r="AS1124" s="142"/>
      <c r="AT1124" s="142"/>
      <c r="AU1124" s="142"/>
      <c r="AV1124" s="142"/>
      <c r="AW1124" s="142"/>
      <c r="AX1124" s="142"/>
      <c r="AY1124" s="142"/>
      <c r="AZ1124" s="142"/>
      <c r="BA1124" s="142"/>
      <c r="BB1124" s="142"/>
      <c r="BC1124" s="142"/>
      <c r="BD1124" s="142"/>
      <c r="BE1124" s="142"/>
      <c r="BF1124" s="142"/>
      <c r="BG1124" s="142"/>
      <c r="BH1124" s="142"/>
      <c r="BI1124" s="142"/>
      <c r="BJ1124" s="142"/>
      <c r="BK1124" s="142"/>
      <c r="BL1124" s="142"/>
      <c r="BM1124" s="142"/>
      <c r="BN1124" s="142"/>
      <c r="BO1124" s="142"/>
      <c r="BP1124" s="142"/>
      <c r="BQ1124" s="142"/>
      <c r="BR1124" s="142"/>
      <c r="BS1124" s="142"/>
      <c r="BT1124" s="142"/>
      <c r="BU1124" s="142"/>
      <c r="BV1124" s="142"/>
      <c r="BW1124" s="142"/>
      <c r="BX1124" s="142"/>
      <c r="BY1124" s="142"/>
      <c r="BZ1124" s="142"/>
      <c r="CA1124" s="142"/>
      <c r="CB1124" s="142"/>
      <c r="CC1124" s="142"/>
      <c r="CD1124" s="142"/>
      <c r="CE1124" s="142"/>
      <c r="CF1124" s="142"/>
      <c r="CG1124" s="142"/>
      <c r="CH1124" s="142"/>
      <c r="CI1124" s="142"/>
      <c r="CJ1124" s="142"/>
      <c r="CK1124" s="142"/>
      <c r="CL1124" s="142"/>
      <c r="CM1124" s="142"/>
      <c r="CN1124" s="142"/>
      <c r="CO1124" s="142"/>
      <c r="CP1124" s="142"/>
      <c r="CQ1124" s="142"/>
      <c r="CR1124" s="142"/>
      <c r="CS1124" s="142"/>
      <c r="CT1124" s="142"/>
      <c r="CU1124" s="142"/>
      <c r="CV1124" s="142"/>
      <c r="CW1124" s="142"/>
      <c r="CX1124" s="142"/>
      <c r="CY1124" s="142"/>
      <c r="CZ1124" s="142"/>
      <c r="DA1124" s="142"/>
      <c r="DB1124" s="142"/>
      <c r="DC1124" s="142"/>
      <c r="DD1124" s="142"/>
      <c r="DE1124" s="142"/>
      <c r="DF1124" s="142"/>
      <c r="DG1124" s="142"/>
      <c r="DH1124" s="142"/>
      <c r="DI1124" s="142"/>
      <c r="DJ1124" s="142"/>
      <c r="DK1124" s="142"/>
      <c r="DL1124" s="142"/>
      <c r="DM1124" s="142"/>
      <c r="DN1124" s="142"/>
      <c r="DO1124" s="142"/>
      <c r="DP1124" s="142"/>
      <c r="DQ1124" s="142"/>
      <c r="DR1124" s="142"/>
      <c r="DS1124" s="142"/>
      <c r="DT1124" s="142"/>
      <c r="DU1124" s="142"/>
      <c r="DV1124" s="142"/>
      <c r="DW1124" s="142"/>
      <c r="DX1124" s="142"/>
      <c r="DY1124" s="142"/>
      <c r="DZ1124" s="142"/>
      <c r="EA1124" s="142"/>
      <c r="EB1124" s="142"/>
      <c r="EC1124" s="142"/>
      <c r="ED1124" s="142"/>
      <c r="EE1124" s="142"/>
      <c r="EF1124" s="142"/>
      <c r="EG1124" s="142"/>
      <c r="EH1124" s="142"/>
      <c r="EI1124" s="142"/>
      <c r="EJ1124" s="142"/>
      <c r="EK1124" s="142"/>
      <c r="EL1124" s="142"/>
      <c r="EM1124" s="142"/>
      <c r="EN1124" s="142"/>
      <c r="EO1124" s="142"/>
      <c r="EP1124" s="142"/>
      <c r="EQ1124" s="142"/>
      <c r="ER1124" s="142"/>
      <c r="ES1124" s="142"/>
      <c r="ET1124" s="142"/>
      <c r="EU1124" s="142"/>
      <c r="EV1124" s="142"/>
      <c r="EW1124" s="142"/>
      <c r="EX1124" s="142"/>
      <c r="EY1124" s="142"/>
      <c r="EZ1124" s="142"/>
      <c r="FA1124" s="142"/>
      <c r="FB1124" s="142"/>
      <c r="FC1124" s="142"/>
      <c r="FD1124" s="142"/>
      <c r="FE1124" s="142"/>
      <c r="FF1124" s="142"/>
      <c r="FG1124" s="142"/>
      <c r="FH1124" s="142"/>
      <c r="FI1124" s="142"/>
      <c r="FJ1124" s="142"/>
      <c r="FK1124" s="142"/>
      <c r="FL1124" s="142"/>
      <c r="FM1124" s="142"/>
      <c r="FN1124" s="142"/>
      <c r="FO1124" s="142"/>
      <c r="FP1124" s="142"/>
      <c r="FQ1124" s="142"/>
      <c r="FR1124" s="142"/>
      <c r="FS1124" s="142"/>
      <c r="FT1124" s="142"/>
      <c r="FU1124" s="142"/>
      <c r="FV1124" s="142"/>
      <c r="FW1124" s="142"/>
      <c r="FX1124" s="142"/>
      <c r="FY1124" s="142"/>
      <c r="FZ1124" s="142"/>
      <c r="GA1124" s="142"/>
      <c r="GB1124" s="142"/>
      <c r="GC1124" s="142"/>
      <c r="GD1124" s="142"/>
      <c r="GE1124" s="142"/>
      <c r="GF1124" s="142"/>
      <c r="GG1124" s="142"/>
      <c r="GH1124" s="142"/>
      <c r="GI1124" s="142"/>
      <c r="GJ1124" s="142"/>
      <c r="GK1124" s="142"/>
      <c r="GL1124" s="142"/>
      <c r="GM1124" s="142"/>
      <c r="GN1124" s="142"/>
      <c r="GO1124" s="142"/>
      <c r="GP1124" s="142"/>
      <c r="GQ1124" s="142"/>
      <c r="GR1124" s="142"/>
      <c r="GS1124" s="142"/>
      <c r="GT1124" s="142"/>
      <c r="GU1124" s="142"/>
      <c r="GV1124" s="142"/>
      <c r="GW1124" s="142"/>
      <c r="GX1124" s="142"/>
      <c r="GY1124" s="142"/>
      <c r="GZ1124" s="142"/>
      <c r="HA1124" s="142"/>
      <c r="HB1124" s="142"/>
      <c r="HC1124" s="142"/>
      <c r="HD1124" s="142"/>
      <c r="HE1124" s="142"/>
      <c r="HF1124" s="142"/>
      <c r="HG1124" s="142"/>
      <c r="HH1124" s="142"/>
      <c r="HI1124" s="142"/>
      <c r="HJ1124" s="142"/>
      <c r="HK1124" s="142"/>
      <c r="HL1124" s="142"/>
      <c r="HM1124" s="142"/>
      <c r="HN1124" s="142"/>
      <c r="HO1124" s="142"/>
      <c r="HP1124" s="142"/>
      <c r="HQ1124" s="142"/>
      <c r="HR1124" s="142"/>
      <c r="HS1124" s="142"/>
      <c r="HT1124" s="142"/>
      <c r="HU1124" s="142"/>
      <c r="HV1124" s="142"/>
      <c r="HW1124" s="142"/>
      <c r="HX1124" s="142"/>
      <c r="HY1124" s="142"/>
      <c r="HZ1124" s="142"/>
      <c r="IA1124" s="142"/>
      <c r="IB1124" s="142"/>
      <c r="IC1124" s="142"/>
      <c r="ID1124" s="142"/>
      <c r="IE1124" s="142"/>
      <c r="IF1124" s="142"/>
      <c r="IG1124" s="142"/>
      <c r="IH1124" s="142"/>
      <c r="II1124" s="142"/>
      <c r="IJ1124" s="142"/>
      <c r="IK1124" s="142"/>
    </row>
    <row r="1125" spans="1:245" ht="24" x14ac:dyDescent="0.2">
      <c r="A1125" s="260" t="s">
        <v>539</v>
      </c>
      <c r="B1125" s="261" t="s">
        <v>898</v>
      </c>
      <c r="C1125" s="262" t="s">
        <v>5</v>
      </c>
      <c r="D1125" s="263">
        <v>5</v>
      </c>
      <c r="E1125" s="744"/>
      <c r="F1125" s="163">
        <f t="shared" si="24"/>
        <v>0</v>
      </c>
      <c r="G1125" s="142"/>
      <c r="H1125" s="142"/>
      <c r="I1125" s="142"/>
      <c r="J1125" s="142"/>
      <c r="K1125" s="142"/>
      <c r="L1125" s="142"/>
      <c r="M1125" s="142"/>
      <c r="N1125" s="142"/>
      <c r="O1125" s="142"/>
      <c r="P1125" s="142"/>
      <c r="Q1125" s="142"/>
      <c r="R1125" s="142"/>
      <c r="S1125" s="142"/>
      <c r="T1125" s="142"/>
      <c r="U1125" s="142"/>
      <c r="V1125" s="142"/>
      <c r="W1125" s="142"/>
      <c r="X1125" s="142"/>
      <c r="Y1125" s="142"/>
      <c r="Z1125" s="142"/>
      <c r="AA1125" s="142"/>
      <c r="AB1125" s="142"/>
      <c r="AC1125" s="142"/>
      <c r="AD1125" s="142"/>
      <c r="AE1125" s="142"/>
      <c r="AF1125" s="142"/>
      <c r="AG1125" s="142"/>
      <c r="AH1125" s="142"/>
      <c r="AI1125" s="142"/>
      <c r="AJ1125" s="142"/>
      <c r="AK1125" s="142"/>
      <c r="AL1125" s="142"/>
      <c r="AM1125" s="142"/>
      <c r="AN1125" s="142"/>
      <c r="AO1125" s="142"/>
      <c r="AP1125" s="142"/>
      <c r="AQ1125" s="142"/>
      <c r="AR1125" s="142"/>
      <c r="AS1125" s="142"/>
      <c r="AT1125" s="142"/>
      <c r="AU1125" s="142"/>
      <c r="AV1125" s="142"/>
      <c r="AW1125" s="142"/>
      <c r="AX1125" s="142"/>
      <c r="AY1125" s="142"/>
      <c r="AZ1125" s="142"/>
      <c r="BA1125" s="142"/>
      <c r="BB1125" s="142"/>
      <c r="BC1125" s="142"/>
      <c r="BD1125" s="142"/>
      <c r="BE1125" s="142"/>
      <c r="BF1125" s="142"/>
      <c r="BG1125" s="142"/>
      <c r="BH1125" s="142"/>
      <c r="BI1125" s="142"/>
      <c r="BJ1125" s="142"/>
      <c r="BK1125" s="142"/>
      <c r="BL1125" s="142"/>
      <c r="BM1125" s="142"/>
      <c r="BN1125" s="142"/>
      <c r="BO1125" s="142"/>
      <c r="BP1125" s="142"/>
      <c r="BQ1125" s="142"/>
      <c r="BR1125" s="142"/>
      <c r="BS1125" s="142"/>
      <c r="BT1125" s="142"/>
      <c r="BU1125" s="142"/>
      <c r="BV1125" s="142"/>
      <c r="BW1125" s="142"/>
      <c r="BX1125" s="142"/>
      <c r="BY1125" s="142"/>
      <c r="BZ1125" s="142"/>
      <c r="CA1125" s="142"/>
      <c r="CB1125" s="142"/>
      <c r="CC1125" s="142"/>
      <c r="CD1125" s="142"/>
      <c r="CE1125" s="142"/>
      <c r="CF1125" s="142"/>
      <c r="CG1125" s="142"/>
      <c r="CH1125" s="142"/>
      <c r="CI1125" s="142"/>
      <c r="CJ1125" s="142"/>
      <c r="CK1125" s="142"/>
      <c r="CL1125" s="142"/>
      <c r="CM1125" s="142"/>
      <c r="CN1125" s="142"/>
      <c r="CO1125" s="142"/>
      <c r="CP1125" s="142"/>
      <c r="CQ1125" s="142"/>
      <c r="CR1125" s="142"/>
      <c r="CS1125" s="142"/>
      <c r="CT1125" s="142"/>
      <c r="CU1125" s="142"/>
      <c r="CV1125" s="142"/>
      <c r="CW1125" s="142"/>
      <c r="CX1125" s="142"/>
      <c r="CY1125" s="142"/>
      <c r="CZ1125" s="142"/>
      <c r="DA1125" s="142"/>
      <c r="DB1125" s="142"/>
      <c r="DC1125" s="142"/>
      <c r="DD1125" s="142"/>
      <c r="DE1125" s="142"/>
      <c r="DF1125" s="142"/>
      <c r="DG1125" s="142"/>
      <c r="DH1125" s="142"/>
      <c r="DI1125" s="142"/>
      <c r="DJ1125" s="142"/>
      <c r="DK1125" s="142"/>
      <c r="DL1125" s="142"/>
      <c r="DM1125" s="142"/>
      <c r="DN1125" s="142"/>
      <c r="DO1125" s="142"/>
      <c r="DP1125" s="142"/>
      <c r="DQ1125" s="142"/>
      <c r="DR1125" s="142"/>
      <c r="DS1125" s="142"/>
      <c r="DT1125" s="142"/>
      <c r="DU1125" s="142"/>
      <c r="DV1125" s="142"/>
      <c r="DW1125" s="142"/>
      <c r="DX1125" s="142"/>
      <c r="DY1125" s="142"/>
      <c r="DZ1125" s="142"/>
      <c r="EA1125" s="142"/>
      <c r="EB1125" s="142"/>
      <c r="EC1125" s="142"/>
      <c r="ED1125" s="142"/>
      <c r="EE1125" s="142"/>
      <c r="EF1125" s="142"/>
      <c r="EG1125" s="142"/>
      <c r="EH1125" s="142"/>
      <c r="EI1125" s="142"/>
      <c r="EJ1125" s="142"/>
      <c r="EK1125" s="142"/>
      <c r="EL1125" s="142"/>
      <c r="EM1125" s="142"/>
      <c r="EN1125" s="142"/>
      <c r="EO1125" s="142"/>
      <c r="EP1125" s="142"/>
      <c r="EQ1125" s="142"/>
      <c r="ER1125" s="142"/>
      <c r="ES1125" s="142"/>
      <c r="ET1125" s="142"/>
      <c r="EU1125" s="142"/>
      <c r="EV1125" s="142"/>
      <c r="EW1125" s="142"/>
      <c r="EX1125" s="142"/>
      <c r="EY1125" s="142"/>
      <c r="EZ1125" s="142"/>
      <c r="FA1125" s="142"/>
      <c r="FB1125" s="142"/>
      <c r="FC1125" s="142"/>
      <c r="FD1125" s="142"/>
      <c r="FE1125" s="142"/>
      <c r="FF1125" s="142"/>
      <c r="FG1125" s="142"/>
      <c r="FH1125" s="142"/>
      <c r="FI1125" s="142"/>
      <c r="FJ1125" s="142"/>
      <c r="FK1125" s="142"/>
      <c r="FL1125" s="142"/>
      <c r="FM1125" s="142"/>
      <c r="FN1125" s="142"/>
      <c r="FO1125" s="142"/>
      <c r="FP1125" s="142"/>
      <c r="FQ1125" s="142"/>
      <c r="FR1125" s="142"/>
      <c r="FS1125" s="142"/>
      <c r="FT1125" s="142"/>
      <c r="FU1125" s="142"/>
      <c r="FV1125" s="142"/>
      <c r="FW1125" s="142"/>
      <c r="FX1125" s="142"/>
      <c r="FY1125" s="142"/>
      <c r="FZ1125" s="142"/>
      <c r="GA1125" s="142"/>
      <c r="GB1125" s="142"/>
      <c r="GC1125" s="142"/>
      <c r="GD1125" s="142"/>
      <c r="GE1125" s="142"/>
      <c r="GF1125" s="142"/>
      <c r="GG1125" s="142"/>
      <c r="GH1125" s="142"/>
      <c r="GI1125" s="142"/>
      <c r="GJ1125" s="142"/>
      <c r="GK1125" s="142"/>
      <c r="GL1125" s="142"/>
      <c r="GM1125" s="142"/>
      <c r="GN1125" s="142"/>
      <c r="GO1125" s="142"/>
      <c r="GP1125" s="142"/>
      <c r="GQ1125" s="142"/>
      <c r="GR1125" s="142"/>
      <c r="GS1125" s="142"/>
      <c r="GT1125" s="142"/>
      <c r="GU1125" s="142"/>
      <c r="GV1125" s="142"/>
      <c r="GW1125" s="142"/>
      <c r="GX1125" s="142"/>
      <c r="GY1125" s="142"/>
      <c r="GZ1125" s="142"/>
      <c r="HA1125" s="142"/>
      <c r="HB1125" s="142"/>
      <c r="HC1125" s="142"/>
      <c r="HD1125" s="142"/>
      <c r="HE1125" s="142"/>
      <c r="HF1125" s="142"/>
      <c r="HG1125" s="142"/>
      <c r="HH1125" s="142"/>
      <c r="HI1125" s="142"/>
      <c r="HJ1125" s="142"/>
      <c r="HK1125" s="142"/>
      <c r="HL1125" s="142"/>
      <c r="HM1125" s="142"/>
      <c r="HN1125" s="142"/>
      <c r="HO1125" s="142"/>
      <c r="HP1125" s="142"/>
      <c r="HQ1125" s="142"/>
      <c r="HR1125" s="142"/>
      <c r="HS1125" s="142"/>
      <c r="HT1125" s="142"/>
      <c r="HU1125" s="142"/>
      <c r="HV1125" s="142"/>
      <c r="HW1125" s="142"/>
      <c r="HX1125" s="142"/>
      <c r="HY1125" s="142"/>
      <c r="HZ1125" s="142"/>
      <c r="IA1125" s="142"/>
      <c r="IB1125" s="142"/>
      <c r="IC1125" s="142"/>
      <c r="ID1125" s="142"/>
      <c r="IE1125" s="142"/>
      <c r="IF1125" s="142"/>
      <c r="IG1125" s="142"/>
      <c r="IH1125" s="142"/>
      <c r="II1125" s="142"/>
      <c r="IJ1125" s="142"/>
      <c r="IK1125" s="142"/>
    </row>
    <row r="1126" spans="1:245" ht="24.75" customHeight="1" x14ac:dyDescent="0.2">
      <c r="A1126" s="260" t="s">
        <v>540</v>
      </c>
      <c r="B1126" s="261" t="s">
        <v>894</v>
      </c>
      <c r="C1126" s="262" t="s">
        <v>5</v>
      </c>
      <c r="D1126" s="263">
        <v>4</v>
      </c>
      <c r="E1126" s="744"/>
      <c r="F1126" s="163">
        <f t="shared" si="24"/>
        <v>0</v>
      </c>
      <c r="G1126" s="142"/>
      <c r="H1126" s="142"/>
      <c r="I1126" s="142"/>
      <c r="J1126" s="142"/>
      <c r="K1126" s="142"/>
      <c r="L1126" s="142"/>
      <c r="M1126" s="142"/>
      <c r="N1126" s="142"/>
      <c r="O1126" s="142"/>
      <c r="P1126" s="142"/>
      <c r="Q1126" s="142"/>
      <c r="R1126" s="142"/>
      <c r="S1126" s="142"/>
      <c r="T1126" s="142"/>
      <c r="U1126" s="142"/>
      <c r="V1126" s="142"/>
      <c r="W1126" s="142"/>
      <c r="X1126" s="142"/>
      <c r="Y1126" s="142"/>
      <c r="Z1126" s="142"/>
      <c r="AA1126" s="142"/>
      <c r="AB1126" s="142"/>
      <c r="AC1126" s="142"/>
      <c r="AD1126" s="142"/>
      <c r="AE1126" s="142"/>
      <c r="AF1126" s="142"/>
      <c r="AG1126" s="142"/>
      <c r="AH1126" s="142"/>
      <c r="AI1126" s="142"/>
      <c r="AJ1126" s="142"/>
      <c r="AK1126" s="142"/>
      <c r="AL1126" s="142"/>
      <c r="AM1126" s="142"/>
      <c r="AN1126" s="142"/>
      <c r="AO1126" s="142"/>
      <c r="AP1126" s="142"/>
      <c r="AQ1126" s="142"/>
      <c r="AR1126" s="142"/>
      <c r="AS1126" s="142"/>
      <c r="AT1126" s="142"/>
      <c r="AU1126" s="142"/>
      <c r="AV1126" s="142"/>
      <c r="AW1126" s="142"/>
      <c r="AX1126" s="142"/>
      <c r="AY1126" s="142"/>
      <c r="AZ1126" s="142"/>
      <c r="BA1126" s="142"/>
      <c r="BB1126" s="142"/>
      <c r="BC1126" s="142"/>
      <c r="BD1126" s="142"/>
      <c r="BE1126" s="142"/>
      <c r="BF1126" s="142"/>
      <c r="BG1126" s="142"/>
      <c r="BH1126" s="142"/>
      <c r="BI1126" s="142"/>
      <c r="BJ1126" s="142"/>
      <c r="BK1126" s="142"/>
      <c r="BL1126" s="142"/>
      <c r="BM1126" s="142"/>
      <c r="BN1126" s="142"/>
      <c r="BO1126" s="142"/>
      <c r="BP1126" s="142"/>
      <c r="BQ1126" s="142"/>
      <c r="BR1126" s="142"/>
      <c r="BS1126" s="142"/>
      <c r="BT1126" s="142"/>
      <c r="BU1126" s="142"/>
      <c r="BV1126" s="142"/>
      <c r="BW1126" s="142"/>
      <c r="BX1126" s="142"/>
      <c r="BY1126" s="142"/>
      <c r="BZ1126" s="142"/>
      <c r="CA1126" s="142"/>
      <c r="CB1126" s="142"/>
      <c r="CC1126" s="142"/>
      <c r="CD1126" s="142"/>
      <c r="CE1126" s="142"/>
      <c r="CF1126" s="142"/>
      <c r="CG1126" s="142"/>
      <c r="CH1126" s="142"/>
      <c r="CI1126" s="142"/>
      <c r="CJ1126" s="142"/>
      <c r="CK1126" s="142"/>
      <c r="CL1126" s="142"/>
      <c r="CM1126" s="142"/>
      <c r="CN1126" s="142"/>
      <c r="CO1126" s="142"/>
      <c r="CP1126" s="142"/>
      <c r="CQ1126" s="142"/>
      <c r="CR1126" s="142"/>
      <c r="CS1126" s="142"/>
      <c r="CT1126" s="142"/>
      <c r="CU1126" s="142"/>
      <c r="CV1126" s="142"/>
      <c r="CW1126" s="142"/>
      <c r="CX1126" s="142"/>
      <c r="CY1126" s="142"/>
      <c r="CZ1126" s="142"/>
      <c r="DA1126" s="142"/>
      <c r="DB1126" s="142"/>
      <c r="DC1126" s="142"/>
      <c r="DD1126" s="142"/>
      <c r="DE1126" s="142"/>
      <c r="DF1126" s="142"/>
      <c r="DG1126" s="142"/>
      <c r="DH1126" s="142"/>
      <c r="DI1126" s="142"/>
      <c r="DJ1126" s="142"/>
      <c r="DK1126" s="142"/>
      <c r="DL1126" s="142"/>
      <c r="DM1126" s="142"/>
      <c r="DN1126" s="142"/>
      <c r="DO1126" s="142"/>
      <c r="DP1126" s="142"/>
      <c r="DQ1126" s="142"/>
      <c r="DR1126" s="142"/>
      <c r="DS1126" s="142"/>
      <c r="DT1126" s="142"/>
      <c r="DU1126" s="142"/>
      <c r="DV1126" s="142"/>
      <c r="DW1126" s="142"/>
      <c r="DX1126" s="142"/>
      <c r="DY1126" s="142"/>
      <c r="DZ1126" s="142"/>
      <c r="EA1126" s="142"/>
      <c r="EB1126" s="142"/>
      <c r="EC1126" s="142"/>
      <c r="ED1126" s="142"/>
      <c r="EE1126" s="142"/>
      <c r="EF1126" s="142"/>
      <c r="EG1126" s="142"/>
      <c r="EH1126" s="142"/>
      <c r="EI1126" s="142"/>
      <c r="EJ1126" s="142"/>
      <c r="EK1126" s="142"/>
      <c r="EL1126" s="142"/>
      <c r="EM1126" s="142"/>
      <c r="EN1126" s="142"/>
      <c r="EO1126" s="142"/>
      <c r="EP1126" s="142"/>
      <c r="EQ1126" s="142"/>
      <c r="ER1126" s="142"/>
      <c r="ES1126" s="142"/>
      <c r="ET1126" s="142"/>
      <c r="EU1126" s="142"/>
      <c r="EV1126" s="142"/>
      <c r="EW1126" s="142"/>
      <c r="EX1126" s="142"/>
      <c r="EY1126" s="142"/>
      <c r="EZ1126" s="142"/>
      <c r="FA1126" s="142"/>
      <c r="FB1126" s="142"/>
      <c r="FC1126" s="142"/>
      <c r="FD1126" s="142"/>
      <c r="FE1126" s="142"/>
      <c r="FF1126" s="142"/>
      <c r="FG1126" s="142"/>
      <c r="FH1126" s="142"/>
      <c r="FI1126" s="142"/>
      <c r="FJ1126" s="142"/>
      <c r="FK1126" s="142"/>
      <c r="FL1126" s="142"/>
      <c r="FM1126" s="142"/>
      <c r="FN1126" s="142"/>
      <c r="FO1126" s="142"/>
      <c r="FP1126" s="142"/>
      <c r="FQ1126" s="142"/>
      <c r="FR1126" s="142"/>
      <c r="FS1126" s="142"/>
      <c r="FT1126" s="142"/>
      <c r="FU1126" s="142"/>
      <c r="FV1126" s="142"/>
      <c r="FW1126" s="142"/>
      <c r="FX1126" s="142"/>
      <c r="FY1126" s="142"/>
      <c r="FZ1126" s="142"/>
      <c r="GA1126" s="142"/>
      <c r="GB1126" s="142"/>
      <c r="GC1126" s="142"/>
      <c r="GD1126" s="142"/>
      <c r="GE1126" s="142"/>
      <c r="GF1126" s="142"/>
      <c r="GG1126" s="142"/>
      <c r="GH1126" s="142"/>
      <c r="GI1126" s="142"/>
      <c r="GJ1126" s="142"/>
      <c r="GK1126" s="142"/>
      <c r="GL1126" s="142"/>
      <c r="GM1126" s="142"/>
      <c r="GN1126" s="142"/>
      <c r="GO1126" s="142"/>
      <c r="GP1126" s="142"/>
      <c r="GQ1126" s="142"/>
      <c r="GR1126" s="142"/>
      <c r="GS1126" s="142"/>
      <c r="GT1126" s="142"/>
      <c r="GU1126" s="142"/>
      <c r="GV1126" s="142"/>
      <c r="GW1126" s="142"/>
      <c r="GX1126" s="142"/>
      <c r="GY1126" s="142"/>
      <c r="GZ1126" s="142"/>
      <c r="HA1126" s="142"/>
      <c r="HB1126" s="142"/>
      <c r="HC1126" s="142"/>
      <c r="HD1126" s="142"/>
      <c r="HE1126" s="142"/>
      <c r="HF1126" s="142"/>
      <c r="HG1126" s="142"/>
      <c r="HH1126" s="142"/>
      <c r="HI1126" s="142"/>
      <c r="HJ1126" s="142"/>
      <c r="HK1126" s="142"/>
      <c r="HL1126" s="142"/>
      <c r="HM1126" s="142"/>
      <c r="HN1126" s="142"/>
      <c r="HO1126" s="142"/>
      <c r="HP1126" s="142"/>
      <c r="HQ1126" s="142"/>
      <c r="HR1126" s="142"/>
      <c r="HS1126" s="142"/>
      <c r="HT1126" s="142"/>
      <c r="HU1126" s="142"/>
      <c r="HV1126" s="142"/>
      <c r="HW1126" s="142"/>
      <c r="HX1126" s="142"/>
      <c r="HY1126" s="142"/>
      <c r="HZ1126" s="142"/>
      <c r="IA1126" s="142"/>
      <c r="IB1126" s="142"/>
      <c r="IC1126" s="142"/>
      <c r="ID1126" s="142"/>
      <c r="IE1126" s="142"/>
      <c r="IF1126" s="142"/>
      <c r="IG1126" s="142"/>
      <c r="IH1126" s="142"/>
      <c r="II1126" s="142"/>
      <c r="IJ1126" s="142"/>
      <c r="IK1126" s="142"/>
    </row>
    <row r="1127" spans="1:245" x14ac:dyDescent="0.2">
      <c r="A1127" s="260" t="s">
        <v>541</v>
      </c>
      <c r="B1127" s="261" t="s">
        <v>895</v>
      </c>
      <c r="C1127" s="262" t="s">
        <v>5</v>
      </c>
      <c r="D1127" s="263">
        <v>2</v>
      </c>
      <c r="E1127" s="744"/>
      <c r="F1127" s="163">
        <f t="shared" si="24"/>
        <v>0</v>
      </c>
      <c r="G1127" s="142"/>
      <c r="H1127" s="142"/>
      <c r="I1127" s="142"/>
      <c r="J1127" s="142"/>
      <c r="K1127" s="142"/>
      <c r="L1127" s="142"/>
      <c r="M1127" s="142"/>
      <c r="N1127" s="142"/>
      <c r="O1127" s="142"/>
      <c r="P1127" s="142"/>
      <c r="Q1127" s="142"/>
      <c r="R1127" s="142"/>
      <c r="S1127" s="142"/>
      <c r="T1127" s="142"/>
      <c r="U1127" s="142"/>
      <c r="V1127" s="142"/>
      <c r="W1127" s="142"/>
      <c r="X1127" s="142"/>
      <c r="Y1127" s="142"/>
      <c r="Z1127" s="142"/>
      <c r="AA1127" s="142"/>
      <c r="AB1127" s="142"/>
      <c r="AC1127" s="142"/>
      <c r="AD1127" s="142"/>
      <c r="AE1127" s="142"/>
      <c r="AF1127" s="142"/>
      <c r="AG1127" s="142"/>
      <c r="AH1127" s="142"/>
      <c r="AI1127" s="142"/>
      <c r="AJ1127" s="142"/>
      <c r="AK1127" s="142"/>
      <c r="AL1127" s="142"/>
      <c r="AM1127" s="142"/>
      <c r="AN1127" s="142"/>
      <c r="AO1127" s="142"/>
      <c r="AP1127" s="142"/>
      <c r="AQ1127" s="142"/>
      <c r="AR1127" s="142"/>
      <c r="AS1127" s="142"/>
      <c r="AT1127" s="142"/>
      <c r="AU1127" s="142"/>
      <c r="AV1127" s="142"/>
      <c r="AW1127" s="142"/>
      <c r="AX1127" s="142"/>
      <c r="AY1127" s="142"/>
      <c r="AZ1127" s="142"/>
      <c r="BA1127" s="142"/>
      <c r="BB1127" s="142"/>
      <c r="BC1127" s="142"/>
      <c r="BD1127" s="142"/>
      <c r="BE1127" s="142"/>
      <c r="BF1127" s="142"/>
      <c r="BG1127" s="142"/>
      <c r="BH1127" s="142"/>
      <c r="BI1127" s="142"/>
      <c r="BJ1127" s="142"/>
      <c r="BK1127" s="142"/>
      <c r="BL1127" s="142"/>
      <c r="BM1127" s="142"/>
      <c r="BN1127" s="142"/>
      <c r="BO1127" s="142"/>
      <c r="BP1127" s="142"/>
      <c r="BQ1127" s="142"/>
      <c r="BR1127" s="142"/>
      <c r="BS1127" s="142"/>
      <c r="BT1127" s="142"/>
      <c r="BU1127" s="142"/>
      <c r="BV1127" s="142"/>
      <c r="BW1127" s="142"/>
      <c r="BX1127" s="142"/>
      <c r="BY1127" s="142"/>
      <c r="BZ1127" s="142"/>
      <c r="CA1127" s="142"/>
      <c r="CB1127" s="142"/>
      <c r="CC1127" s="142"/>
      <c r="CD1127" s="142"/>
      <c r="CE1127" s="142"/>
      <c r="CF1127" s="142"/>
      <c r="CG1127" s="142"/>
      <c r="CH1127" s="142"/>
      <c r="CI1127" s="142"/>
      <c r="CJ1127" s="142"/>
      <c r="CK1127" s="142"/>
      <c r="CL1127" s="142"/>
      <c r="CM1127" s="142"/>
      <c r="CN1127" s="142"/>
      <c r="CO1127" s="142"/>
      <c r="CP1127" s="142"/>
      <c r="CQ1127" s="142"/>
      <c r="CR1127" s="142"/>
      <c r="CS1127" s="142"/>
      <c r="CT1127" s="142"/>
      <c r="CU1127" s="142"/>
      <c r="CV1127" s="142"/>
      <c r="CW1127" s="142"/>
      <c r="CX1127" s="142"/>
      <c r="CY1127" s="142"/>
      <c r="CZ1127" s="142"/>
      <c r="DA1127" s="142"/>
      <c r="DB1127" s="142"/>
      <c r="DC1127" s="142"/>
      <c r="DD1127" s="142"/>
      <c r="DE1127" s="142"/>
      <c r="DF1127" s="142"/>
      <c r="DG1127" s="142"/>
      <c r="DH1127" s="142"/>
      <c r="DI1127" s="142"/>
      <c r="DJ1127" s="142"/>
      <c r="DK1127" s="142"/>
      <c r="DL1127" s="142"/>
      <c r="DM1127" s="142"/>
      <c r="DN1127" s="142"/>
      <c r="DO1127" s="142"/>
      <c r="DP1127" s="142"/>
      <c r="DQ1127" s="142"/>
      <c r="DR1127" s="142"/>
      <c r="DS1127" s="142"/>
      <c r="DT1127" s="142"/>
      <c r="DU1127" s="142"/>
      <c r="DV1127" s="142"/>
      <c r="DW1127" s="142"/>
      <c r="DX1127" s="142"/>
      <c r="DY1127" s="142"/>
      <c r="DZ1127" s="142"/>
      <c r="EA1127" s="142"/>
      <c r="EB1127" s="142"/>
      <c r="EC1127" s="142"/>
      <c r="ED1127" s="142"/>
      <c r="EE1127" s="142"/>
      <c r="EF1127" s="142"/>
      <c r="EG1127" s="142"/>
      <c r="EH1127" s="142"/>
      <c r="EI1127" s="142"/>
      <c r="EJ1127" s="142"/>
      <c r="EK1127" s="142"/>
      <c r="EL1127" s="142"/>
      <c r="EM1127" s="142"/>
      <c r="EN1127" s="142"/>
      <c r="EO1127" s="142"/>
      <c r="EP1127" s="142"/>
      <c r="EQ1127" s="142"/>
      <c r="ER1127" s="142"/>
      <c r="ES1127" s="142"/>
      <c r="ET1127" s="142"/>
      <c r="EU1127" s="142"/>
      <c r="EV1127" s="142"/>
      <c r="EW1127" s="142"/>
      <c r="EX1127" s="142"/>
      <c r="EY1127" s="142"/>
      <c r="EZ1127" s="142"/>
      <c r="FA1127" s="142"/>
      <c r="FB1127" s="142"/>
      <c r="FC1127" s="142"/>
      <c r="FD1127" s="142"/>
      <c r="FE1127" s="142"/>
      <c r="FF1127" s="142"/>
      <c r="FG1127" s="142"/>
      <c r="FH1127" s="142"/>
      <c r="FI1127" s="142"/>
      <c r="FJ1127" s="142"/>
      <c r="FK1127" s="142"/>
      <c r="FL1127" s="142"/>
      <c r="FM1127" s="142"/>
      <c r="FN1127" s="142"/>
      <c r="FO1127" s="142"/>
      <c r="FP1127" s="142"/>
      <c r="FQ1127" s="142"/>
      <c r="FR1127" s="142"/>
      <c r="FS1127" s="142"/>
      <c r="FT1127" s="142"/>
      <c r="FU1127" s="142"/>
      <c r="FV1127" s="142"/>
      <c r="FW1127" s="142"/>
      <c r="FX1127" s="142"/>
      <c r="FY1127" s="142"/>
      <c r="FZ1127" s="142"/>
      <c r="GA1127" s="142"/>
      <c r="GB1127" s="142"/>
      <c r="GC1127" s="142"/>
      <c r="GD1127" s="142"/>
      <c r="GE1127" s="142"/>
      <c r="GF1127" s="142"/>
      <c r="GG1127" s="142"/>
      <c r="GH1127" s="142"/>
      <c r="GI1127" s="142"/>
      <c r="GJ1127" s="142"/>
      <c r="GK1127" s="142"/>
      <c r="GL1127" s="142"/>
      <c r="GM1127" s="142"/>
      <c r="GN1127" s="142"/>
      <c r="GO1127" s="142"/>
      <c r="GP1127" s="142"/>
      <c r="GQ1127" s="142"/>
      <c r="GR1127" s="142"/>
      <c r="GS1127" s="142"/>
      <c r="GT1127" s="142"/>
      <c r="GU1127" s="142"/>
      <c r="GV1127" s="142"/>
      <c r="GW1127" s="142"/>
      <c r="GX1127" s="142"/>
      <c r="GY1127" s="142"/>
      <c r="GZ1127" s="142"/>
      <c r="HA1127" s="142"/>
      <c r="HB1127" s="142"/>
      <c r="HC1127" s="142"/>
      <c r="HD1127" s="142"/>
      <c r="HE1127" s="142"/>
      <c r="HF1127" s="142"/>
      <c r="HG1127" s="142"/>
      <c r="HH1127" s="142"/>
      <c r="HI1127" s="142"/>
      <c r="HJ1127" s="142"/>
      <c r="HK1127" s="142"/>
      <c r="HL1127" s="142"/>
      <c r="HM1127" s="142"/>
      <c r="HN1127" s="142"/>
      <c r="HO1127" s="142"/>
      <c r="HP1127" s="142"/>
      <c r="HQ1127" s="142"/>
      <c r="HR1127" s="142"/>
      <c r="HS1127" s="142"/>
      <c r="HT1127" s="142"/>
      <c r="HU1127" s="142"/>
      <c r="HV1127" s="142"/>
      <c r="HW1127" s="142"/>
      <c r="HX1127" s="142"/>
      <c r="HY1127" s="142"/>
      <c r="HZ1127" s="142"/>
      <c r="IA1127" s="142"/>
      <c r="IB1127" s="142"/>
      <c r="IC1127" s="142"/>
      <c r="ID1127" s="142"/>
      <c r="IE1127" s="142"/>
      <c r="IF1127" s="142"/>
      <c r="IG1127" s="142"/>
      <c r="IH1127" s="142"/>
      <c r="II1127" s="142"/>
      <c r="IJ1127" s="142"/>
      <c r="IK1127" s="142"/>
    </row>
    <row r="1128" spans="1:245" x14ac:dyDescent="0.2">
      <c r="A1128" s="260" t="s">
        <v>544</v>
      </c>
      <c r="B1128" s="261" t="s">
        <v>899</v>
      </c>
      <c r="C1128" s="262" t="s">
        <v>5</v>
      </c>
      <c r="D1128" s="263">
        <v>2</v>
      </c>
      <c r="E1128" s="744"/>
      <c r="F1128" s="163">
        <f t="shared" si="24"/>
        <v>0</v>
      </c>
      <c r="G1128" s="142"/>
      <c r="H1128" s="142"/>
      <c r="I1128" s="142"/>
      <c r="J1128" s="142"/>
      <c r="K1128" s="142"/>
      <c r="L1128" s="142"/>
      <c r="M1128" s="142"/>
      <c r="N1128" s="142"/>
      <c r="O1128" s="142"/>
      <c r="P1128" s="142"/>
      <c r="Q1128" s="142"/>
      <c r="R1128" s="142"/>
      <c r="S1128" s="142"/>
      <c r="T1128" s="142"/>
      <c r="U1128" s="142"/>
      <c r="V1128" s="142"/>
      <c r="W1128" s="142"/>
      <c r="X1128" s="142"/>
      <c r="Y1128" s="142"/>
      <c r="Z1128" s="142"/>
      <c r="AA1128" s="142"/>
      <c r="AB1128" s="142"/>
      <c r="AC1128" s="142"/>
      <c r="AD1128" s="142"/>
      <c r="AE1128" s="142"/>
      <c r="AF1128" s="142"/>
      <c r="AG1128" s="142"/>
      <c r="AH1128" s="142"/>
      <c r="AI1128" s="142"/>
      <c r="AJ1128" s="142"/>
      <c r="AK1128" s="142"/>
      <c r="AL1128" s="142"/>
      <c r="AM1128" s="142"/>
      <c r="AN1128" s="142"/>
      <c r="AO1128" s="142"/>
      <c r="AP1128" s="142"/>
      <c r="AQ1128" s="142"/>
      <c r="AR1128" s="142"/>
      <c r="AS1128" s="142"/>
      <c r="AT1128" s="142"/>
      <c r="AU1128" s="142"/>
      <c r="AV1128" s="142"/>
      <c r="AW1128" s="142"/>
      <c r="AX1128" s="142"/>
      <c r="AY1128" s="142"/>
      <c r="AZ1128" s="142"/>
      <c r="BA1128" s="142"/>
      <c r="BB1128" s="142"/>
      <c r="BC1128" s="142"/>
      <c r="BD1128" s="142"/>
      <c r="BE1128" s="142"/>
      <c r="BF1128" s="142"/>
      <c r="BG1128" s="142"/>
      <c r="BH1128" s="142"/>
      <c r="BI1128" s="142"/>
      <c r="BJ1128" s="142"/>
      <c r="BK1128" s="142"/>
      <c r="BL1128" s="142"/>
      <c r="BM1128" s="142"/>
      <c r="BN1128" s="142"/>
      <c r="BO1128" s="142"/>
      <c r="BP1128" s="142"/>
      <c r="BQ1128" s="142"/>
      <c r="BR1128" s="142"/>
      <c r="BS1128" s="142"/>
      <c r="BT1128" s="142"/>
      <c r="BU1128" s="142"/>
      <c r="BV1128" s="142"/>
      <c r="BW1128" s="142"/>
      <c r="BX1128" s="142"/>
      <c r="BY1128" s="142"/>
      <c r="BZ1128" s="142"/>
      <c r="CA1128" s="142"/>
      <c r="CB1128" s="142"/>
      <c r="CC1128" s="142"/>
      <c r="CD1128" s="142"/>
      <c r="CE1128" s="142"/>
      <c r="CF1128" s="142"/>
      <c r="CG1128" s="142"/>
      <c r="CH1128" s="142"/>
      <c r="CI1128" s="142"/>
      <c r="CJ1128" s="142"/>
      <c r="CK1128" s="142"/>
      <c r="CL1128" s="142"/>
      <c r="CM1128" s="142"/>
      <c r="CN1128" s="142"/>
      <c r="CO1128" s="142"/>
      <c r="CP1128" s="142"/>
      <c r="CQ1128" s="142"/>
      <c r="CR1128" s="142"/>
      <c r="CS1128" s="142"/>
      <c r="CT1128" s="142"/>
      <c r="CU1128" s="142"/>
      <c r="CV1128" s="142"/>
      <c r="CW1128" s="142"/>
      <c r="CX1128" s="142"/>
      <c r="CY1128" s="142"/>
      <c r="CZ1128" s="142"/>
      <c r="DA1128" s="142"/>
      <c r="DB1128" s="142"/>
      <c r="DC1128" s="142"/>
      <c r="DD1128" s="142"/>
      <c r="DE1128" s="142"/>
      <c r="DF1128" s="142"/>
      <c r="DG1128" s="142"/>
      <c r="DH1128" s="142"/>
      <c r="DI1128" s="142"/>
      <c r="DJ1128" s="142"/>
      <c r="DK1128" s="142"/>
      <c r="DL1128" s="142"/>
      <c r="DM1128" s="142"/>
      <c r="DN1128" s="142"/>
      <c r="DO1128" s="142"/>
      <c r="DP1128" s="142"/>
      <c r="DQ1128" s="142"/>
      <c r="DR1128" s="142"/>
      <c r="DS1128" s="142"/>
      <c r="DT1128" s="142"/>
      <c r="DU1128" s="142"/>
      <c r="DV1128" s="142"/>
      <c r="DW1128" s="142"/>
      <c r="DX1128" s="142"/>
      <c r="DY1128" s="142"/>
      <c r="DZ1128" s="142"/>
      <c r="EA1128" s="142"/>
      <c r="EB1128" s="142"/>
      <c r="EC1128" s="142"/>
      <c r="ED1128" s="142"/>
      <c r="EE1128" s="142"/>
      <c r="EF1128" s="142"/>
      <c r="EG1128" s="142"/>
      <c r="EH1128" s="142"/>
      <c r="EI1128" s="142"/>
      <c r="EJ1128" s="142"/>
      <c r="EK1128" s="142"/>
      <c r="EL1128" s="142"/>
      <c r="EM1128" s="142"/>
      <c r="EN1128" s="142"/>
      <c r="EO1128" s="142"/>
      <c r="EP1128" s="142"/>
      <c r="EQ1128" s="142"/>
      <c r="ER1128" s="142"/>
      <c r="ES1128" s="142"/>
      <c r="ET1128" s="142"/>
      <c r="EU1128" s="142"/>
      <c r="EV1128" s="142"/>
      <c r="EW1128" s="142"/>
      <c r="EX1128" s="142"/>
      <c r="EY1128" s="142"/>
      <c r="EZ1128" s="142"/>
      <c r="FA1128" s="142"/>
      <c r="FB1128" s="142"/>
      <c r="FC1128" s="142"/>
      <c r="FD1128" s="142"/>
      <c r="FE1128" s="142"/>
      <c r="FF1128" s="142"/>
      <c r="FG1128" s="142"/>
      <c r="FH1128" s="142"/>
      <c r="FI1128" s="142"/>
      <c r="FJ1128" s="142"/>
      <c r="FK1128" s="142"/>
      <c r="FL1128" s="142"/>
      <c r="FM1128" s="142"/>
      <c r="FN1128" s="142"/>
      <c r="FO1128" s="142"/>
      <c r="FP1128" s="142"/>
      <c r="FQ1128" s="142"/>
      <c r="FR1128" s="142"/>
      <c r="FS1128" s="142"/>
      <c r="FT1128" s="142"/>
      <c r="FU1128" s="142"/>
      <c r="FV1128" s="142"/>
      <c r="FW1128" s="142"/>
      <c r="FX1128" s="142"/>
      <c r="FY1128" s="142"/>
      <c r="FZ1128" s="142"/>
      <c r="GA1128" s="142"/>
      <c r="GB1128" s="142"/>
      <c r="GC1128" s="142"/>
      <c r="GD1128" s="142"/>
      <c r="GE1128" s="142"/>
      <c r="GF1128" s="142"/>
      <c r="GG1128" s="142"/>
      <c r="GH1128" s="142"/>
      <c r="GI1128" s="142"/>
      <c r="GJ1128" s="142"/>
      <c r="GK1128" s="142"/>
      <c r="GL1128" s="142"/>
      <c r="GM1128" s="142"/>
      <c r="GN1128" s="142"/>
      <c r="GO1128" s="142"/>
      <c r="GP1128" s="142"/>
      <c r="GQ1128" s="142"/>
      <c r="GR1128" s="142"/>
      <c r="GS1128" s="142"/>
      <c r="GT1128" s="142"/>
      <c r="GU1128" s="142"/>
      <c r="GV1128" s="142"/>
      <c r="GW1128" s="142"/>
      <c r="GX1128" s="142"/>
      <c r="GY1128" s="142"/>
      <c r="GZ1128" s="142"/>
      <c r="HA1128" s="142"/>
      <c r="HB1128" s="142"/>
      <c r="HC1128" s="142"/>
      <c r="HD1128" s="142"/>
      <c r="HE1128" s="142"/>
      <c r="HF1128" s="142"/>
      <c r="HG1128" s="142"/>
      <c r="HH1128" s="142"/>
      <c r="HI1128" s="142"/>
      <c r="HJ1128" s="142"/>
      <c r="HK1128" s="142"/>
      <c r="HL1128" s="142"/>
      <c r="HM1128" s="142"/>
      <c r="HN1128" s="142"/>
      <c r="HO1128" s="142"/>
      <c r="HP1128" s="142"/>
      <c r="HQ1128" s="142"/>
      <c r="HR1128" s="142"/>
      <c r="HS1128" s="142"/>
      <c r="HT1128" s="142"/>
      <c r="HU1128" s="142"/>
      <c r="HV1128" s="142"/>
      <c r="HW1128" s="142"/>
      <c r="HX1128" s="142"/>
      <c r="HY1128" s="142"/>
      <c r="HZ1128" s="142"/>
      <c r="IA1128" s="142"/>
      <c r="IB1128" s="142"/>
      <c r="IC1128" s="142"/>
      <c r="ID1128" s="142"/>
      <c r="IE1128" s="142"/>
      <c r="IF1128" s="142"/>
      <c r="IG1128" s="142"/>
      <c r="IH1128" s="142"/>
      <c r="II1128" s="142"/>
      <c r="IJ1128" s="142"/>
      <c r="IK1128" s="142"/>
    </row>
    <row r="1129" spans="1:245" x14ac:dyDescent="0.2">
      <c r="A1129" s="260" t="s">
        <v>545</v>
      </c>
      <c r="B1129" s="261" t="s">
        <v>900</v>
      </c>
      <c r="C1129" s="262" t="s">
        <v>40</v>
      </c>
      <c r="D1129" s="263">
        <v>28</v>
      </c>
      <c r="E1129" s="744"/>
      <c r="F1129" s="163">
        <f t="shared" si="24"/>
        <v>0</v>
      </c>
      <c r="G1129" s="142"/>
      <c r="H1129" s="142"/>
      <c r="I1129" s="142"/>
      <c r="J1129" s="142"/>
      <c r="K1129" s="142"/>
      <c r="L1129" s="142"/>
      <c r="M1129" s="142"/>
      <c r="N1129" s="142"/>
      <c r="O1129" s="142"/>
      <c r="P1129" s="142"/>
      <c r="Q1129" s="142"/>
      <c r="R1129" s="142"/>
      <c r="S1129" s="142"/>
      <c r="T1129" s="142"/>
      <c r="U1129" s="142"/>
      <c r="V1129" s="142"/>
      <c r="W1129" s="142"/>
      <c r="X1129" s="142"/>
      <c r="Y1129" s="142"/>
      <c r="Z1129" s="142"/>
      <c r="AA1129" s="142"/>
      <c r="AB1129" s="142"/>
      <c r="AC1129" s="142"/>
      <c r="AD1129" s="142"/>
      <c r="AE1129" s="142"/>
      <c r="AF1129" s="142"/>
      <c r="AG1129" s="142"/>
      <c r="AH1129" s="142"/>
      <c r="AI1129" s="142"/>
      <c r="AJ1129" s="142"/>
      <c r="AK1129" s="142"/>
      <c r="AL1129" s="142"/>
      <c r="AM1129" s="142"/>
      <c r="AN1129" s="142"/>
      <c r="AO1129" s="142"/>
      <c r="AP1129" s="142"/>
      <c r="AQ1129" s="142"/>
      <c r="AR1129" s="142"/>
      <c r="AS1129" s="142"/>
      <c r="AT1129" s="142"/>
      <c r="AU1129" s="142"/>
      <c r="AV1129" s="142"/>
      <c r="AW1129" s="142"/>
      <c r="AX1129" s="142"/>
      <c r="AY1129" s="142"/>
      <c r="AZ1129" s="142"/>
      <c r="BA1129" s="142"/>
      <c r="BB1129" s="142"/>
      <c r="BC1129" s="142"/>
      <c r="BD1129" s="142"/>
      <c r="BE1129" s="142"/>
      <c r="BF1129" s="142"/>
      <c r="BG1129" s="142"/>
      <c r="BH1129" s="142"/>
      <c r="BI1129" s="142"/>
      <c r="BJ1129" s="142"/>
      <c r="BK1129" s="142"/>
      <c r="BL1129" s="142"/>
      <c r="BM1129" s="142"/>
      <c r="BN1129" s="142"/>
      <c r="BO1129" s="142"/>
      <c r="BP1129" s="142"/>
      <c r="BQ1129" s="142"/>
      <c r="BR1129" s="142"/>
      <c r="BS1129" s="142"/>
      <c r="BT1129" s="142"/>
      <c r="BU1129" s="142"/>
      <c r="BV1129" s="142"/>
      <c r="BW1129" s="142"/>
      <c r="BX1129" s="142"/>
      <c r="BY1129" s="142"/>
      <c r="BZ1129" s="142"/>
      <c r="CA1129" s="142"/>
      <c r="CB1129" s="142"/>
      <c r="CC1129" s="142"/>
      <c r="CD1129" s="142"/>
      <c r="CE1129" s="142"/>
      <c r="CF1129" s="142"/>
      <c r="CG1129" s="142"/>
      <c r="CH1129" s="142"/>
      <c r="CI1129" s="142"/>
      <c r="CJ1129" s="142"/>
      <c r="CK1129" s="142"/>
      <c r="CL1129" s="142"/>
      <c r="CM1129" s="142"/>
      <c r="CN1129" s="142"/>
      <c r="CO1129" s="142"/>
      <c r="CP1129" s="142"/>
      <c r="CQ1129" s="142"/>
      <c r="CR1129" s="142"/>
      <c r="CS1129" s="142"/>
      <c r="CT1129" s="142"/>
      <c r="CU1129" s="142"/>
      <c r="CV1129" s="142"/>
      <c r="CW1129" s="142"/>
      <c r="CX1129" s="142"/>
      <c r="CY1129" s="142"/>
      <c r="CZ1129" s="142"/>
      <c r="DA1129" s="142"/>
      <c r="DB1129" s="142"/>
      <c r="DC1129" s="142"/>
      <c r="DD1129" s="142"/>
      <c r="DE1129" s="142"/>
      <c r="DF1129" s="142"/>
      <c r="DG1129" s="142"/>
      <c r="DH1129" s="142"/>
      <c r="DI1129" s="142"/>
      <c r="DJ1129" s="142"/>
      <c r="DK1129" s="142"/>
      <c r="DL1129" s="142"/>
      <c r="DM1129" s="142"/>
      <c r="DN1129" s="142"/>
      <c r="DO1129" s="142"/>
      <c r="DP1129" s="142"/>
      <c r="DQ1129" s="142"/>
      <c r="DR1129" s="142"/>
      <c r="DS1129" s="142"/>
      <c r="DT1129" s="142"/>
      <c r="DU1129" s="142"/>
      <c r="DV1129" s="142"/>
      <c r="DW1129" s="142"/>
      <c r="DX1129" s="142"/>
      <c r="DY1129" s="142"/>
      <c r="DZ1129" s="142"/>
      <c r="EA1129" s="142"/>
      <c r="EB1129" s="142"/>
      <c r="EC1129" s="142"/>
      <c r="ED1129" s="142"/>
      <c r="EE1129" s="142"/>
      <c r="EF1129" s="142"/>
      <c r="EG1129" s="142"/>
      <c r="EH1129" s="142"/>
      <c r="EI1129" s="142"/>
      <c r="EJ1129" s="142"/>
      <c r="EK1129" s="142"/>
      <c r="EL1129" s="142"/>
      <c r="EM1129" s="142"/>
      <c r="EN1129" s="142"/>
      <c r="EO1129" s="142"/>
      <c r="EP1129" s="142"/>
      <c r="EQ1129" s="142"/>
      <c r="ER1129" s="142"/>
      <c r="ES1129" s="142"/>
      <c r="ET1129" s="142"/>
      <c r="EU1129" s="142"/>
      <c r="EV1129" s="142"/>
      <c r="EW1129" s="142"/>
      <c r="EX1129" s="142"/>
      <c r="EY1129" s="142"/>
      <c r="EZ1129" s="142"/>
      <c r="FA1129" s="142"/>
      <c r="FB1129" s="142"/>
      <c r="FC1129" s="142"/>
      <c r="FD1129" s="142"/>
      <c r="FE1129" s="142"/>
      <c r="FF1129" s="142"/>
      <c r="FG1129" s="142"/>
      <c r="FH1129" s="142"/>
      <c r="FI1129" s="142"/>
      <c r="FJ1129" s="142"/>
      <c r="FK1129" s="142"/>
      <c r="FL1129" s="142"/>
      <c r="FM1129" s="142"/>
      <c r="FN1129" s="142"/>
      <c r="FO1129" s="142"/>
      <c r="FP1129" s="142"/>
      <c r="FQ1129" s="142"/>
      <c r="FR1129" s="142"/>
      <c r="FS1129" s="142"/>
      <c r="FT1129" s="142"/>
      <c r="FU1129" s="142"/>
      <c r="FV1129" s="142"/>
      <c r="FW1129" s="142"/>
      <c r="FX1129" s="142"/>
      <c r="FY1129" s="142"/>
      <c r="FZ1129" s="142"/>
      <c r="GA1129" s="142"/>
      <c r="GB1129" s="142"/>
      <c r="GC1129" s="142"/>
      <c r="GD1129" s="142"/>
      <c r="GE1129" s="142"/>
      <c r="GF1129" s="142"/>
      <c r="GG1129" s="142"/>
      <c r="GH1129" s="142"/>
      <c r="GI1129" s="142"/>
      <c r="GJ1129" s="142"/>
      <c r="GK1129" s="142"/>
      <c r="GL1129" s="142"/>
      <c r="GM1129" s="142"/>
      <c r="GN1129" s="142"/>
      <c r="GO1129" s="142"/>
      <c r="GP1129" s="142"/>
      <c r="GQ1129" s="142"/>
      <c r="GR1129" s="142"/>
      <c r="GS1129" s="142"/>
      <c r="GT1129" s="142"/>
      <c r="GU1129" s="142"/>
      <c r="GV1129" s="142"/>
      <c r="GW1129" s="142"/>
      <c r="GX1129" s="142"/>
      <c r="GY1129" s="142"/>
      <c r="GZ1129" s="142"/>
      <c r="HA1129" s="142"/>
      <c r="HB1129" s="142"/>
      <c r="HC1129" s="142"/>
      <c r="HD1129" s="142"/>
      <c r="HE1129" s="142"/>
      <c r="HF1129" s="142"/>
      <c r="HG1129" s="142"/>
      <c r="HH1129" s="142"/>
      <c r="HI1129" s="142"/>
      <c r="HJ1129" s="142"/>
      <c r="HK1129" s="142"/>
      <c r="HL1129" s="142"/>
      <c r="HM1129" s="142"/>
      <c r="HN1129" s="142"/>
      <c r="HO1129" s="142"/>
      <c r="HP1129" s="142"/>
      <c r="HQ1129" s="142"/>
      <c r="HR1129" s="142"/>
      <c r="HS1129" s="142"/>
      <c r="HT1129" s="142"/>
      <c r="HU1129" s="142"/>
      <c r="HV1129" s="142"/>
      <c r="HW1129" s="142"/>
      <c r="HX1129" s="142"/>
      <c r="HY1129" s="142"/>
      <c r="HZ1129" s="142"/>
      <c r="IA1129" s="142"/>
      <c r="IB1129" s="142"/>
      <c r="IC1129" s="142"/>
      <c r="ID1129" s="142"/>
      <c r="IE1129" s="142"/>
      <c r="IF1129" s="142"/>
      <c r="IG1129" s="142"/>
      <c r="IH1129" s="142"/>
      <c r="II1129" s="142"/>
      <c r="IJ1129" s="142"/>
      <c r="IK1129" s="142"/>
    </row>
    <row r="1130" spans="1:245" ht="36" x14ac:dyDescent="0.2">
      <c r="A1130" s="260" t="s">
        <v>546</v>
      </c>
      <c r="B1130" s="261" t="s">
        <v>901</v>
      </c>
      <c r="C1130" s="262" t="s">
        <v>40</v>
      </c>
      <c r="D1130" s="263">
        <v>28</v>
      </c>
      <c r="E1130" s="744"/>
      <c r="F1130" s="163">
        <f t="shared" si="24"/>
        <v>0</v>
      </c>
      <c r="G1130" s="142"/>
      <c r="H1130" s="142"/>
      <c r="I1130" s="142"/>
      <c r="J1130" s="142"/>
      <c r="K1130" s="142"/>
      <c r="L1130" s="142"/>
      <c r="M1130" s="142"/>
      <c r="N1130" s="142"/>
      <c r="O1130" s="142"/>
      <c r="P1130" s="142"/>
      <c r="Q1130" s="142"/>
      <c r="R1130" s="142"/>
      <c r="S1130" s="142"/>
      <c r="T1130" s="142"/>
      <c r="U1130" s="142"/>
      <c r="V1130" s="142"/>
      <c r="W1130" s="142"/>
      <c r="X1130" s="142"/>
      <c r="Y1130" s="142"/>
      <c r="Z1130" s="142"/>
      <c r="AA1130" s="142"/>
      <c r="AB1130" s="142"/>
      <c r="AC1130" s="142"/>
      <c r="AD1130" s="142"/>
      <c r="AE1130" s="142"/>
      <c r="AF1130" s="142"/>
      <c r="AG1130" s="142"/>
      <c r="AH1130" s="142"/>
      <c r="AI1130" s="142"/>
      <c r="AJ1130" s="142"/>
      <c r="AK1130" s="142"/>
      <c r="AL1130" s="142"/>
      <c r="AM1130" s="142"/>
      <c r="AN1130" s="142"/>
      <c r="AO1130" s="142"/>
      <c r="AP1130" s="142"/>
      <c r="AQ1130" s="142"/>
      <c r="AR1130" s="142"/>
      <c r="AS1130" s="142"/>
      <c r="AT1130" s="142"/>
      <c r="AU1130" s="142"/>
      <c r="AV1130" s="142"/>
      <c r="AW1130" s="142"/>
      <c r="AX1130" s="142"/>
      <c r="AY1130" s="142"/>
      <c r="AZ1130" s="142"/>
      <c r="BA1130" s="142"/>
      <c r="BB1130" s="142"/>
      <c r="BC1130" s="142"/>
      <c r="BD1130" s="142"/>
      <c r="BE1130" s="142"/>
      <c r="BF1130" s="142"/>
      <c r="BG1130" s="142"/>
      <c r="BH1130" s="142"/>
      <c r="BI1130" s="142"/>
      <c r="BJ1130" s="142"/>
      <c r="BK1130" s="142"/>
      <c r="BL1130" s="142"/>
      <c r="BM1130" s="142"/>
      <c r="BN1130" s="142"/>
      <c r="BO1130" s="142"/>
      <c r="BP1130" s="142"/>
      <c r="BQ1130" s="142"/>
      <c r="BR1130" s="142"/>
      <c r="BS1130" s="142"/>
      <c r="BT1130" s="142"/>
      <c r="BU1130" s="142"/>
      <c r="BV1130" s="142"/>
      <c r="BW1130" s="142"/>
      <c r="BX1130" s="142"/>
      <c r="BY1130" s="142"/>
      <c r="BZ1130" s="142"/>
      <c r="CA1130" s="142"/>
      <c r="CB1130" s="142"/>
      <c r="CC1130" s="142"/>
      <c r="CD1130" s="142"/>
      <c r="CE1130" s="142"/>
      <c r="CF1130" s="142"/>
      <c r="CG1130" s="142"/>
      <c r="CH1130" s="142"/>
      <c r="CI1130" s="142"/>
      <c r="CJ1130" s="142"/>
      <c r="CK1130" s="142"/>
      <c r="CL1130" s="142"/>
      <c r="CM1130" s="142"/>
      <c r="CN1130" s="142"/>
      <c r="CO1130" s="142"/>
      <c r="CP1130" s="142"/>
      <c r="CQ1130" s="142"/>
      <c r="CR1130" s="142"/>
      <c r="CS1130" s="142"/>
      <c r="CT1130" s="142"/>
      <c r="CU1130" s="142"/>
      <c r="CV1130" s="142"/>
      <c r="CW1130" s="142"/>
      <c r="CX1130" s="142"/>
      <c r="CY1130" s="142"/>
      <c r="CZ1130" s="142"/>
      <c r="DA1130" s="142"/>
      <c r="DB1130" s="142"/>
      <c r="DC1130" s="142"/>
      <c r="DD1130" s="142"/>
      <c r="DE1130" s="142"/>
      <c r="DF1130" s="142"/>
      <c r="DG1130" s="142"/>
      <c r="DH1130" s="142"/>
      <c r="DI1130" s="142"/>
      <c r="DJ1130" s="142"/>
      <c r="DK1130" s="142"/>
      <c r="DL1130" s="142"/>
      <c r="DM1130" s="142"/>
      <c r="DN1130" s="142"/>
      <c r="DO1130" s="142"/>
      <c r="DP1130" s="142"/>
      <c r="DQ1130" s="142"/>
      <c r="DR1130" s="142"/>
      <c r="DS1130" s="142"/>
      <c r="DT1130" s="142"/>
      <c r="DU1130" s="142"/>
      <c r="DV1130" s="142"/>
      <c r="DW1130" s="142"/>
      <c r="DX1130" s="142"/>
      <c r="DY1130" s="142"/>
      <c r="DZ1130" s="142"/>
      <c r="EA1130" s="142"/>
      <c r="EB1130" s="142"/>
      <c r="EC1130" s="142"/>
      <c r="ED1130" s="142"/>
      <c r="EE1130" s="142"/>
      <c r="EF1130" s="142"/>
      <c r="EG1130" s="142"/>
      <c r="EH1130" s="142"/>
      <c r="EI1130" s="142"/>
      <c r="EJ1130" s="142"/>
      <c r="EK1130" s="142"/>
      <c r="EL1130" s="142"/>
      <c r="EM1130" s="142"/>
      <c r="EN1130" s="142"/>
      <c r="EO1130" s="142"/>
      <c r="EP1130" s="142"/>
      <c r="EQ1130" s="142"/>
      <c r="ER1130" s="142"/>
      <c r="ES1130" s="142"/>
      <c r="ET1130" s="142"/>
      <c r="EU1130" s="142"/>
      <c r="EV1130" s="142"/>
      <c r="EW1130" s="142"/>
      <c r="EX1130" s="142"/>
      <c r="EY1130" s="142"/>
      <c r="EZ1130" s="142"/>
      <c r="FA1130" s="142"/>
      <c r="FB1130" s="142"/>
      <c r="FC1130" s="142"/>
      <c r="FD1130" s="142"/>
      <c r="FE1130" s="142"/>
      <c r="FF1130" s="142"/>
      <c r="FG1130" s="142"/>
      <c r="FH1130" s="142"/>
      <c r="FI1130" s="142"/>
      <c r="FJ1130" s="142"/>
      <c r="FK1130" s="142"/>
      <c r="FL1130" s="142"/>
      <c r="FM1130" s="142"/>
      <c r="FN1130" s="142"/>
      <c r="FO1130" s="142"/>
      <c r="FP1130" s="142"/>
      <c r="FQ1130" s="142"/>
      <c r="FR1130" s="142"/>
      <c r="FS1130" s="142"/>
      <c r="FT1130" s="142"/>
      <c r="FU1130" s="142"/>
      <c r="FV1130" s="142"/>
      <c r="FW1130" s="142"/>
      <c r="FX1130" s="142"/>
      <c r="FY1130" s="142"/>
      <c r="FZ1130" s="142"/>
      <c r="GA1130" s="142"/>
      <c r="GB1130" s="142"/>
      <c r="GC1130" s="142"/>
      <c r="GD1130" s="142"/>
      <c r="GE1130" s="142"/>
      <c r="GF1130" s="142"/>
      <c r="GG1130" s="142"/>
      <c r="GH1130" s="142"/>
      <c r="GI1130" s="142"/>
      <c r="GJ1130" s="142"/>
      <c r="GK1130" s="142"/>
      <c r="GL1130" s="142"/>
      <c r="GM1130" s="142"/>
      <c r="GN1130" s="142"/>
      <c r="GO1130" s="142"/>
      <c r="GP1130" s="142"/>
      <c r="GQ1130" s="142"/>
      <c r="GR1130" s="142"/>
      <c r="GS1130" s="142"/>
      <c r="GT1130" s="142"/>
      <c r="GU1130" s="142"/>
      <c r="GV1130" s="142"/>
      <c r="GW1130" s="142"/>
      <c r="GX1130" s="142"/>
      <c r="GY1130" s="142"/>
      <c r="GZ1130" s="142"/>
      <c r="HA1130" s="142"/>
      <c r="HB1130" s="142"/>
      <c r="HC1130" s="142"/>
      <c r="HD1130" s="142"/>
      <c r="HE1130" s="142"/>
      <c r="HF1130" s="142"/>
      <c r="HG1130" s="142"/>
      <c r="HH1130" s="142"/>
      <c r="HI1130" s="142"/>
      <c r="HJ1130" s="142"/>
      <c r="HK1130" s="142"/>
      <c r="HL1130" s="142"/>
      <c r="HM1130" s="142"/>
      <c r="HN1130" s="142"/>
      <c r="HO1130" s="142"/>
      <c r="HP1130" s="142"/>
      <c r="HQ1130" s="142"/>
      <c r="HR1130" s="142"/>
      <c r="HS1130" s="142"/>
      <c r="HT1130" s="142"/>
      <c r="HU1130" s="142"/>
      <c r="HV1130" s="142"/>
      <c r="HW1130" s="142"/>
      <c r="HX1130" s="142"/>
      <c r="HY1130" s="142"/>
      <c r="HZ1130" s="142"/>
      <c r="IA1130" s="142"/>
      <c r="IB1130" s="142"/>
      <c r="IC1130" s="142"/>
      <c r="ID1130" s="142"/>
      <c r="IE1130" s="142"/>
      <c r="IF1130" s="142"/>
      <c r="IG1130" s="142"/>
      <c r="IH1130" s="142"/>
      <c r="II1130" s="142"/>
      <c r="IJ1130" s="142"/>
      <c r="IK1130" s="142"/>
    </row>
    <row r="1131" spans="1:245" ht="60" x14ac:dyDescent="0.2">
      <c r="A1131" s="260" t="s">
        <v>547</v>
      </c>
      <c r="B1131" s="261" t="s">
        <v>902</v>
      </c>
      <c r="C1131" s="262" t="s">
        <v>5</v>
      </c>
      <c r="D1131" s="263">
        <v>23</v>
      </c>
      <c r="E1131" s="744"/>
      <c r="F1131" s="163">
        <f t="shared" si="24"/>
        <v>0</v>
      </c>
      <c r="G1131" s="142"/>
      <c r="H1131" s="142"/>
      <c r="I1131" s="142"/>
      <c r="J1131" s="142"/>
      <c r="K1131" s="142"/>
      <c r="L1131" s="142"/>
      <c r="M1131" s="142"/>
      <c r="N1131" s="142"/>
      <c r="O1131" s="142"/>
      <c r="P1131" s="142"/>
      <c r="Q1131" s="142"/>
      <c r="R1131" s="142"/>
      <c r="S1131" s="142"/>
      <c r="T1131" s="142"/>
      <c r="U1131" s="142"/>
      <c r="V1131" s="142"/>
      <c r="W1131" s="142"/>
      <c r="X1131" s="142"/>
      <c r="Y1131" s="142"/>
      <c r="Z1131" s="142"/>
      <c r="AA1131" s="142"/>
      <c r="AB1131" s="142"/>
      <c r="AC1131" s="142"/>
      <c r="AD1131" s="142"/>
      <c r="AE1131" s="142"/>
      <c r="AF1131" s="142"/>
      <c r="AG1131" s="142"/>
      <c r="AH1131" s="142"/>
      <c r="AI1131" s="142"/>
      <c r="AJ1131" s="142"/>
      <c r="AK1131" s="142"/>
      <c r="AL1131" s="142"/>
      <c r="AM1131" s="142"/>
      <c r="AN1131" s="142"/>
      <c r="AO1131" s="142"/>
      <c r="AP1131" s="142"/>
      <c r="AQ1131" s="142"/>
      <c r="AR1131" s="142"/>
      <c r="AS1131" s="142"/>
      <c r="AT1131" s="142"/>
      <c r="AU1131" s="142"/>
      <c r="AV1131" s="142"/>
      <c r="AW1131" s="142"/>
      <c r="AX1131" s="142"/>
      <c r="AY1131" s="142"/>
      <c r="AZ1131" s="142"/>
      <c r="BA1131" s="142"/>
      <c r="BB1131" s="142"/>
      <c r="BC1131" s="142"/>
      <c r="BD1131" s="142"/>
      <c r="BE1131" s="142"/>
      <c r="BF1131" s="142"/>
      <c r="BG1131" s="142"/>
      <c r="BH1131" s="142"/>
      <c r="BI1131" s="142"/>
      <c r="BJ1131" s="142"/>
      <c r="BK1131" s="142"/>
      <c r="BL1131" s="142"/>
      <c r="BM1131" s="142"/>
      <c r="BN1131" s="142"/>
      <c r="BO1131" s="142"/>
      <c r="BP1131" s="142"/>
      <c r="BQ1131" s="142"/>
      <c r="BR1131" s="142"/>
      <c r="BS1131" s="142"/>
      <c r="BT1131" s="142"/>
      <c r="BU1131" s="142"/>
      <c r="BV1131" s="142"/>
      <c r="BW1131" s="142"/>
      <c r="BX1131" s="142"/>
      <c r="BY1131" s="142"/>
      <c r="BZ1131" s="142"/>
      <c r="CA1131" s="142"/>
      <c r="CB1131" s="142"/>
      <c r="CC1131" s="142"/>
      <c r="CD1131" s="142"/>
      <c r="CE1131" s="142"/>
      <c r="CF1131" s="142"/>
      <c r="CG1131" s="142"/>
      <c r="CH1131" s="142"/>
      <c r="CI1131" s="142"/>
      <c r="CJ1131" s="142"/>
      <c r="CK1131" s="142"/>
      <c r="CL1131" s="142"/>
      <c r="CM1131" s="142"/>
      <c r="CN1131" s="142"/>
      <c r="CO1131" s="142"/>
      <c r="CP1131" s="142"/>
      <c r="CQ1131" s="142"/>
      <c r="CR1131" s="142"/>
      <c r="CS1131" s="142"/>
      <c r="CT1131" s="142"/>
      <c r="CU1131" s="142"/>
      <c r="CV1131" s="142"/>
      <c r="CW1131" s="142"/>
      <c r="CX1131" s="142"/>
      <c r="CY1131" s="142"/>
      <c r="CZ1131" s="142"/>
      <c r="DA1131" s="142"/>
      <c r="DB1131" s="142"/>
      <c r="DC1131" s="142"/>
      <c r="DD1131" s="142"/>
      <c r="DE1131" s="142"/>
      <c r="DF1131" s="142"/>
      <c r="DG1131" s="142"/>
      <c r="DH1131" s="142"/>
      <c r="DI1131" s="142"/>
      <c r="DJ1131" s="142"/>
      <c r="DK1131" s="142"/>
      <c r="DL1131" s="142"/>
      <c r="DM1131" s="142"/>
      <c r="DN1131" s="142"/>
      <c r="DO1131" s="142"/>
      <c r="DP1131" s="142"/>
      <c r="DQ1131" s="142"/>
      <c r="DR1131" s="142"/>
      <c r="DS1131" s="142"/>
      <c r="DT1131" s="142"/>
      <c r="DU1131" s="142"/>
      <c r="DV1131" s="142"/>
      <c r="DW1131" s="142"/>
      <c r="DX1131" s="142"/>
      <c r="DY1131" s="142"/>
      <c r="DZ1131" s="142"/>
      <c r="EA1131" s="142"/>
      <c r="EB1131" s="142"/>
      <c r="EC1131" s="142"/>
      <c r="ED1131" s="142"/>
      <c r="EE1131" s="142"/>
      <c r="EF1131" s="142"/>
      <c r="EG1131" s="142"/>
      <c r="EH1131" s="142"/>
      <c r="EI1131" s="142"/>
      <c r="EJ1131" s="142"/>
      <c r="EK1131" s="142"/>
      <c r="EL1131" s="142"/>
      <c r="EM1131" s="142"/>
      <c r="EN1131" s="142"/>
      <c r="EO1131" s="142"/>
      <c r="EP1131" s="142"/>
      <c r="EQ1131" s="142"/>
      <c r="ER1131" s="142"/>
      <c r="ES1131" s="142"/>
      <c r="ET1131" s="142"/>
      <c r="EU1131" s="142"/>
      <c r="EV1131" s="142"/>
      <c r="EW1131" s="142"/>
      <c r="EX1131" s="142"/>
      <c r="EY1131" s="142"/>
      <c r="EZ1131" s="142"/>
      <c r="FA1131" s="142"/>
      <c r="FB1131" s="142"/>
      <c r="FC1131" s="142"/>
      <c r="FD1131" s="142"/>
      <c r="FE1131" s="142"/>
      <c r="FF1131" s="142"/>
      <c r="FG1131" s="142"/>
      <c r="FH1131" s="142"/>
      <c r="FI1131" s="142"/>
      <c r="FJ1131" s="142"/>
      <c r="FK1131" s="142"/>
      <c r="FL1131" s="142"/>
      <c r="FM1131" s="142"/>
      <c r="FN1131" s="142"/>
      <c r="FO1131" s="142"/>
      <c r="FP1131" s="142"/>
      <c r="FQ1131" s="142"/>
      <c r="FR1131" s="142"/>
      <c r="FS1131" s="142"/>
      <c r="FT1131" s="142"/>
      <c r="FU1131" s="142"/>
      <c r="FV1131" s="142"/>
      <c r="FW1131" s="142"/>
      <c r="FX1131" s="142"/>
      <c r="FY1131" s="142"/>
      <c r="FZ1131" s="142"/>
      <c r="GA1131" s="142"/>
      <c r="GB1131" s="142"/>
      <c r="GC1131" s="142"/>
      <c r="GD1131" s="142"/>
      <c r="GE1131" s="142"/>
      <c r="GF1131" s="142"/>
      <c r="GG1131" s="142"/>
      <c r="GH1131" s="142"/>
      <c r="GI1131" s="142"/>
      <c r="GJ1131" s="142"/>
      <c r="GK1131" s="142"/>
      <c r="GL1131" s="142"/>
      <c r="GM1131" s="142"/>
      <c r="GN1131" s="142"/>
      <c r="GO1131" s="142"/>
      <c r="GP1131" s="142"/>
      <c r="GQ1131" s="142"/>
      <c r="GR1131" s="142"/>
      <c r="GS1131" s="142"/>
      <c r="GT1131" s="142"/>
      <c r="GU1131" s="142"/>
      <c r="GV1131" s="142"/>
      <c r="GW1131" s="142"/>
      <c r="GX1131" s="142"/>
      <c r="GY1131" s="142"/>
      <c r="GZ1131" s="142"/>
      <c r="HA1131" s="142"/>
      <c r="HB1131" s="142"/>
      <c r="HC1131" s="142"/>
      <c r="HD1131" s="142"/>
      <c r="HE1131" s="142"/>
      <c r="HF1131" s="142"/>
      <c r="HG1131" s="142"/>
      <c r="HH1131" s="142"/>
      <c r="HI1131" s="142"/>
      <c r="HJ1131" s="142"/>
      <c r="HK1131" s="142"/>
      <c r="HL1131" s="142"/>
      <c r="HM1131" s="142"/>
      <c r="HN1131" s="142"/>
      <c r="HO1131" s="142"/>
      <c r="HP1131" s="142"/>
      <c r="HQ1131" s="142"/>
      <c r="HR1131" s="142"/>
      <c r="HS1131" s="142"/>
      <c r="HT1131" s="142"/>
      <c r="HU1131" s="142"/>
      <c r="HV1131" s="142"/>
      <c r="HW1131" s="142"/>
      <c r="HX1131" s="142"/>
      <c r="HY1131" s="142"/>
      <c r="HZ1131" s="142"/>
      <c r="IA1131" s="142"/>
      <c r="IB1131" s="142"/>
      <c r="IC1131" s="142"/>
      <c r="ID1131" s="142"/>
      <c r="IE1131" s="142"/>
      <c r="IF1131" s="142"/>
      <c r="IG1131" s="142"/>
      <c r="IH1131" s="142"/>
      <c r="II1131" s="142"/>
      <c r="IJ1131" s="142"/>
      <c r="IK1131" s="142"/>
    </row>
    <row r="1132" spans="1:245" x14ac:dyDescent="0.2">
      <c r="A1132" s="111"/>
      <c r="B1132" s="675" t="s">
        <v>903</v>
      </c>
      <c r="C1132" s="63"/>
      <c r="D1132" s="63"/>
      <c r="E1132" s="745"/>
      <c r="F1132" s="259"/>
    </row>
    <row r="1133" spans="1:245" ht="24" x14ac:dyDescent="0.2">
      <c r="A1133" s="260" t="s">
        <v>548</v>
      </c>
      <c r="B1133" s="261" t="s">
        <v>906</v>
      </c>
      <c r="C1133" s="262" t="s">
        <v>5</v>
      </c>
      <c r="D1133" s="263">
        <v>18</v>
      </c>
      <c r="E1133" s="744"/>
      <c r="F1133" s="163">
        <f t="shared" ref="F1133:F1150" si="25">D1133*E1133</f>
        <v>0</v>
      </c>
      <c r="G1133" s="142"/>
      <c r="H1133" s="142"/>
      <c r="I1133" s="142"/>
      <c r="J1133" s="142"/>
      <c r="K1133" s="142"/>
      <c r="L1133" s="142"/>
      <c r="M1133" s="142"/>
      <c r="N1133" s="142"/>
      <c r="O1133" s="142"/>
      <c r="P1133" s="142"/>
      <c r="Q1133" s="142"/>
      <c r="R1133" s="142"/>
      <c r="S1133" s="142"/>
      <c r="T1133" s="142"/>
      <c r="U1133" s="142"/>
      <c r="V1133" s="142"/>
      <c r="W1133" s="142"/>
      <c r="X1133" s="142"/>
      <c r="Y1133" s="142"/>
      <c r="Z1133" s="142"/>
      <c r="AA1133" s="142"/>
      <c r="AB1133" s="142"/>
      <c r="AC1133" s="142"/>
      <c r="AD1133" s="142"/>
      <c r="AE1133" s="142"/>
      <c r="AF1133" s="142"/>
      <c r="AG1133" s="142"/>
      <c r="AH1133" s="142"/>
      <c r="AI1133" s="142"/>
      <c r="AJ1133" s="142"/>
      <c r="AK1133" s="142"/>
      <c r="AL1133" s="142"/>
      <c r="AM1133" s="142"/>
      <c r="AN1133" s="142"/>
      <c r="AO1133" s="142"/>
      <c r="AP1133" s="142"/>
      <c r="AQ1133" s="142"/>
      <c r="AR1133" s="142"/>
      <c r="AS1133" s="142"/>
      <c r="AT1133" s="142"/>
      <c r="AU1133" s="142"/>
      <c r="AV1133" s="142"/>
      <c r="AW1133" s="142"/>
      <c r="AX1133" s="142"/>
      <c r="AY1133" s="142"/>
      <c r="AZ1133" s="142"/>
      <c r="BA1133" s="142"/>
      <c r="BB1133" s="142"/>
      <c r="BC1133" s="142"/>
      <c r="BD1133" s="142"/>
      <c r="BE1133" s="142"/>
      <c r="BF1133" s="142"/>
      <c r="BG1133" s="142"/>
      <c r="BH1133" s="142"/>
      <c r="BI1133" s="142"/>
      <c r="BJ1133" s="142"/>
      <c r="BK1133" s="142"/>
      <c r="BL1133" s="142"/>
      <c r="BM1133" s="142"/>
      <c r="BN1133" s="142"/>
      <c r="BO1133" s="142"/>
      <c r="BP1133" s="142"/>
      <c r="BQ1133" s="142"/>
      <c r="BR1133" s="142"/>
      <c r="BS1133" s="142"/>
      <c r="BT1133" s="142"/>
      <c r="BU1133" s="142"/>
      <c r="BV1133" s="142"/>
      <c r="BW1133" s="142"/>
      <c r="BX1133" s="142"/>
      <c r="BY1133" s="142"/>
      <c r="BZ1133" s="142"/>
      <c r="CA1133" s="142"/>
      <c r="CB1133" s="142"/>
      <c r="CC1133" s="142"/>
      <c r="CD1133" s="142"/>
      <c r="CE1133" s="142"/>
      <c r="CF1133" s="142"/>
      <c r="CG1133" s="142"/>
      <c r="CH1133" s="142"/>
      <c r="CI1133" s="142"/>
      <c r="CJ1133" s="142"/>
      <c r="CK1133" s="142"/>
      <c r="CL1133" s="142"/>
      <c r="CM1133" s="142"/>
      <c r="CN1133" s="142"/>
      <c r="CO1133" s="142"/>
      <c r="CP1133" s="142"/>
      <c r="CQ1133" s="142"/>
      <c r="CR1133" s="142"/>
      <c r="CS1133" s="142"/>
      <c r="CT1133" s="142"/>
      <c r="CU1133" s="142"/>
      <c r="CV1133" s="142"/>
      <c r="CW1133" s="142"/>
      <c r="CX1133" s="142"/>
      <c r="CY1133" s="142"/>
      <c r="CZ1133" s="142"/>
      <c r="DA1133" s="142"/>
      <c r="DB1133" s="142"/>
      <c r="DC1133" s="142"/>
      <c r="DD1133" s="142"/>
      <c r="DE1133" s="142"/>
      <c r="DF1133" s="142"/>
      <c r="DG1133" s="142"/>
      <c r="DH1133" s="142"/>
      <c r="DI1133" s="142"/>
      <c r="DJ1133" s="142"/>
      <c r="DK1133" s="142"/>
      <c r="DL1133" s="142"/>
      <c r="DM1133" s="142"/>
      <c r="DN1133" s="142"/>
      <c r="DO1133" s="142"/>
      <c r="DP1133" s="142"/>
      <c r="DQ1133" s="142"/>
      <c r="DR1133" s="142"/>
      <c r="DS1133" s="142"/>
      <c r="DT1133" s="142"/>
      <c r="DU1133" s="142"/>
      <c r="DV1133" s="142"/>
      <c r="DW1133" s="142"/>
      <c r="DX1133" s="142"/>
      <c r="DY1133" s="142"/>
      <c r="DZ1133" s="142"/>
      <c r="EA1133" s="142"/>
      <c r="EB1133" s="142"/>
      <c r="EC1133" s="142"/>
      <c r="ED1133" s="142"/>
      <c r="EE1133" s="142"/>
      <c r="EF1133" s="142"/>
      <c r="EG1133" s="142"/>
      <c r="EH1133" s="142"/>
      <c r="EI1133" s="142"/>
      <c r="EJ1133" s="142"/>
      <c r="EK1133" s="142"/>
      <c r="EL1133" s="142"/>
      <c r="EM1133" s="142"/>
      <c r="EN1133" s="142"/>
      <c r="EO1133" s="142"/>
      <c r="EP1133" s="142"/>
      <c r="EQ1133" s="142"/>
      <c r="ER1133" s="142"/>
      <c r="ES1133" s="142"/>
      <c r="ET1133" s="142"/>
      <c r="EU1133" s="142"/>
      <c r="EV1133" s="142"/>
      <c r="EW1133" s="142"/>
      <c r="EX1133" s="142"/>
      <c r="EY1133" s="142"/>
      <c r="EZ1133" s="142"/>
      <c r="FA1133" s="142"/>
      <c r="FB1133" s="142"/>
      <c r="FC1133" s="142"/>
      <c r="FD1133" s="142"/>
      <c r="FE1133" s="142"/>
      <c r="FF1133" s="142"/>
      <c r="FG1133" s="142"/>
      <c r="FH1133" s="142"/>
      <c r="FI1133" s="142"/>
      <c r="FJ1133" s="142"/>
      <c r="FK1133" s="142"/>
      <c r="FL1133" s="142"/>
      <c r="FM1133" s="142"/>
      <c r="FN1133" s="142"/>
      <c r="FO1133" s="142"/>
      <c r="FP1133" s="142"/>
      <c r="FQ1133" s="142"/>
      <c r="FR1133" s="142"/>
      <c r="FS1133" s="142"/>
      <c r="FT1133" s="142"/>
      <c r="FU1133" s="142"/>
      <c r="FV1133" s="142"/>
      <c r="FW1133" s="142"/>
      <c r="FX1133" s="142"/>
      <c r="FY1133" s="142"/>
      <c r="FZ1133" s="142"/>
      <c r="GA1133" s="142"/>
      <c r="GB1133" s="142"/>
      <c r="GC1133" s="142"/>
      <c r="GD1133" s="142"/>
      <c r="GE1133" s="142"/>
      <c r="GF1133" s="142"/>
      <c r="GG1133" s="142"/>
      <c r="GH1133" s="142"/>
      <c r="GI1133" s="142"/>
      <c r="GJ1133" s="142"/>
      <c r="GK1133" s="142"/>
      <c r="GL1133" s="142"/>
      <c r="GM1133" s="142"/>
      <c r="GN1133" s="142"/>
      <c r="GO1133" s="142"/>
      <c r="GP1133" s="142"/>
      <c r="GQ1133" s="142"/>
      <c r="GR1133" s="142"/>
      <c r="GS1133" s="142"/>
      <c r="GT1133" s="142"/>
      <c r="GU1133" s="142"/>
      <c r="GV1133" s="142"/>
      <c r="GW1133" s="142"/>
      <c r="GX1133" s="142"/>
      <c r="GY1133" s="142"/>
      <c r="GZ1133" s="142"/>
      <c r="HA1133" s="142"/>
      <c r="HB1133" s="142"/>
      <c r="HC1133" s="142"/>
      <c r="HD1133" s="142"/>
      <c r="HE1133" s="142"/>
      <c r="HF1133" s="142"/>
      <c r="HG1133" s="142"/>
      <c r="HH1133" s="142"/>
      <c r="HI1133" s="142"/>
      <c r="HJ1133" s="142"/>
      <c r="HK1133" s="142"/>
      <c r="HL1133" s="142"/>
      <c r="HM1133" s="142"/>
      <c r="HN1133" s="142"/>
      <c r="HO1133" s="142"/>
      <c r="HP1133" s="142"/>
      <c r="HQ1133" s="142"/>
      <c r="HR1133" s="142"/>
      <c r="HS1133" s="142"/>
      <c r="HT1133" s="142"/>
      <c r="HU1133" s="142"/>
      <c r="HV1133" s="142"/>
      <c r="HW1133" s="142"/>
      <c r="HX1133" s="142"/>
      <c r="HY1133" s="142"/>
      <c r="HZ1133" s="142"/>
      <c r="IA1133" s="142"/>
      <c r="IB1133" s="142"/>
      <c r="IC1133" s="142"/>
      <c r="ID1133" s="142"/>
      <c r="IE1133" s="142"/>
      <c r="IF1133" s="142"/>
      <c r="IG1133" s="142"/>
      <c r="IH1133" s="142"/>
      <c r="II1133" s="142"/>
      <c r="IJ1133" s="142"/>
      <c r="IK1133" s="142"/>
    </row>
    <row r="1134" spans="1:245" ht="24" x14ac:dyDescent="0.2">
      <c r="A1134" s="260" t="s">
        <v>549</v>
      </c>
      <c r="B1134" s="261" t="s">
        <v>907</v>
      </c>
      <c r="C1134" s="262" t="s">
        <v>5</v>
      </c>
      <c r="D1134" s="263">
        <v>18</v>
      </c>
      <c r="E1134" s="744"/>
      <c r="F1134" s="163">
        <f t="shared" si="25"/>
        <v>0</v>
      </c>
      <c r="G1134" s="142"/>
      <c r="H1134" s="142"/>
      <c r="I1134" s="142"/>
      <c r="J1134" s="142"/>
      <c r="K1134" s="142"/>
      <c r="L1134" s="142"/>
      <c r="M1134" s="142"/>
      <c r="N1134" s="142"/>
      <c r="O1134" s="142"/>
      <c r="P1134" s="142"/>
      <c r="Q1134" s="142"/>
      <c r="R1134" s="142"/>
      <c r="S1134" s="142"/>
      <c r="T1134" s="142"/>
      <c r="U1134" s="142"/>
      <c r="V1134" s="142"/>
      <c r="W1134" s="142"/>
      <c r="X1134" s="142"/>
      <c r="Y1134" s="142"/>
      <c r="Z1134" s="142"/>
      <c r="AA1134" s="142"/>
      <c r="AB1134" s="142"/>
      <c r="AC1134" s="142"/>
      <c r="AD1134" s="142"/>
      <c r="AE1134" s="142"/>
      <c r="AF1134" s="142"/>
      <c r="AG1134" s="142"/>
      <c r="AH1134" s="142"/>
      <c r="AI1134" s="142"/>
      <c r="AJ1134" s="142"/>
      <c r="AK1134" s="142"/>
      <c r="AL1134" s="142"/>
      <c r="AM1134" s="142"/>
      <c r="AN1134" s="142"/>
      <c r="AO1134" s="142"/>
      <c r="AP1134" s="142"/>
      <c r="AQ1134" s="142"/>
      <c r="AR1134" s="142"/>
      <c r="AS1134" s="142"/>
      <c r="AT1134" s="142"/>
      <c r="AU1134" s="142"/>
      <c r="AV1134" s="142"/>
      <c r="AW1134" s="142"/>
      <c r="AX1134" s="142"/>
      <c r="AY1134" s="142"/>
      <c r="AZ1134" s="142"/>
      <c r="BA1134" s="142"/>
      <c r="BB1134" s="142"/>
      <c r="BC1134" s="142"/>
      <c r="BD1134" s="142"/>
      <c r="BE1134" s="142"/>
      <c r="BF1134" s="142"/>
      <c r="BG1134" s="142"/>
      <c r="BH1134" s="142"/>
      <c r="BI1134" s="142"/>
      <c r="BJ1134" s="142"/>
      <c r="BK1134" s="142"/>
      <c r="BL1134" s="142"/>
      <c r="BM1134" s="142"/>
      <c r="BN1134" s="142"/>
      <c r="BO1134" s="142"/>
      <c r="BP1134" s="142"/>
      <c r="BQ1134" s="142"/>
      <c r="BR1134" s="142"/>
      <c r="BS1134" s="142"/>
      <c r="BT1134" s="142"/>
      <c r="BU1134" s="142"/>
      <c r="BV1134" s="142"/>
      <c r="BW1134" s="142"/>
      <c r="BX1134" s="142"/>
      <c r="BY1134" s="142"/>
      <c r="BZ1134" s="142"/>
      <c r="CA1134" s="142"/>
      <c r="CB1134" s="142"/>
      <c r="CC1134" s="142"/>
      <c r="CD1134" s="142"/>
      <c r="CE1134" s="142"/>
      <c r="CF1134" s="142"/>
      <c r="CG1134" s="142"/>
      <c r="CH1134" s="142"/>
      <c r="CI1134" s="142"/>
      <c r="CJ1134" s="142"/>
      <c r="CK1134" s="142"/>
      <c r="CL1134" s="142"/>
      <c r="CM1134" s="142"/>
      <c r="CN1134" s="142"/>
      <c r="CO1134" s="142"/>
      <c r="CP1134" s="142"/>
      <c r="CQ1134" s="142"/>
      <c r="CR1134" s="142"/>
      <c r="CS1134" s="142"/>
      <c r="CT1134" s="142"/>
      <c r="CU1134" s="142"/>
      <c r="CV1134" s="142"/>
      <c r="CW1134" s="142"/>
      <c r="CX1134" s="142"/>
      <c r="CY1134" s="142"/>
      <c r="CZ1134" s="142"/>
      <c r="DA1134" s="142"/>
      <c r="DB1134" s="142"/>
      <c r="DC1134" s="142"/>
      <c r="DD1134" s="142"/>
      <c r="DE1134" s="142"/>
      <c r="DF1134" s="142"/>
      <c r="DG1134" s="142"/>
      <c r="DH1134" s="142"/>
      <c r="DI1134" s="142"/>
      <c r="DJ1134" s="142"/>
      <c r="DK1134" s="142"/>
      <c r="DL1134" s="142"/>
      <c r="DM1134" s="142"/>
      <c r="DN1134" s="142"/>
      <c r="DO1134" s="142"/>
      <c r="DP1134" s="142"/>
      <c r="DQ1134" s="142"/>
      <c r="DR1134" s="142"/>
      <c r="DS1134" s="142"/>
      <c r="DT1134" s="142"/>
      <c r="DU1134" s="142"/>
      <c r="DV1134" s="142"/>
      <c r="DW1134" s="142"/>
      <c r="DX1134" s="142"/>
      <c r="DY1134" s="142"/>
      <c r="DZ1134" s="142"/>
      <c r="EA1134" s="142"/>
      <c r="EB1134" s="142"/>
      <c r="EC1134" s="142"/>
      <c r="ED1134" s="142"/>
      <c r="EE1134" s="142"/>
      <c r="EF1134" s="142"/>
      <c r="EG1134" s="142"/>
      <c r="EH1134" s="142"/>
      <c r="EI1134" s="142"/>
      <c r="EJ1134" s="142"/>
      <c r="EK1134" s="142"/>
      <c r="EL1134" s="142"/>
      <c r="EM1134" s="142"/>
      <c r="EN1134" s="142"/>
      <c r="EO1134" s="142"/>
      <c r="EP1134" s="142"/>
      <c r="EQ1134" s="142"/>
      <c r="ER1134" s="142"/>
      <c r="ES1134" s="142"/>
      <c r="ET1134" s="142"/>
      <c r="EU1134" s="142"/>
      <c r="EV1134" s="142"/>
      <c r="EW1134" s="142"/>
      <c r="EX1134" s="142"/>
      <c r="EY1134" s="142"/>
      <c r="EZ1134" s="142"/>
      <c r="FA1134" s="142"/>
      <c r="FB1134" s="142"/>
      <c r="FC1134" s="142"/>
      <c r="FD1134" s="142"/>
      <c r="FE1134" s="142"/>
      <c r="FF1134" s="142"/>
      <c r="FG1134" s="142"/>
      <c r="FH1134" s="142"/>
      <c r="FI1134" s="142"/>
      <c r="FJ1134" s="142"/>
      <c r="FK1134" s="142"/>
      <c r="FL1134" s="142"/>
      <c r="FM1134" s="142"/>
      <c r="FN1134" s="142"/>
      <c r="FO1134" s="142"/>
      <c r="FP1134" s="142"/>
      <c r="FQ1134" s="142"/>
      <c r="FR1134" s="142"/>
      <c r="FS1134" s="142"/>
      <c r="FT1134" s="142"/>
      <c r="FU1134" s="142"/>
      <c r="FV1134" s="142"/>
      <c r="FW1134" s="142"/>
      <c r="FX1134" s="142"/>
      <c r="FY1134" s="142"/>
      <c r="FZ1134" s="142"/>
      <c r="GA1134" s="142"/>
      <c r="GB1134" s="142"/>
      <c r="GC1134" s="142"/>
      <c r="GD1134" s="142"/>
      <c r="GE1134" s="142"/>
      <c r="GF1134" s="142"/>
      <c r="GG1134" s="142"/>
      <c r="GH1134" s="142"/>
      <c r="GI1134" s="142"/>
      <c r="GJ1134" s="142"/>
      <c r="GK1134" s="142"/>
      <c r="GL1134" s="142"/>
      <c r="GM1134" s="142"/>
      <c r="GN1134" s="142"/>
      <c r="GO1134" s="142"/>
      <c r="GP1134" s="142"/>
      <c r="GQ1134" s="142"/>
      <c r="GR1134" s="142"/>
      <c r="GS1134" s="142"/>
      <c r="GT1134" s="142"/>
      <c r="GU1134" s="142"/>
      <c r="GV1134" s="142"/>
      <c r="GW1134" s="142"/>
      <c r="GX1134" s="142"/>
      <c r="GY1134" s="142"/>
      <c r="GZ1134" s="142"/>
      <c r="HA1134" s="142"/>
      <c r="HB1134" s="142"/>
      <c r="HC1134" s="142"/>
      <c r="HD1134" s="142"/>
      <c r="HE1134" s="142"/>
      <c r="HF1134" s="142"/>
      <c r="HG1134" s="142"/>
      <c r="HH1134" s="142"/>
      <c r="HI1134" s="142"/>
      <c r="HJ1134" s="142"/>
      <c r="HK1134" s="142"/>
      <c r="HL1134" s="142"/>
      <c r="HM1134" s="142"/>
      <c r="HN1134" s="142"/>
      <c r="HO1134" s="142"/>
      <c r="HP1134" s="142"/>
      <c r="HQ1134" s="142"/>
      <c r="HR1134" s="142"/>
      <c r="HS1134" s="142"/>
      <c r="HT1134" s="142"/>
      <c r="HU1134" s="142"/>
      <c r="HV1134" s="142"/>
      <c r="HW1134" s="142"/>
      <c r="HX1134" s="142"/>
      <c r="HY1134" s="142"/>
      <c r="HZ1134" s="142"/>
      <c r="IA1134" s="142"/>
      <c r="IB1134" s="142"/>
      <c r="IC1134" s="142"/>
      <c r="ID1134" s="142"/>
      <c r="IE1134" s="142"/>
      <c r="IF1134" s="142"/>
      <c r="IG1134" s="142"/>
      <c r="IH1134" s="142"/>
      <c r="II1134" s="142"/>
      <c r="IJ1134" s="142"/>
      <c r="IK1134" s="142"/>
    </row>
    <row r="1135" spans="1:245" ht="24" x14ac:dyDescent="0.2">
      <c r="A1135" s="260" t="s">
        <v>550</v>
      </c>
      <c r="B1135" s="261" t="s">
        <v>908</v>
      </c>
      <c r="C1135" s="262" t="s">
        <v>905</v>
      </c>
      <c r="D1135" s="263">
        <v>6</v>
      </c>
      <c r="E1135" s="744"/>
      <c r="F1135" s="163">
        <f t="shared" si="25"/>
        <v>0</v>
      </c>
      <c r="G1135" s="142"/>
      <c r="H1135" s="142"/>
      <c r="I1135" s="142"/>
      <c r="J1135" s="142"/>
      <c r="K1135" s="142"/>
      <c r="L1135" s="142"/>
      <c r="M1135" s="142"/>
      <c r="N1135" s="142"/>
      <c r="O1135" s="142"/>
      <c r="P1135" s="142"/>
      <c r="Q1135" s="142"/>
      <c r="R1135" s="142"/>
      <c r="S1135" s="142"/>
      <c r="T1135" s="142"/>
      <c r="U1135" s="142"/>
      <c r="V1135" s="142"/>
      <c r="W1135" s="142"/>
      <c r="X1135" s="142"/>
      <c r="Y1135" s="142"/>
      <c r="Z1135" s="142"/>
      <c r="AA1135" s="142"/>
      <c r="AB1135" s="142"/>
      <c r="AC1135" s="142"/>
      <c r="AD1135" s="142"/>
      <c r="AE1135" s="142"/>
      <c r="AF1135" s="142"/>
      <c r="AG1135" s="142"/>
      <c r="AH1135" s="142"/>
      <c r="AI1135" s="142"/>
      <c r="AJ1135" s="142"/>
      <c r="AK1135" s="142"/>
      <c r="AL1135" s="142"/>
      <c r="AM1135" s="142"/>
      <c r="AN1135" s="142"/>
      <c r="AO1135" s="142"/>
      <c r="AP1135" s="142"/>
      <c r="AQ1135" s="142"/>
      <c r="AR1135" s="142"/>
      <c r="AS1135" s="142"/>
      <c r="AT1135" s="142"/>
      <c r="AU1135" s="142"/>
      <c r="AV1135" s="142"/>
      <c r="AW1135" s="142"/>
      <c r="AX1135" s="142"/>
      <c r="AY1135" s="142"/>
      <c r="AZ1135" s="142"/>
      <c r="BA1135" s="142"/>
      <c r="BB1135" s="142"/>
      <c r="BC1135" s="142"/>
      <c r="BD1135" s="142"/>
      <c r="BE1135" s="142"/>
      <c r="BF1135" s="142"/>
      <c r="BG1135" s="142"/>
      <c r="BH1135" s="142"/>
      <c r="BI1135" s="142"/>
      <c r="BJ1135" s="142"/>
      <c r="BK1135" s="142"/>
      <c r="BL1135" s="142"/>
      <c r="BM1135" s="142"/>
      <c r="BN1135" s="142"/>
      <c r="BO1135" s="142"/>
      <c r="BP1135" s="142"/>
      <c r="BQ1135" s="142"/>
      <c r="BR1135" s="142"/>
      <c r="BS1135" s="142"/>
      <c r="BT1135" s="142"/>
      <c r="BU1135" s="142"/>
      <c r="BV1135" s="142"/>
      <c r="BW1135" s="142"/>
      <c r="BX1135" s="142"/>
      <c r="BY1135" s="142"/>
      <c r="BZ1135" s="142"/>
      <c r="CA1135" s="142"/>
      <c r="CB1135" s="142"/>
      <c r="CC1135" s="142"/>
      <c r="CD1135" s="142"/>
      <c r="CE1135" s="142"/>
      <c r="CF1135" s="142"/>
      <c r="CG1135" s="142"/>
      <c r="CH1135" s="142"/>
      <c r="CI1135" s="142"/>
      <c r="CJ1135" s="142"/>
      <c r="CK1135" s="142"/>
      <c r="CL1135" s="142"/>
      <c r="CM1135" s="142"/>
      <c r="CN1135" s="142"/>
      <c r="CO1135" s="142"/>
      <c r="CP1135" s="142"/>
      <c r="CQ1135" s="142"/>
      <c r="CR1135" s="142"/>
      <c r="CS1135" s="142"/>
      <c r="CT1135" s="142"/>
      <c r="CU1135" s="142"/>
      <c r="CV1135" s="142"/>
      <c r="CW1135" s="142"/>
      <c r="CX1135" s="142"/>
      <c r="CY1135" s="142"/>
      <c r="CZ1135" s="142"/>
      <c r="DA1135" s="142"/>
      <c r="DB1135" s="142"/>
      <c r="DC1135" s="142"/>
      <c r="DD1135" s="142"/>
      <c r="DE1135" s="142"/>
      <c r="DF1135" s="142"/>
      <c r="DG1135" s="142"/>
      <c r="DH1135" s="142"/>
      <c r="DI1135" s="142"/>
      <c r="DJ1135" s="142"/>
      <c r="DK1135" s="142"/>
      <c r="DL1135" s="142"/>
      <c r="DM1135" s="142"/>
      <c r="DN1135" s="142"/>
      <c r="DO1135" s="142"/>
      <c r="DP1135" s="142"/>
      <c r="DQ1135" s="142"/>
      <c r="DR1135" s="142"/>
      <c r="DS1135" s="142"/>
      <c r="DT1135" s="142"/>
      <c r="DU1135" s="142"/>
      <c r="DV1135" s="142"/>
      <c r="DW1135" s="142"/>
      <c r="DX1135" s="142"/>
      <c r="DY1135" s="142"/>
      <c r="DZ1135" s="142"/>
      <c r="EA1135" s="142"/>
      <c r="EB1135" s="142"/>
      <c r="EC1135" s="142"/>
      <c r="ED1135" s="142"/>
      <c r="EE1135" s="142"/>
      <c r="EF1135" s="142"/>
      <c r="EG1135" s="142"/>
      <c r="EH1135" s="142"/>
      <c r="EI1135" s="142"/>
      <c r="EJ1135" s="142"/>
      <c r="EK1135" s="142"/>
      <c r="EL1135" s="142"/>
      <c r="EM1135" s="142"/>
      <c r="EN1135" s="142"/>
      <c r="EO1135" s="142"/>
      <c r="EP1135" s="142"/>
      <c r="EQ1135" s="142"/>
      <c r="ER1135" s="142"/>
      <c r="ES1135" s="142"/>
      <c r="ET1135" s="142"/>
      <c r="EU1135" s="142"/>
      <c r="EV1135" s="142"/>
      <c r="EW1135" s="142"/>
      <c r="EX1135" s="142"/>
      <c r="EY1135" s="142"/>
      <c r="EZ1135" s="142"/>
      <c r="FA1135" s="142"/>
      <c r="FB1135" s="142"/>
      <c r="FC1135" s="142"/>
      <c r="FD1135" s="142"/>
      <c r="FE1135" s="142"/>
      <c r="FF1135" s="142"/>
      <c r="FG1135" s="142"/>
      <c r="FH1135" s="142"/>
      <c r="FI1135" s="142"/>
      <c r="FJ1135" s="142"/>
      <c r="FK1135" s="142"/>
      <c r="FL1135" s="142"/>
      <c r="FM1135" s="142"/>
      <c r="FN1135" s="142"/>
      <c r="FO1135" s="142"/>
      <c r="FP1135" s="142"/>
      <c r="FQ1135" s="142"/>
      <c r="FR1135" s="142"/>
      <c r="FS1135" s="142"/>
      <c r="FT1135" s="142"/>
      <c r="FU1135" s="142"/>
      <c r="FV1135" s="142"/>
      <c r="FW1135" s="142"/>
      <c r="FX1135" s="142"/>
      <c r="FY1135" s="142"/>
      <c r="FZ1135" s="142"/>
      <c r="GA1135" s="142"/>
      <c r="GB1135" s="142"/>
      <c r="GC1135" s="142"/>
      <c r="GD1135" s="142"/>
      <c r="GE1135" s="142"/>
      <c r="GF1135" s="142"/>
      <c r="GG1135" s="142"/>
      <c r="GH1135" s="142"/>
      <c r="GI1135" s="142"/>
      <c r="GJ1135" s="142"/>
      <c r="GK1135" s="142"/>
      <c r="GL1135" s="142"/>
      <c r="GM1135" s="142"/>
      <c r="GN1135" s="142"/>
      <c r="GO1135" s="142"/>
      <c r="GP1135" s="142"/>
      <c r="GQ1135" s="142"/>
      <c r="GR1135" s="142"/>
      <c r="GS1135" s="142"/>
      <c r="GT1135" s="142"/>
      <c r="GU1135" s="142"/>
      <c r="GV1135" s="142"/>
      <c r="GW1135" s="142"/>
      <c r="GX1135" s="142"/>
      <c r="GY1135" s="142"/>
      <c r="GZ1135" s="142"/>
      <c r="HA1135" s="142"/>
      <c r="HB1135" s="142"/>
      <c r="HC1135" s="142"/>
      <c r="HD1135" s="142"/>
      <c r="HE1135" s="142"/>
      <c r="HF1135" s="142"/>
      <c r="HG1135" s="142"/>
      <c r="HH1135" s="142"/>
      <c r="HI1135" s="142"/>
      <c r="HJ1135" s="142"/>
      <c r="HK1135" s="142"/>
      <c r="HL1135" s="142"/>
      <c r="HM1135" s="142"/>
      <c r="HN1135" s="142"/>
      <c r="HO1135" s="142"/>
      <c r="HP1135" s="142"/>
      <c r="HQ1135" s="142"/>
      <c r="HR1135" s="142"/>
      <c r="HS1135" s="142"/>
      <c r="HT1135" s="142"/>
      <c r="HU1135" s="142"/>
      <c r="HV1135" s="142"/>
      <c r="HW1135" s="142"/>
      <c r="HX1135" s="142"/>
      <c r="HY1135" s="142"/>
      <c r="HZ1135" s="142"/>
      <c r="IA1135" s="142"/>
      <c r="IB1135" s="142"/>
      <c r="IC1135" s="142"/>
      <c r="ID1135" s="142"/>
      <c r="IE1135" s="142"/>
      <c r="IF1135" s="142"/>
      <c r="IG1135" s="142"/>
      <c r="IH1135" s="142"/>
      <c r="II1135" s="142"/>
      <c r="IJ1135" s="142"/>
      <c r="IK1135" s="142"/>
    </row>
    <row r="1136" spans="1:245" ht="24" x14ac:dyDescent="0.2">
      <c r="A1136" s="260" t="s">
        <v>551</v>
      </c>
      <c r="B1136" s="261" t="s">
        <v>912</v>
      </c>
      <c r="C1136" s="262" t="s">
        <v>5</v>
      </c>
      <c r="D1136" s="263">
        <v>8</v>
      </c>
      <c r="E1136" s="744"/>
      <c r="F1136" s="163">
        <f t="shared" si="25"/>
        <v>0</v>
      </c>
      <c r="G1136" s="142"/>
      <c r="H1136" s="142"/>
      <c r="I1136" s="142"/>
      <c r="J1136" s="142"/>
      <c r="K1136" s="142"/>
      <c r="L1136" s="142"/>
      <c r="M1136" s="142"/>
      <c r="N1136" s="142"/>
      <c r="O1136" s="142"/>
      <c r="P1136" s="142"/>
      <c r="Q1136" s="142"/>
      <c r="R1136" s="142"/>
      <c r="S1136" s="142"/>
      <c r="T1136" s="142"/>
      <c r="U1136" s="142"/>
      <c r="V1136" s="142"/>
      <c r="W1136" s="142"/>
      <c r="X1136" s="142"/>
      <c r="Y1136" s="142"/>
      <c r="Z1136" s="142"/>
      <c r="AA1136" s="142"/>
      <c r="AB1136" s="142"/>
      <c r="AC1136" s="142"/>
      <c r="AD1136" s="142"/>
      <c r="AE1136" s="142"/>
      <c r="AF1136" s="142"/>
      <c r="AG1136" s="142"/>
      <c r="AH1136" s="142"/>
      <c r="AI1136" s="142"/>
      <c r="AJ1136" s="142"/>
      <c r="AK1136" s="142"/>
      <c r="AL1136" s="142"/>
      <c r="AM1136" s="142"/>
      <c r="AN1136" s="142"/>
      <c r="AO1136" s="142"/>
      <c r="AP1136" s="142"/>
      <c r="AQ1136" s="142"/>
      <c r="AR1136" s="142"/>
      <c r="AS1136" s="142"/>
      <c r="AT1136" s="142"/>
      <c r="AU1136" s="142"/>
      <c r="AV1136" s="142"/>
      <c r="AW1136" s="142"/>
      <c r="AX1136" s="142"/>
      <c r="AY1136" s="142"/>
      <c r="AZ1136" s="142"/>
      <c r="BA1136" s="142"/>
      <c r="BB1136" s="142"/>
      <c r="BC1136" s="142"/>
      <c r="BD1136" s="142"/>
      <c r="BE1136" s="142"/>
      <c r="BF1136" s="142"/>
      <c r="BG1136" s="142"/>
      <c r="BH1136" s="142"/>
      <c r="BI1136" s="142"/>
      <c r="BJ1136" s="142"/>
      <c r="BK1136" s="142"/>
      <c r="BL1136" s="142"/>
      <c r="BM1136" s="142"/>
      <c r="BN1136" s="142"/>
      <c r="BO1136" s="142"/>
      <c r="BP1136" s="142"/>
      <c r="BQ1136" s="142"/>
      <c r="BR1136" s="142"/>
      <c r="BS1136" s="142"/>
      <c r="BT1136" s="142"/>
      <c r="BU1136" s="142"/>
      <c r="BV1136" s="142"/>
      <c r="BW1136" s="142"/>
      <c r="BX1136" s="142"/>
      <c r="BY1136" s="142"/>
      <c r="BZ1136" s="142"/>
      <c r="CA1136" s="142"/>
      <c r="CB1136" s="142"/>
      <c r="CC1136" s="142"/>
      <c r="CD1136" s="142"/>
      <c r="CE1136" s="142"/>
      <c r="CF1136" s="142"/>
      <c r="CG1136" s="142"/>
      <c r="CH1136" s="142"/>
      <c r="CI1136" s="142"/>
      <c r="CJ1136" s="142"/>
      <c r="CK1136" s="142"/>
      <c r="CL1136" s="142"/>
      <c r="CM1136" s="142"/>
      <c r="CN1136" s="142"/>
      <c r="CO1136" s="142"/>
      <c r="CP1136" s="142"/>
      <c r="CQ1136" s="142"/>
      <c r="CR1136" s="142"/>
      <c r="CS1136" s="142"/>
      <c r="CT1136" s="142"/>
      <c r="CU1136" s="142"/>
      <c r="CV1136" s="142"/>
      <c r="CW1136" s="142"/>
      <c r="CX1136" s="142"/>
      <c r="CY1136" s="142"/>
      <c r="CZ1136" s="142"/>
      <c r="DA1136" s="142"/>
      <c r="DB1136" s="142"/>
      <c r="DC1136" s="142"/>
      <c r="DD1136" s="142"/>
      <c r="DE1136" s="142"/>
      <c r="DF1136" s="142"/>
      <c r="DG1136" s="142"/>
      <c r="DH1136" s="142"/>
      <c r="DI1136" s="142"/>
      <c r="DJ1136" s="142"/>
      <c r="DK1136" s="142"/>
      <c r="DL1136" s="142"/>
      <c r="DM1136" s="142"/>
      <c r="DN1136" s="142"/>
      <c r="DO1136" s="142"/>
      <c r="DP1136" s="142"/>
      <c r="DQ1136" s="142"/>
      <c r="DR1136" s="142"/>
      <c r="DS1136" s="142"/>
      <c r="DT1136" s="142"/>
      <c r="DU1136" s="142"/>
      <c r="DV1136" s="142"/>
      <c r="DW1136" s="142"/>
      <c r="DX1136" s="142"/>
      <c r="DY1136" s="142"/>
      <c r="DZ1136" s="142"/>
      <c r="EA1136" s="142"/>
      <c r="EB1136" s="142"/>
      <c r="EC1136" s="142"/>
      <c r="ED1136" s="142"/>
      <c r="EE1136" s="142"/>
      <c r="EF1136" s="142"/>
      <c r="EG1136" s="142"/>
      <c r="EH1136" s="142"/>
      <c r="EI1136" s="142"/>
      <c r="EJ1136" s="142"/>
      <c r="EK1136" s="142"/>
      <c r="EL1136" s="142"/>
      <c r="EM1136" s="142"/>
      <c r="EN1136" s="142"/>
      <c r="EO1136" s="142"/>
      <c r="EP1136" s="142"/>
      <c r="EQ1136" s="142"/>
      <c r="ER1136" s="142"/>
      <c r="ES1136" s="142"/>
      <c r="ET1136" s="142"/>
      <c r="EU1136" s="142"/>
      <c r="EV1136" s="142"/>
      <c r="EW1136" s="142"/>
      <c r="EX1136" s="142"/>
      <c r="EY1136" s="142"/>
      <c r="EZ1136" s="142"/>
      <c r="FA1136" s="142"/>
      <c r="FB1136" s="142"/>
      <c r="FC1136" s="142"/>
      <c r="FD1136" s="142"/>
      <c r="FE1136" s="142"/>
      <c r="FF1136" s="142"/>
      <c r="FG1136" s="142"/>
      <c r="FH1136" s="142"/>
      <c r="FI1136" s="142"/>
      <c r="FJ1136" s="142"/>
      <c r="FK1136" s="142"/>
      <c r="FL1136" s="142"/>
      <c r="FM1136" s="142"/>
      <c r="FN1136" s="142"/>
      <c r="FO1136" s="142"/>
      <c r="FP1136" s="142"/>
      <c r="FQ1136" s="142"/>
      <c r="FR1136" s="142"/>
      <c r="FS1136" s="142"/>
      <c r="FT1136" s="142"/>
      <c r="FU1136" s="142"/>
      <c r="FV1136" s="142"/>
      <c r="FW1136" s="142"/>
      <c r="FX1136" s="142"/>
      <c r="FY1136" s="142"/>
      <c r="FZ1136" s="142"/>
      <c r="GA1136" s="142"/>
      <c r="GB1136" s="142"/>
      <c r="GC1136" s="142"/>
      <c r="GD1136" s="142"/>
      <c r="GE1136" s="142"/>
      <c r="GF1136" s="142"/>
      <c r="GG1136" s="142"/>
      <c r="GH1136" s="142"/>
      <c r="GI1136" s="142"/>
      <c r="GJ1136" s="142"/>
      <c r="GK1136" s="142"/>
      <c r="GL1136" s="142"/>
      <c r="GM1136" s="142"/>
      <c r="GN1136" s="142"/>
      <c r="GO1136" s="142"/>
      <c r="GP1136" s="142"/>
      <c r="GQ1136" s="142"/>
      <c r="GR1136" s="142"/>
      <c r="GS1136" s="142"/>
      <c r="GT1136" s="142"/>
      <c r="GU1136" s="142"/>
      <c r="GV1136" s="142"/>
      <c r="GW1136" s="142"/>
      <c r="GX1136" s="142"/>
      <c r="GY1136" s="142"/>
      <c r="GZ1136" s="142"/>
      <c r="HA1136" s="142"/>
      <c r="HB1136" s="142"/>
      <c r="HC1136" s="142"/>
      <c r="HD1136" s="142"/>
      <c r="HE1136" s="142"/>
      <c r="HF1136" s="142"/>
      <c r="HG1136" s="142"/>
      <c r="HH1136" s="142"/>
      <c r="HI1136" s="142"/>
      <c r="HJ1136" s="142"/>
      <c r="HK1136" s="142"/>
      <c r="HL1136" s="142"/>
      <c r="HM1136" s="142"/>
      <c r="HN1136" s="142"/>
      <c r="HO1136" s="142"/>
      <c r="HP1136" s="142"/>
      <c r="HQ1136" s="142"/>
      <c r="HR1136" s="142"/>
      <c r="HS1136" s="142"/>
      <c r="HT1136" s="142"/>
      <c r="HU1136" s="142"/>
      <c r="HV1136" s="142"/>
      <c r="HW1136" s="142"/>
      <c r="HX1136" s="142"/>
      <c r="HY1136" s="142"/>
      <c r="HZ1136" s="142"/>
      <c r="IA1136" s="142"/>
      <c r="IB1136" s="142"/>
      <c r="IC1136" s="142"/>
      <c r="ID1136" s="142"/>
      <c r="IE1136" s="142"/>
      <c r="IF1136" s="142"/>
      <c r="IG1136" s="142"/>
      <c r="IH1136" s="142"/>
      <c r="II1136" s="142"/>
      <c r="IJ1136" s="142"/>
      <c r="IK1136" s="142"/>
    </row>
    <row r="1137" spans="1:245" ht="24" x14ac:dyDescent="0.2">
      <c r="A1137" s="260" t="s">
        <v>552</v>
      </c>
      <c r="B1137" s="261" t="s">
        <v>909</v>
      </c>
      <c r="C1137" s="262" t="s">
        <v>5</v>
      </c>
      <c r="D1137" s="263">
        <v>1</v>
      </c>
      <c r="E1137" s="744"/>
      <c r="F1137" s="163">
        <f t="shared" si="25"/>
        <v>0</v>
      </c>
      <c r="G1137" s="142"/>
      <c r="H1137" s="142"/>
      <c r="I1137" s="142"/>
      <c r="J1137" s="142"/>
      <c r="K1137" s="142"/>
      <c r="L1137" s="142"/>
      <c r="M1137" s="142"/>
      <c r="N1137" s="142"/>
      <c r="O1137" s="142"/>
      <c r="P1137" s="142"/>
      <c r="Q1137" s="142"/>
      <c r="R1137" s="142"/>
      <c r="S1137" s="142"/>
      <c r="T1137" s="142"/>
      <c r="U1137" s="142"/>
      <c r="V1137" s="142"/>
      <c r="W1137" s="142"/>
      <c r="X1137" s="142"/>
      <c r="Y1137" s="142"/>
      <c r="Z1137" s="142"/>
      <c r="AA1137" s="142"/>
      <c r="AB1137" s="142"/>
      <c r="AC1137" s="142"/>
      <c r="AD1137" s="142"/>
      <c r="AE1137" s="142"/>
      <c r="AF1137" s="142"/>
      <c r="AG1137" s="142"/>
      <c r="AH1137" s="142"/>
      <c r="AI1137" s="142"/>
      <c r="AJ1137" s="142"/>
      <c r="AK1137" s="142"/>
      <c r="AL1137" s="142"/>
      <c r="AM1137" s="142"/>
      <c r="AN1137" s="142"/>
      <c r="AO1137" s="142"/>
      <c r="AP1137" s="142"/>
      <c r="AQ1137" s="142"/>
      <c r="AR1137" s="142"/>
      <c r="AS1137" s="142"/>
      <c r="AT1137" s="142"/>
      <c r="AU1137" s="142"/>
      <c r="AV1137" s="142"/>
      <c r="AW1137" s="142"/>
      <c r="AX1137" s="142"/>
      <c r="AY1137" s="142"/>
      <c r="AZ1137" s="142"/>
      <c r="BA1137" s="142"/>
      <c r="BB1137" s="142"/>
      <c r="BC1137" s="142"/>
      <c r="BD1137" s="142"/>
      <c r="BE1137" s="142"/>
      <c r="BF1137" s="142"/>
      <c r="BG1137" s="142"/>
      <c r="BH1137" s="142"/>
      <c r="BI1137" s="142"/>
      <c r="BJ1137" s="142"/>
      <c r="BK1137" s="142"/>
      <c r="BL1137" s="142"/>
      <c r="BM1137" s="142"/>
      <c r="BN1137" s="142"/>
      <c r="BO1137" s="142"/>
      <c r="BP1137" s="142"/>
      <c r="BQ1137" s="142"/>
      <c r="BR1137" s="142"/>
      <c r="BS1137" s="142"/>
      <c r="BT1137" s="142"/>
      <c r="BU1137" s="142"/>
      <c r="BV1137" s="142"/>
      <c r="BW1137" s="142"/>
      <c r="BX1137" s="142"/>
      <c r="BY1137" s="142"/>
      <c r="BZ1137" s="142"/>
      <c r="CA1137" s="142"/>
      <c r="CB1137" s="142"/>
      <c r="CC1137" s="142"/>
      <c r="CD1137" s="142"/>
      <c r="CE1137" s="142"/>
      <c r="CF1137" s="142"/>
      <c r="CG1137" s="142"/>
      <c r="CH1137" s="142"/>
      <c r="CI1137" s="142"/>
      <c r="CJ1137" s="142"/>
      <c r="CK1137" s="142"/>
      <c r="CL1137" s="142"/>
      <c r="CM1137" s="142"/>
      <c r="CN1137" s="142"/>
      <c r="CO1137" s="142"/>
      <c r="CP1137" s="142"/>
      <c r="CQ1137" s="142"/>
      <c r="CR1137" s="142"/>
      <c r="CS1137" s="142"/>
      <c r="CT1137" s="142"/>
      <c r="CU1137" s="142"/>
      <c r="CV1137" s="142"/>
      <c r="CW1137" s="142"/>
      <c r="CX1137" s="142"/>
      <c r="CY1137" s="142"/>
      <c r="CZ1137" s="142"/>
      <c r="DA1137" s="142"/>
      <c r="DB1137" s="142"/>
      <c r="DC1137" s="142"/>
      <c r="DD1137" s="142"/>
      <c r="DE1137" s="142"/>
      <c r="DF1137" s="142"/>
      <c r="DG1137" s="142"/>
      <c r="DH1137" s="142"/>
      <c r="DI1137" s="142"/>
      <c r="DJ1137" s="142"/>
      <c r="DK1137" s="142"/>
      <c r="DL1137" s="142"/>
      <c r="DM1137" s="142"/>
      <c r="DN1137" s="142"/>
      <c r="DO1137" s="142"/>
      <c r="DP1137" s="142"/>
      <c r="DQ1137" s="142"/>
      <c r="DR1137" s="142"/>
      <c r="DS1137" s="142"/>
      <c r="DT1137" s="142"/>
      <c r="DU1137" s="142"/>
      <c r="DV1137" s="142"/>
      <c r="DW1137" s="142"/>
      <c r="DX1137" s="142"/>
      <c r="DY1137" s="142"/>
      <c r="DZ1137" s="142"/>
      <c r="EA1137" s="142"/>
      <c r="EB1137" s="142"/>
      <c r="EC1137" s="142"/>
      <c r="ED1137" s="142"/>
      <c r="EE1137" s="142"/>
      <c r="EF1137" s="142"/>
      <c r="EG1137" s="142"/>
      <c r="EH1137" s="142"/>
      <c r="EI1137" s="142"/>
      <c r="EJ1137" s="142"/>
      <c r="EK1137" s="142"/>
      <c r="EL1137" s="142"/>
      <c r="EM1137" s="142"/>
      <c r="EN1137" s="142"/>
      <c r="EO1137" s="142"/>
      <c r="EP1137" s="142"/>
      <c r="EQ1137" s="142"/>
      <c r="ER1137" s="142"/>
      <c r="ES1137" s="142"/>
      <c r="ET1137" s="142"/>
      <c r="EU1137" s="142"/>
      <c r="EV1137" s="142"/>
      <c r="EW1137" s="142"/>
      <c r="EX1137" s="142"/>
      <c r="EY1137" s="142"/>
      <c r="EZ1137" s="142"/>
      <c r="FA1137" s="142"/>
      <c r="FB1137" s="142"/>
      <c r="FC1137" s="142"/>
      <c r="FD1137" s="142"/>
      <c r="FE1137" s="142"/>
      <c r="FF1137" s="142"/>
      <c r="FG1137" s="142"/>
      <c r="FH1137" s="142"/>
      <c r="FI1137" s="142"/>
      <c r="FJ1137" s="142"/>
      <c r="FK1137" s="142"/>
      <c r="FL1137" s="142"/>
      <c r="FM1137" s="142"/>
      <c r="FN1137" s="142"/>
      <c r="FO1137" s="142"/>
      <c r="FP1137" s="142"/>
      <c r="FQ1137" s="142"/>
      <c r="FR1137" s="142"/>
      <c r="FS1137" s="142"/>
      <c r="FT1137" s="142"/>
      <c r="FU1137" s="142"/>
      <c r="FV1137" s="142"/>
      <c r="FW1137" s="142"/>
      <c r="FX1137" s="142"/>
      <c r="FY1137" s="142"/>
      <c r="FZ1137" s="142"/>
      <c r="GA1137" s="142"/>
      <c r="GB1137" s="142"/>
      <c r="GC1137" s="142"/>
      <c r="GD1137" s="142"/>
      <c r="GE1137" s="142"/>
      <c r="GF1137" s="142"/>
      <c r="GG1137" s="142"/>
      <c r="GH1137" s="142"/>
      <c r="GI1137" s="142"/>
      <c r="GJ1137" s="142"/>
      <c r="GK1137" s="142"/>
      <c r="GL1137" s="142"/>
      <c r="GM1137" s="142"/>
      <c r="GN1137" s="142"/>
      <c r="GO1137" s="142"/>
      <c r="GP1137" s="142"/>
      <c r="GQ1137" s="142"/>
      <c r="GR1137" s="142"/>
      <c r="GS1137" s="142"/>
      <c r="GT1137" s="142"/>
      <c r="GU1137" s="142"/>
      <c r="GV1137" s="142"/>
      <c r="GW1137" s="142"/>
      <c r="GX1137" s="142"/>
      <c r="GY1137" s="142"/>
      <c r="GZ1137" s="142"/>
      <c r="HA1137" s="142"/>
      <c r="HB1137" s="142"/>
      <c r="HC1137" s="142"/>
      <c r="HD1137" s="142"/>
      <c r="HE1137" s="142"/>
      <c r="HF1137" s="142"/>
      <c r="HG1137" s="142"/>
      <c r="HH1137" s="142"/>
      <c r="HI1137" s="142"/>
      <c r="HJ1137" s="142"/>
      <c r="HK1137" s="142"/>
      <c r="HL1137" s="142"/>
      <c r="HM1137" s="142"/>
      <c r="HN1137" s="142"/>
      <c r="HO1137" s="142"/>
      <c r="HP1137" s="142"/>
      <c r="HQ1137" s="142"/>
      <c r="HR1137" s="142"/>
      <c r="HS1137" s="142"/>
      <c r="HT1137" s="142"/>
      <c r="HU1137" s="142"/>
      <c r="HV1137" s="142"/>
      <c r="HW1137" s="142"/>
      <c r="HX1137" s="142"/>
      <c r="HY1137" s="142"/>
      <c r="HZ1137" s="142"/>
      <c r="IA1137" s="142"/>
      <c r="IB1137" s="142"/>
      <c r="IC1137" s="142"/>
      <c r="ID1137" s="142"/>
      <c r="IE1137" s="142"/>
      <c r="IF1137" s="142"/>
      <c r="IG1137" s="142"/>
      <c r="IH1137" s="142"/>
      <c r="II1137" s="142"/>
      <c r="IJ1137" s="142"/>
      <c r="IK1137" s="142"/>
    </row>
    <row r="1138" spans="1:245" ht="24" x14ac:dyDescent="0.2">
      <c r="A1138" s="260" t="s">
        <v>553</v>
      </c>
      <c r="B1138" s="261" t="s">
        <v>910</v>
      </c>
      <c r="C1138" s="262" t="s">
        <v>5</v>
      </c>
      <c r="D1138" s="263">
        <v>1</v>
      </c>
      <c r="E1138" s="744"/>
      <c r="F1138" s="163">
        <f t="shared" si="25"/>
        <v>0</v>
      </c>
      <c r="G1138" s="142"/>
      <c r="H1138" s="142"/>
      <c r="I1138" s="142"/>
      <c r="J1138" s="142"/>
      <c r="K1138" s="142"/>
      <c r="L1138" s="142"/>
      <c r="M1138" s="142"/>
      <c r="N1138" s="142"/>
      <c r="O1138" s="142"/>
      <c r="P1138" s="142"/>
      <c r="Q1138" s="142"/>
      <c r="R1138" s="142"/>
      <c r="S1138" s="142"/>
      <c r="T1138" s="142"/>
      <c r="U1138" s="142"/>
      <c r="V1138" s="142"/>
      <c r="W1138" s="142"/>
      <c r="X1138" s="142"/>
      <c r="Y1138" s="142"/>
      <c r="Z1138" s="142"/>
      <c r="AA1138" s="142"/>
      <c r="AB1138" s="142"/>
      <c r="AC1138" s="142"/>
      <c r="AD1138" s="142"/>
      <c r="AE1138" s="142"/>
      <c r="AF1138" s="142"/>
      <c r="AG1138" s="142"/>
      <c r="AH1138" s="142"/>
      <c r="AI1138" s="142"/>
      <c r="AJ1138" s="142"/>
      <c r="AK1138" s="142"/>
      <c r="AL1138" s="142"/>
      <c r="AM1138" s="142"/>
      <c r="AN1138" s="142"/>
      <c r="AO1138" s="142"/>
      <c r="AP1138" s="142"/>
      <c r="AQ1138" s="142"/>
      <c r="AR1138" s="142"/>
      <c r="AS1138" s="142"/>
      <c r="AT1138" s="142"/>
      <c r="AU1138" s="142"/>
      <c r="AV1138" s="142"/>
      <c r="AW1138" s="142"/>
      <c r="AX1138" s="142"/>
      <c r="AY1138" s="142"/>
      <c r="AZ1138" s="142"/>
      <c r="BA1138" s="142"/>
      <c r="BB1138" s="142"/>
      <c r="BC1138" s="142"/>
      <c r="BD1138" s="142"/>
      <c r="BE1138" s="142"/>
      <c r="BF1138" s="142"/>
      <c r="BG1138" s="142"/>
      <c r="BH1138" s="142"/>
      <c r="BI1138" s="142"/>
      <c r="BJ1138" s="142"/>
      <c r="BK1138" s="142"/>
      <c r="BL1138" s="142"/>
      <c r="BM1138" s="142"/>
      <c r="BN1138" s="142"/>
      <c r="BO1138" s="142"/>
      <c r="BP1138" s="142"/>
      <c r="BQ1138" s="142"/>
      <c r="BR1138" s="142"/>
      <c r="BS1138" s="142"/>
      <c r="BT1138" s="142"/>
      <c r="BU1138" s="142"/>
      <c r="BV1138" s="142"/>
      <c r="BW1138" s="142"/>
      <c r="BX1138" s="142"/>
      <c r="BY1138" s="142"/>
      <c r="BZ1138" s="142"/>
      <c r="CA1138" s="142"/>
      <c r="CB1138" s="142"/>
      <c r="CC1138" s="142"/>
      <c r="CD1138" s="142"/>
      <c r="CE1138" s="142"/>
      <c r="CF1138" s="142"/>
      <c r="CG1138" s="142"/>
      <c r="CH1138" s="142"/>
      <c r="CI1138" s="142"/>
      <c r="CJ1138" s="142"/>
      <c r="CK1138" s="142"/>
      <c r="CL1138" s="142"/>
      <c r="CM1138" s="142"/>
      <c r="CN1138" s="142"/>
      <c r="CO1138" s="142"/>
      <c r="CP1138" s="142"/>
      <c r="CQ1138" s="142"/>
      <c r="CR1138" s="142"/>
      <c r="CS1138" s="142"/>
      <c r="CT1138" s="142"/>
      <c r="CU1138" s="142"/>
      <c r="CV1138" s="142"/>
      <c r="CW1138" s="142"/>
      <c r="CX1138" s="142"/>
      <c r="CY1138" s="142"/>
      <c r="CZ1138" s="142"/>
      <c r="DA1138" s="142"/>
      <c r="DB1138" s="142"/>
      <c r="DC1138" s="142"/>
      <c r="DD1138" s="142"/>
      <c r="DE1138" s="142"/>
      <c r="DF1138" s="142"/>
      <c r="DG1138" s="142"/>
      <c r="DH1138" s="142"/>
      <c r="DI1138" s="142"/>
      <c r="DJ1138" s="142"/>
      <c r="DK1138" s="142"/>
      <c r="DL1138" s="142"/>
      <c r="DM1138" s="142"/>
      <c r="DN1138" s="142"/>
      <c r="DO1138" s="142"/>
      <c r="DP1138" s="142"/>
      <c r="DQ1138" s="142"/>
      <c r="DR1138" s="142"/>
      <c r="DS1138" s="142"/>
      <c r="DT1138" s="142"/>
      <c r="DU1138" s="142"/>
      <c r="DV1138" s="142"/>
      <c r="DW1138" s="142"/>
      <c r="DX1138" s="142"/>
      <c r="DY1138" s="142"/>
      <c r="DZ1138" s="142"/>
      <c r="EA1138" s="142"/>
      <c r="EB1138" s="142"/>
      <c r="EC1138" s="142"/>
      <c r="ED1138" s="142"/>
      <c r="EE1138" s="142"/>
      <c r="EF1138" s="142"/>
      <c r="EG1138" s="142"/>
      <c r="EH1138" s="142"/>
      <c r="EI1138" s="142"/>
      <c r="EJ1138" s="142"/>
      <c r="EK1138" s="142"/>
      <c r="EL1138" s="142"/>
      <c r="EM1138" s="142"/>
      <c r="EN1138" s="142"/>
      <c r="EO1138" s="142"/>
      <c r="EP1138" s="142"/>
      <c r="EQ1138" s="142"/>
      <c r="ER1138" s="142"/>
      <c r="ES1138" s="142"/>
      <c r="ET1138" s="142"/>
      <c r="EU1138" s="142"/>
      <c r="EV1138" s="142"/>
      <c r="EW1138" s="142"/>
      <c r="EX1138" s="142"/>
      <c r="EY1138" s="142"/>
      <c r="EZ1138" s="142"/>
      <c r="FA1138" s="142"/>
      <c r="FB1138" s="142"/>
      <c r="FC1138" s="142"/>
      <c r="FD1138" s="142"/>
      <c r="FE1138" s="142"/>
      <c r="FF1138" s="142"/>
      <c r="FG1138" s="142"/>
      <c r="FH1138" s="142"/>
      <c r="FI1138" s="142"/>
      <c r="FJ1138" s="142"/>
      <c r="FK1138" s="142"/>
      <c r="FL1138" s="142"/>
      <c r="FM1138" s="142"/>
      <c r="FN1138" s="142"/>
      <c r="FO1138" s="142"/>
      <c r="FP1138" s="142"/>
      <c r="FQ1138" s="142"/>
      <c r="FR1138" s="142"/>
      <c r="FS1138" s="142"/>
      <c r="FT1138" s="142"/>
      <c r="FU1138" s="142"/>
      <c r="FV1138" s="142"/>
      <c r="FW1138" s="142"/>
      <c r="FX1138" s="142"/>
      <c r="FY1138" s="142"/>
      <c r="FZ1138" s="142"/>
      <c r="GA1138" s="142"/>
      <c r="GB1138" s="142"/>
      <c r="GC1138" s="142"/>
      <c r="GD1138" s="142"/>
      <c r="GE1138" s="142"/>
      <c r="GF1138" s="142"/>
      <c r="GG1138" s="142"/>
      <c r="GH1138" s="142"/>
      <c r="GI1138" s="142"/>
      <c r="GJ1138" s="142"/>
      <c r="GK1138" s="142"/>
      <c r="GL1138" s="142"/>
      <c r="GM1138" s="142"/>
      <c r="GN1138" s="142"/>
      <c r="GO1138" s="142"/>
      <c r="GP1138" s="142"/>
      <c r="GQ1138" s="142"/>
      <c r="GR1138" s="142"/>
      <c r="GS1138" s="142"/>
      <c r="GT1138" s="142"/>
      <c r="GU1138" s="142"/>
      <c r="GV1138" s="142"/>
      <c r="GW1138" s="142"/>
      <c r="GX1138" s="142"/>
      <c r="GY1138" s="142"/>
      <c r="GZ1138" s="142"/>
      <c r="HA1138" s="142"/>
      <c r="HB1138" s="142"/>
      <c r="HC1138" s="142"/>
      <c r="HD1138" s="142"/>
      <c r="HE1138" s="142"/>
      <c r="HF1138" s="142"/>
      <c r="HG1138" s="142"/>
      <c r="HH1138" s="142"/>
      <c r="HI1138" s="142"/>
      <c r="HJ1138" s="142"/>
      <c r="HK1138" s="142"/>
      <c r="HL1138" s="142"/>
      <c r="HM1138" s="142"/>
      <c r="HN1138" s="142"/>
      <c r="HO1138" s="142"/>
      <c r="HP1138" s="142"/>
      <c r="HQ1138" s="142"/>
      <c r="HR1138" s="142"/>
      <c r="HS1138" s="142"/>
      <c r="HT1138" s="142"/>
      <c r="HU1138" s="142"/>
      <c r="HV1138" s="142"/>
      <c r="HW1138" s="142"/>
      <c r="HX1138" s="142"/>
      <c r="HY1138" s="142"/>
      <c r="HZ1138" s="142"/>
      <c r="IA1138" s="142"/>
      <c r="IB1138" s="142"/>
      <c r="IC1138" s="142"/>
      <c r="ID1138" s="142"/>
      <c r="IE1138" s="142"/>
      <c r="IF1138" s="142"/>
      <c r="IG1138" s="142"/>
      <c r="IH1138" s="142"/>
      <c r="II1138" s="142"/>
      <c r="IJ1138" s="142"/>
      <c r="IK1138" s="142"/>
    </row>
    <row r="1139" spans="1:245" ht="36" x14ac:dyDescent="0.2">
      <c r="A1139" s="260" t="s">
        <v>42</v>
      </c>
      <c r="B1139" s="261" t="s">
        <v>911</v>
      </c>
      <c r="C1139" s="262" t="s">
        <v>40</v>
      </c>
      <c r="D1139" s="263">
        <v>9</v>
      </c>
      <c r="E1139" s="744"/>
      <c r="F1139" s="163">
        <f t="shared" si="25"/>
        <v>0</v>
      </c>
      <c r="G1139" s="142"/>
      <c r="H1139" s="142"/>
      <c r="I1139" s="142"/>
      <c r="J1139" s="142"/>
      <c r="K1139" s="142"/>
      <c r="L1139" s="142"/>
      <c r="M1139" s="142"/>
      <c r="N1139" s="142"/>
      <c r="O1139" s="142"/>
      <c r="P1139" s="142"/>
      <c r="Q1139" s="142"/>
      <c r="R1139" s="142"/>
      <c r="S1139" s="142"/>
      <c r="T1139" s="142"/>
      <c r="U1139" s="142"/>
      <c r="V1139" s="142"/>
      <c r="W1139" s="142"/>
      <c r="X1139" s="142"/>
      <c r="Y1139" s="142"/>
      <c r="Z1139" s="142"/>
      <c r="AA1139" s="142"/>
      <c r="AB1139" s="142"/>
      <c r="AC1139" s="142"/>
      <c r="AD1139" s="142"/>
      <c r="AE1139" s="142"/>
      <c r="AF1139" s="142"/>
      <c r="AG1139" s="142"/>
      <c r="AH1139" s="142"/>
      <c r="AI1139" s="142"/>
      <c r="AJ1139" s="142"/>
      <c r="AK1139" s="142"/>
      <c r="AL1139" s="142"/>
      <c r="AM1139" s="142"/>
      <c r="AN1139" s="142"/>
      <c r="AO1139" s="142"/>
      <c r="AP1139" s="142"/>
      <c r="AQ1139" s="142"/>
      <c r="AR1139" s="142"/>
      <c r="AS1139" s="142"/>
      <c r="AT1139" s="142"/>
      <c r="AU1139" s="142"/>
      <c r="AV1139" s="142"/>
      <c r="AW1139" s="142"/>
      <c r="AX1139" s="142"/>
      <c r="AY1139" s="142"/>
      <c r="AZ1139" s="142"/>
      <c r="BA1139" s="142"/>
      <c r="BB1139" s="142"/>
      <c r="BC1139" s="142"/>
      <c r="BD1139" s="142"/>
      <c r="BE1139" s="142"/>
      <c r="BF1139" s="142"/>
      <c r="BG1139" s="142"/>
      <c r="BH1139" s="142"/>
      <c r="BI1139" s="142"/>
      <c r="BJ1139" s="142"/>
      <c r="BK1139" s="142"/>
      <c r="BL1139" s="142"/>
      <c r="BM1139" s="142"/>
      <c r="BN1139" s="142"/>
      <c r="BO1139" s="142"/>
      <c r="BP1139" s="142"/>
      <c r="BQ1139" s="142"/>
      <c r="BR1139" s="142"/>
      <c r="BS1139" s="142"/>
      <c r="BT1139" s="142"/>
      <c r="BU1139" s="142"/>
      <c r="BV1139" s="142"/>
      <c r="BW1139" s="142"/>
      <c r="BX1139" s="142"/>
      <c r="BY1139" s="142"/>
      <c r="BZ1139" s="142"/>
      <c r="CA1139" s="142"/>
      <c r="CB1139" s="142"/>
      <c r="CC1139" s="142"/>
      <c r="CD1139" s="142"/>
      <c r="CE1139" s="142"/>
      <c r="CF1139" s="142"/>
      <c r="CG1139" s="142"/>
      <c r="CH1139" s="142"/>
      <c r="CI1139" s="142"/>
      <c r="CJ1139" s="142"/>
      <c r="CK1139" s="142"/>
      <c r="CL1139" s="142"/>
      <c r="CM1139" s="142"/>
      <c r="CN1139" s="142"/>
      <c r="CO1139" s="142"/>
      <c r="CP1139" s="142"/>
      <c r="CQ1139" s="142"/>
      <c r="CR1139" s="142"/>
      <c r="CS1139" s="142"/>
      <c r="CT1139" s="142"/>
      <c r="CU1139" s="142"/>
      <c r="CV1139" s="142"/>
      <c r="CW1139" s="142"/>
      <c r="CX1139" s="142"/>
      <c r="CY1139" s="142"/>
      <c r="CZ1139" s="142"/>
      <c r="DA1139" s="142"/>
      <c r="DB1139" s="142"/>
      <c r="DC1139" s="142"/>
      <c r="DD1139" s="142"/>
      <c r="DE1139" s="142"/>
      <c r="DF1139" s="142"/>
      <c r="DG1139" s="142"/>
      <c r="DH1139" s="142"/>
      <c r="DI1139" s="142"/>
      <c r="DJ1139" s="142"/>
      <c r="DK1139" s="142"/>
      <c r="DL1139" s="142"/>
      <c r="DM1139" s="142"/>
      <c r="DN1139" s="142"/>
      <c r="DO1139" s="142"/>
      <c r="DP1139" s="142"/>
      <c r="DQ1139" s="142"/>
      <c r="DR1139" s="142"/>
      <c r="DS1139" s="142"/>
      <c r="DT1139" s="142"/>
      <c r="DU1139" s="142"/>
      <c r="DV1139" s="142"/>
      <c r="DW1139" s="142"/>
      <c r="DX1139" s="142"/>
      <c r="DY1139" s="142"/>
      <c r="DZ1139" s="142"/>
      <c r="EA1139" s="142"/>
      <c r="EB1139" s="142"/>
      <c r="EC1139" s="142"/>
      <c r="ED1139" s="142"/>
      <c r="EE1139" s="142"/>
      <c r="EF1139" s="142"/>
      <c r="EG1139" s="142"/>
      <c r="EH1139" s="142"/>
      <c r="EI1139" s="142"/>
      <c r="EJ1139" s="142"/>
      <c r="EK1139" s="142"/>
      <c r="EL1139" s="142"/>
      <c r="EM1139" s="142"/>
      <c r="EN1139" s="142"/>
      <c r="EO1139" s="142"/>
      <c r="EP1139" s="142"/>
      <c r="EQ1139" s="142"/>
      <c r="ER1139" s="142"/>
      <c r="ES1139" s="142"/>
      <c r="ET1139" s="142"/>
      <c r="EU1139" s="142"/>
      <c r="EV1139" s="142"/>
      <c r="EW1139" s="142"/>
      <c r="EX1139" s="142"/>
      <c r="EY1139" s="142"/>
      <c r="EZ1139" s="142"/>
      <c r="FA1139" s="142"/>
      <c r="FB1139" s="142"/>
      <c r="FC1139" s="142"/>
      <c r="FD1139" s="142"/>
      <c r="FE1139" s="142"/>
      <c r="FF1139" s="142"/>
      <c r="FG1139" s="142"/>
      <c r="FH1139" s="142"/>
      <c r="FI1139" s="142"/>
      <c r="FJ1139" s="142"/>
      <c r="FK1139" s="142"/>
      <c r="FL1139" s="142"/>
      <c r="FM1139" s="142"/>
      <c r="FN1139" s="142"/>
      <c r="FO1139" s="142"/>
      <c r="FP1139" s="142"/>
      <c r="FQ1139" s="142"/>
      <c r="FR1139" s="142"/>
      <c r="FS1139" s="142"/>
      <c r="FT1139" s="142"/>
      <c r="FU1139" s="142"/>
      <c r="FV1139" s="142"/>
      <c r="FW1139" s="142"/>
      <c r="FX1139" s="142"/>
      <c r="FY1139" s="142"/>
      <c r="FZ1139" s="142"/>
      <c r="GA1139" s="142"/>
      <c r="GB1139" s="142"/>
      <c r="GC1139" s="142"/>
      <c r="GD1139" s="142"/>
      <c r="GE1139" s="142"/>
      <c r="GF1139" s="142"/>
      <c r="GG1139" s="142"/>
      <c r="GH1139" s="142"/>
      <c r="GI1139" s="142"/>
      <c r="GJ1139" s="142"/>
      <c r="GK1139" s="142"/>
      <c r="GL1139" s="142"/>
      <c r="GM1139" s="142"/>
      <c r="GN1139" s="142"/>
      <c r="GO1139" s="142"/>
      <c r="GP1139" s="142"/>
      <c r="GQ1139" s="142"/>
      <c r="GR1139" s="142"/>
      <c r="GS1139" s="142"/>
      <c r="GT1139" s="142"/>
      <c r="GU1139" s="142"/>
      <c r="GV1139" s="142"/>
      <c r="GW1139" s="142"/>
      <c r="GX1139" s="142"/>
      <c r="GY1139" s="142"/>
      <c r="GZ1139" s="142"/>
      <c r="HA1139" s="142"/>
      <c r="HB1139" s="142"/>
      <c r="HC1139" s="142"/>
      <c r="HD1139" s="142"/>
      <c r="HE1139" s="142"/>
      <c r="HF1139" s="142"/>
      <c r="HG1139" s="142"/>
      <c r="HH1139" s="142"/>
      <c r="HI1139" s="142"/>
      <c r="HJ1139" s="142"/>
      <c r="HK1139" s="142"/>
      <c r="HL1139" s="142"/>
      <c r="HM1139" s="142"/>
      <c r="HN1139" s="142"/>
      <c r="HO1139" s="142"/>
      <c r="HP1139" s="142"/>
      <c r="HQ1139" s="142"/>
      <c r="HR1139" s="142"/>
      <c r="HS1139" s="142"/>
      <c r="HT1139" s="142"/>
      <c r="HU1139" s="142"/>
      <c r="HV1139" s="142"/>
      <c r="HW1139" s="142"/>
      <c r="HX1139" s="142"/>
      <c r="HY1139" s="142"/>
      <c r="HZ1139" s="142"/>
      <c r="IA1139" s="142"/>
      <c r="IB1139" s="142"/>
      <c r="IC1139" s="142"/>
      <c r="ID1139" s="142"/>
      <c r="IE1139" s="142"/>
      <c r="IF1139" s="142"/>
      <c r="IG1139" s="142"/>
      <c r="IH1139" s="142"/>
      <c r="II1139" s="142"/>
      <c r="IJ1139" s="142"/>
      <c r="IK1139" s="142"/>
    </row>
    <row r="1140" spans="1:245" x14ac:dyDescent="0.2">
      <c r="A1140" s="260" t="s">
        <v>43</v>
      </c>
      <c r="B1140" s="261" t="s">
        <v>913</v>
      </c>
      <c r="C1140" s="262" t="s">
        <v>904</v>
      </c>
      <c r="D1140" s="263">
        <v>9</v>
      </c>
      <c r="E1140" s="744"/>
      <c r="F1140" s="163">
        <f t="shared" si="25"/>
        <v>0</v>
      </c>
      <c r="G1140" s="142"/>
      <c r="H1140" s="142"/>
      <c r="I1140" s="142"/>
      <c r="J1140" s="142"/>
      <c r="K1140" s="142"/>
      <c r="L1140" s="142"/>
      <c r="M1140" s="142"/>
      <c r="N1140" s="142"/>
      <c r="O1140" s="142"/>
      <c r="P1140" s="142"/>
      <c r="Q1140" s="142"/>
      <c r="R1140" s="142"/>
      <c r="S1140" s="142"/>
      <c r="T1140" s="142"/>
      <c r="U1140" s="142"/>
      <c r="V1140" s="142"/>
      <c r="W1140" s="142"/>
      <c r="X1140" s="142"/>
      <c r="Y1140" s="142"/>
      <c r="Z1140" s="142"/>
      <c r="AA1140" s="142"/>
      <c r="AB1140" s="142"/>
      <c r="AC1140" s="142"/>
      <c r="AD1140" s="142"/>
      <c r="AE1140" s="142"/>
      <c r="AF1140" s="142"/>
      <c r="AG1140" s="142"/>
      <c r="AH1140" s="142"/>
      <c r="AI1140" s="142"/>
      <c r="AJ1140" s="142"/>
      <c r="AK1140" s="142"/>
      <c r="AL1140" s="142"/>
      <c r="AM1140" s="142"/>
      <c r="AN1140" s="142"/>
      <c r="AO1140" s="142"/>
      <c r="AP1140" s="142"/>
      <c r="AQ1140" s="142"/>
      <c r="AR1140" s="142"/>
      <c r="AS1140" s="142"/>
      <c r="AT1140" s="142"/>
      <c r="AU1140" s="142"/>
      <c r="AV1140" s="142"/>
      <c r="AW1140" s="142"/>
      <c r="AX1140" s="142"/>
      <c r="AY1140" s="142"/>
      <c r="AZ1140" s="142"/>
      <c r="BA1140" s="142"/>
      <c r="BB1140" s="142"/>
      <c r="BC1140" s="142"/>
      <c r="BD1140" s="142"/>
      <c r="BE1140" s="142"/>
      <c r="BF1140" s="142"/>
      <c r="BG1140" s="142"/>
      <c r="BH1140" s="142"/>
      <c r="BI1140" s="142"/>
      <c r="BJ1140" s="142"/>
      <c r="BK1140" s="142"/>
      <c r="BL1140" s="142"/>
      <c r="BM1140" s="142"/>
      <c r="BN1140" s="142"/>
      <c r="BO1140" s="142"/>
      <c r="BP1140" s="142"/>
      <c r="BQ1140" s="142"/>
      <c r="BR1140" s="142"/>
      <c r="BS1140" s="142"/>
      <c r="BT1140" s="142"/>
      <c r="BU1140" s="142"/>
      <c r="BV1140" s="142"/>
      <c r="BW1140" s="142"/>
      <c r="BX1140" s="142"/>
      <c r="BY1140" s="142"/>
      <c r="BZ1140" s="142"/>
      <c r="CA1140" s="142"/>
      <c r="CB1140" s="142"/>
      <c r="CC1140" s="142"/>
      <c r="CD1140" s="142"/>
      <c r="CE1140" s="142"/>
      <c r="CF1140" s="142"/>
      <c r="CG1140" s="142"/>
      <c r="CH1140" s="142"/>
      <c r="CI1140" s="142"/>
      <c r="CJ1140" s="142"/>
      <c r="CK1140" s="142"/>
      <c r="CL1140" s="142"/>
      <c r="CM1140" s="142"/>
      <c r="CN1140" s="142"/>
      <c r="CO1140" s="142"/>
      <c r="CP1140" s="142"/>
      <c r="CQ1140" s="142"/>
      <c r="CR1140" s="142"/>
      <c r="CS1140" s="142"/>
      <c r="CT1140" s="142"/>
      <c r="CU1140" s="142"/>
      <c r="CV1140" s="142"/>
      <c r="CW1140" s="142"/>
      <c r="CX1140" s="142"/>
      <c r="CY1140" s="142"/>
      <c r="CZ1140" s="142"/>
      <c r="DA1140" s="142"/>
      <c r="DB1140" s="142"/>
      <c r="DC1140" s="142"/>
      <c r="DD1140" s="142"/>
      <c r="DE1140" s="142"/>
      <c r="DF1140" s="142"/>
      <c r="DG1140" s="142"/>
      <c r="DH1140" s="142"/>
      <c r="DI1140" s="142"/>
      <c r="DJ1140" s="142"/>
      <c r="DK1140" s="142"/>
      <c r="DL1140" s="142"/>
      <c r="DM1140" s="142"/>
      <c r="DN1140" s="142"/>
      <c r="DO1140" s="142"/>
      <c r="DP1140" s="142"/>
      <c r="DQ1140" s="142"/>
      <c r="DR1140" s="142"/>
      <c r="DS1140" s="142"/>
      <c r="DT1140" s="142"/>
      <c r="DU1140" s="142"/>
      <c r="DV1140" s="142"/>
      <c r="DW1140" s="142"/>
      <c r="DX1140" s="142"/>
      <c r="DY1140" s="142"/>
      <c r="DZ1140" s="142"/>
      <c r="EA1140" s="142"/>
      <c r="EB1140" s="142"/>
      <c r="EC1140" s="142"/>
      <c r="ED1140" s="142"/>
      <c r="EE1140" s="142"/>
      <c r="EF1140" s="142"/>
      <c r="EG1140" s="142"/>
      <c r="EH1140" s="142"/>
      <c r="EI1140" s="142"/>
      <c r="EJ1140" s="142"/>
      <c r="EK1140" s="142"/>
      <c r="EL1140" s="142"/>
      <c r="EM1140" s="142"/>
      <c r="EN1140" s="142"/>
      <c r="EO1140" s="142"/>
      <c r="EP1140" s="142"/>
      <c r="EQ1140" s="142"/>
      <c r="ER1140" s="142"/>
      <c r="ES1140" s="142"/>
      <c r="ET1140" s="142"/>
      <c r="EU1140" s="142"/>
      <c r="EV1140" s="142"/>
      <c r="EW1140" s="142"/>
      <c r="EX1140" s="142"/>
      <c r="EY1140" s="142"/>
      <c r="EZ1140" s="142"/>
      <c r="FA1140" s="142"/>
      <c r="FB1140" s="142"/>
      <c r="FC1140" s="142"/>
      <c r="FD1140" s="142"/>
      <c r="FE1140" s="142"/>
      <c r="FF1140" s="142"/>
      <c r="FG1140" s="142"/>
      <c r="FH1140" s="142"/>
      <c r="FI1140" s="142"/>
      <c r="FJ1140" s="142"/>
      <c r="FK1140" s="142"/>
      <c r="FL1140" s="142"/>
      <c r="FM1140" s="142"/>
      <c r="FN1140" s="142"/>
      <c r="FO1140" s="142"/>
      <c r="FP1140" s="142"/>
      <c r="FQ1140" s="142"/>
      <c r="FR1140" s="142"/>
      <c r="FS1140" s="142"/>
      <c r="FT1140" s="142"/>
      <c r="FU1140" s="142"/>
      <c r="FV1140" s="142"/>
      <c r="FW1140" s="142"/>
      <c r="FX1140" s="142"/>
      <c r="FY1140" s="142"/>
      <c r="FZ1140" s="142"/>
      <c r="GA1140" s="142"/>
      <c r="GB1140" s="142"/>
      <c r="GC1140" s="142"/>
      <c r="GD1140" s="142"/>
      <c r="GE1140" s="142"/>
      <c r="GF1140" s="142"/>
      <c r="GG1140" s="142"/>
      <c r="GH1140" s="142"/>
      <c r="GI1140" s="142"/>
      <c r="GJ1140" s="142"/>
      <c r="GK1140" s="142"/>
      <c r="GL1140" s="142"/>
      <c r="GM1140" s="142"/>
      <c r="GN1140" s="142"/>
      <c r="GO1140" s="142"/>
      <c r="GP1140" s="142"/>
      <c r="GQ1140" s="142"/>
      <c r="GR1140" s="142"/>
      <c r="GS1140" s="142"/>
      <c r="GT1140" s="142"/>
      <c r="GU1140" s="142"/>
      <c r="GV1140" s="142"/>
      <c r="GW1140" s="142"/>
      <c r="GX1140" s="142"/>
      <c r="GY1140" s="142"/>
      <c r="GZ1140" s="142"/>
      <c r="HA1140" s="142"/>
      <c r="HB1140" s="142"/>
      <c r="HC1140" s="142"/>
      <c r="HD1140" s="142"/>
      <c r="HE1140" s="142"/>
      <c r="HF1140" s="142"/>
      <c r="HG1140" s="142"/>
      <c r="HH1140" s="142"/>
      <c r="HI1140" s="142"/>
      <c r="HJ1140" s="142"/>
      <c r="HK1140" s="142"/>
      <c r="HL1140" s="142"/>
      <c r="HM1140" s="142"/>
      <c r="HN1140" s="142"/>
      <c r="HO1140" s="142"/>
      <c r="HP1140" s="142"/>
      <c r="HQ1140" s="142"/>
      <c r="HR1140" s="142"/>
      <c r="HS1140" s="142"/>
      <c r="HT1140" s="142"/>
      <c r="HU1140" s="142"/>
      <c r="HV1140" s="142"/>
      <c r="HW1140" s="142"/>
      <c r="HX1140" s="142"/>
      <c r="HY1140" s="142"/>
      <c r="HZ1140" s="142"/>
      <c r="IA1140" s="142"/>
      <c r="IB1140" s="142"/>
      <c r="IC1140" s="142"/>
      <c r="ID1140" s="142"/>
      <c r="IE1140" s="142"/>
      <c r="IF1140" s="142"/>
      <c r="IG1140" s="142"/>
      <c r="IH1140" s="142"/>
      <c r="II1140" s="142"/>
      <c r="IJ1140" s="142"/>
      <c r="IK1140" s="142"/>
    </row>
    <row r="1141" spans="1:245" ht="72" x14ac:dyDescent="0.2">
      <c r="A1141" s="260" t="s">
        <v>617</v>
      </c>
      <c r="B1141" s="261" t="s">
        <v>914</v>
      </c>
      <c r="C1141" s="262" t="s">
        <v>40</v>
      </c>
      <c r="D1141" s="263">
        <v>10</v>
      </c>
      <c r="E1141" s="744"/>
      <c r="F1141" s="163">
        <f t="shared" si="25"/>
        <v>0</v>
      </c>
      <c r="G1141" s="142"/>
      <c r="H1141" s="142"/>
      <c r="I1141" s="142"/>
      <c r="J1141" s="142"/>
      <c r="K1141" s="142"/>
      <c r="L1141" s="142"/>
      <c r="M1141" s="142"/>
      <c r="N1141" s="142"/>
      <c r="O1141" s="142"/>
      <c r="P1141" s="142"/>
      <c r="Q1141" s="142"/>
      <c r="R1141" s="142"/>
      <c r="S1141" s="142"/>
      <c r="T1141" s="142"/>
      <c r="U1141" s="142"/>
      <c r="V1141" s="142"/>
      <c r="W1141" s="142"/>
      <c r="X1141" s="142"/>
      <c r="Y1141" s="142"/>
      <c r="Z1141" s="142"/>
      <c r="AA1141" s="142"/>
      <c r="AB1141" s="142"/>
      <c r="AC1141" s="142"/>
      <c r="AD1141" s="142"/>
      <c r="AE1141" s="142"/>
      <c r="AF1141" s="142"/>
      <c r="AG1141" s="142"/>
      <c r="AH1141" s="142"/>
      <c r="AI1141" s="142"/>
      <c r="AJ1141" s="142"/>
      <c r="AK1141" s="142"/>
      <c r="AL1141" s="142"/>
      <c r="AM1141" s="142"/>
      <c r="AN1141" s="142"/>
      <c r="AO1141" s="142"/>
      <c r="AP1141" s="142"/>
      <c r="AQ1141" s="142"/>
      <c r="AR1141" s="142"/>
      <c r="AS1141" s="142"/>
      <c r="AT1141" s="142"/>
      <c r="AU1141" s="142"/>
      <c r="AV1141" s="142"/>
      <c r="AW1141" s="142"/>
      <c r="AX1141" s="142"/>
      <c r="AY1141" s="142"/>
      <c r="AZ1141" s="142"/>
      <c r="BA1141" s="142"/>
      <c r="BB1141" s="142"/>
      <c r="BC1141" s="142"/>
      <c r="BD1141" s="142"/>
      <c r="BE1141" s="142"/>
      <c r="BF1141" s="142"/>
      <c r="BG1141" s="142"/>
      <c r="BH1141" s="142"/>
      <c r="BI1141" s="142"/>
      <c r="BJ1141" s="142"/>
      <c r="BK1141" s="142"/>
      <c r="BL1141" s="142"/>
      <c r="BM1141" s="142"/>
      <c r="BN1141" s="142"/>
      <c r="BO1141" s="142"/>
      <c r="BP1141" s="142"/>
      <c r="BQ1141" s="142"/>
      <c r="BR1141" s="142"/>
      <c r="BS1141" s="142"/>
      <c r="BT1141" s="142"/>
      <c r="BU1141" s="142"/>
      <c r="BV1141" s="142"/>
      <c r="BW1141" s="142"/>
      <c r="BX1141" s="142"/>
      <c r="BY1141" s="142"/>
      <c r="BZ1141" s="142"/>
      <c r="CA1141" s="142"/>
      <c r="CB1141" s="142"/>
      <c r="CC1141" s="142"/>
      <c r="CD1141" s="142"/>
      <c r="CE1141" s="142"/>
      <c r="CF1141" s="142"/>
      <c r="CG1141" s="142"/>
      <c r="CH1141" s="142"/>
      <c r="CI1141" s="142"/>
      <c r="CJ1141" s="142"/>
      <c r="CK1141" s="142"/>
      <c r="CL1141" s="142"/>
      <c r="CM1141" s="142"/>
      <c r="CN1141" s="142"/>
      <c r="CO1141" s="142"/>
      <c r="CP1141" s="142"/>
      <c r="CQ1141" s="142"/>
      <c r="CR1141" s="142"/>
      <c r="CS1141" s="142"/>
      <c r="CT1141" s="142"/>
      <c r="CU1141" s="142"/>
      <c r="CV1141" s="142"/>
      <c r="CW1141" s="142"/>
      <c r="CX1141" s="142"/>
      <c r="CY1141" s="142"/>
      <c r="CZ1141" s="142"/>
      <c r="DA1141" s="142"/>
      <c r="DB1141" s="142"/>
      <c r="DC1141" s="142"/>
      <c r="DD1141" s="142"/>
      <c r="DE1141" s="142"/>
      <c r="DF1141" s="142"/>
      <c r="DG1141" s="142"/>
      <c r="DH1141" s="142"/>
      <c r="DI1141" s="142"/>
      <c r="DJ1141" s="142"/>
      <c r="DK1141" s="142"/>
      <c r="DL1141" s="142"/>
      <c r="DM1141" s="142"/>
      <c r="DN1141" s="142"/>
      <c r="DO1141" s="142"/>
      <c r="DP1141" s="142"/>
      <c r="DQ1141" s="142"/>
      <c r="DR1141" s="142"/>
      <c r="DS1141" s="142"/>
      <c r="DT1141" s="142"/>
      <c r="DU1141" s="142"/>
      <c r="DV1141" s="142"/>
      <c r="DW1141" s="142"/>
      <c r="DX1141" s="142"/>
      <c r="DY1141" s="142"/>
      <c r="DZ1141" s="142"/>
      <c r="EA1141" s="142"/>
      <c r="EB1141" s="142"/>
      <c r="EC1141" s="142"/>
      <c r="ED1141" s="142"/>
      <c r="EE1141" s="142"/>
      <c r="EF1141" s="142"/>
      <c r="EG1141" s="142"/>
      <c r="EH1141" s="142"/>
      <c r="EI1141" s="142"/>
      <c r="EJ1141" s="142"/>
      <c r="EK1141" s="142"/>
      <c r="EL1141" s="142"/>
      <c r="EM1141" s="142"/>
      <c r="EN1141" s="142"/>
      <c r="EO1141" s="142"/>
      <c r="EP1141" s="142"/>
      <c r="EQ1141" s="142"/>
      <c r="ER1141" s="142"/>
      <c r="ES1141" s="142"/>
      <c r="ET1141" s="142"/>
      <c r="EU1141" s="142"/>
      <c r="EV1141" s="142"/>
      <c r="EW1141" s="142"/>
      <c r="EX1141" s="142"/>
      <c r="EY1141" s="142"/>
      <c r="EZ1141" s="142"/>
      <c r="FA1141" s="142"/>
      <c r="FB1141" s="142"/>
      <c r="FC1141" s="142"/>
      <c r="FD1141" s="142"/>
      <c r="FE1141" s="142"/>
      <c r="FF1141" s="142"/>
      <c r="FG1141" s="142"/>
      <c r="FH1141" s="142"/>
      <c r="FI1141" s="142"/>
      <c r="FJ1141" s="142"/>
      <c r="FK1141" s="142"/>
      <c r="FL1141" s="142"/>
      <c r="FM1141" s="142"/>
      <c r="FN1141" s="142"/>
      <c r="FO1141" s="142"/>
      <c r="FP1141" s="142"/>
      <c r="FQ1141" s="142"/>
      <c r="FR1141" s="142"/>
      <c r="FS1141" s="142"/>
      <c r="FT1141" s="142"/>
      <c r="FU1141" s="142"/>
      <c r="FV1141" s="142"/>
      <c r="FW1141" s="142"/>
      <c r="FX1141" s="142"/>
      <c r="FY1141" s="142"/>
      <c r="FZ1141" s="142"/>
      <c r="GA1141" s="142"/>
      <c r="GB1141" s="142"/>
      <c r="GC1141" s="142"/>
      <c r="GD1141" s="142"/>
      <c r="GE1141" s="142"/>
      <c r="GF1141" s="142"/>
      <c r="GG1141" s="142"/>
      <c r="GH1141" s="142"/>
      <c r="GI1141" s="142"/>
      <c r="GJ1141" s="142"/>
      <c r="GK1141" s="142"/>
      <c r="GL1141" s="142"/>
      <c r="GM1141" s="142"/>
      <c r="GN1141" s="142"/>
      <c r="GO1141" s="142"/>
      <c r="GP1141" s="142"/>
      <c r="GQ1141" s="142"/>
      <c r="GR1141" s="142"/>
      <c r="GS1141" s="142"/>
      <c r="GT1141" s="142"/>
      <c r="GU1141" s="142"/>
      <c r="GV1141" s="142"/>
      <c r="GW1141" s="142"/>
      <c r="GX1141" s="142"/>
      <c r="GY1141" s="142"/>
      <c r="GZ1141" s="142"/>
      <c r="HA1141" s="142"/>
      <c r="HB1141" s="142"/>
      <c r="HC1141" s="142"/>
      <c r="HD1141" s="142"/>
      <c r="HE1141" s="142"/>
      <c r="HF1141" s="142"/>
      <c r="HG1141" s="142"/>
      <c r="HH1141" s="142"/>
      <c r="HI1141" s="142"/>
      <c r="HJ1141" s="142"/>
      <c r="HK1141" s="142"/>
      <c r="HL1141" s="142"/>
      <c r="HM1141" s="142"/>
      <c r="HN1141" s="142"/>
      <c r="HO1141" s="142"/>
      <c r="HP1141" s="142"/>
      <c r="HQ1141" s="142"/>
      <c r="HR1141" s="142"/>
      <c r="HS1141" s="142"/>
      <c r="HT1141" s="142"/>
      <c r="HU1141" s="142"/>
      <c r="HV1141" s="142"/>
      <c r="HW1141" s="142"/>
      <c r="HX1141" s="142"/>
      <c r="HY1141" s="142"/>
      <c r="HZ1141" s="142"/>
      <c r="IA1141" s="142"/>
      <c r="IB1141" s="142"/>
      <c r="IC1141" s="142"/>
      <c r="ID1141" s="142"/>
      <c r="IE1141" s="142"/>
      <c r="IF1141" s="142"/>
      <c r="IG1141" s="142"/>
      <c r="IH1141" s="142"/>
      <c r="II1141" s="142"/>
      <c r="IJ1141" s="142"/>
      <c r="IK1141" s="142"/>
    </row>
    <row r="1142" spans="1:245" ht="48" x14ac:dyDescent="0.2">
      <c r="A1142" s="260" t="s">
        <v>759</v>
      </c>
      <c r="B1142" s="261" t="s">
        <v>915</v>
      </c>
      <c r="C1142" s="262" t="s">
        <v>5</v>
      </c>
      <c r="D1142" s="263">
        <v>8</v>
      </c>
      <c r="E1142" s="744"/>
      <c r="F1142" s="163">
        <f t="shared" si="25"/>
        <v>0</v>
      </c>
      <c r="G1142" s="142"/>
      <c r="H1142" s="142"/>
      <c r="I1142" s="142"/>
      <c r="J1142" s="142"/>
      <c r="K1142" s="142"/>
      <c r="L1142" s="142"/>
      <c r="M1142" s="142"/>
      <c r="N1142" s="142"/>
      <c r="O1142" s="142"/>
      <c r="P1142" s="142"/>
      <c r="Q1142" s="142"/>
      <c r="R1142" s="142"/>
      <c r="S1142" s="142"/>
      <c r="T1142" s="142"/>
      <c r="U1142" s="142"/>
      <c r="V1142" s="142"/>
      <c r="W1142" s="142"/>
      <c r="X1142" s="142"/>
      <c r="Y1142" s="142"/>
      <c r="Z1142" s="142"/>
      <c r="AA1142" s="142"/>
      <c r="AB1142" s="142"/>
      <c r="AC1142" s="142"/>
      <c r="AD1142" s="142"/>
      <c r="AE1142" s="142"/>
      <c r="AF1142" s="142"/>
      <c r="AG1142" s="142"/>
      <c r="AH1142" s="142"/>
      <c r="AI1142" s="142"/>
      <c r="AJ1142" s="142"/>
      <c r="AK1142" s="142"/>
      <c r="AL1142" s="142"/>
      <c r="AM1142" s="142"/>
      <c r="AN1142" s="142"/>
      <c r="AO1142" s="142"/>
      <c r="AP1142" s="142"/>
      <c r="AQ1142" s="142"/>
      <c r="AR1142" s="142"/>
      <c r="AS1142" s="142"/>
      <c r="AT1142" s="142"/>
      <c r="AU1142" s="142"/>
      <c r="AV1142" s="142"/>
      <c r="AW1142" s="142"/>
      <c r="AX1142" s="142"/>
      <c r="AY1142" s="142"/>
      <c r="AZ1142" s="142"/>
      <c r="BA1142" s="142"/>
      <c r="BB1142" s="142"/>
      <c r="BC1142" s="142"/>
      <c r="BD1142" s="142"/>
      <c r="BE1142" s="142"/>
      <c r="BF1142" s="142"/>
      <c r="BG1142" s="142"/>
      <c r="BH1142" s="142"/>
      <c r="BI1142" s="142"/>
      <c r="BJ1142" s="142"/>
      <c r="BK1142" s="142"/>
      <c r="BL1142" s="142"/>
      <c r="BM1142" s="142"/>
      <c r="BN1142" s="142"/>
      <c r="BO1142" s="142"/>
      <c r="BP1142" s="142"/>
      <c r="BQ1142" s="142"/>
      <c r="BR1142" s="142"/>
      <c r="BS1142" s="142"/>
      <c r="BT1142" s="142"/>
      <c r="BU1142" s="142"/>
      <c r="BV1142" s="142"/>
      <c r="BW1142" s="142"/>
      <c r="BX1142" s="142"/>
      <c r="BY1142" s="142"/>
      <c r="BZ1142" s="142"/>
      <c r="CA1142" s="142"/>
      <c r="CB1142" s="142"/>
      <c r="CC1142" s="142"/>
      <c r="CD1142" s="142"/>
      <c r="CE1142" s="142"/>
      <c r="CF1142" s="142"/>
      <c r="CG1142" s="142"/>
      <c r="CH1142" s="142"/>
      <c r="CI1142" s="142"/>
      <c r="CJ1142" s="142"/>
      <c r="CK1142" s="142"/>
      <c r="CL1142" s="142"/>
      <c r="CM1142" s="142"/>
      <c r="CN1142" s="142"/>
      <c r="CO1142" s="142"/>
      <c r="CP1142" s="142"/>
      <c r="CQ1142" s="142"/>
      <c r="CR1142" s="142"/>
      <c r="CS1142" s="142"/>
      <c r="CT1142" s="142"/>
      <c r="CU1142" s="142"/>
      <c r="CV1142" s="142"/>
      <c r="CW1142" s="142"/>
      <c r="CX1142" s="142"/>
      <c r="CY1142" s="142"/>
      <c r="CZ1142" s="142"/>
      <c r="DA1142" s="142"/>
      <c r="DB1142" s="142"/>
      <c r="DC1142" s="142"/>
      <c r="DD1142" s="142"/>
      <c r="DE1142" s="142"/>
      <c r="DF1142" s="142"/>
      <c r="DG1142" s="142"/>
      <c r="DH1142" s="142"/>
      <c r="DI1142" s="142"/>
      <c r="DJ1142" s="142"/>
      <c r="DK1142" s="142"/>
      <c r="DL1142" s="142"/>
      <c r="DM1142" s="142"/>
      <c r="DN1142" s="142"/>
      <c r="DO1142" s="142"/>
      <c r="DP1142" s="142"/>
      <c r="DQ1142" s="142"/>
      <c r="DR1142" s="142"/>
      <c r="DS1142" s="142"/>
      <c r="DT1142" s="142"/>
      <c r="DU1142" s="142"/>
      <c r="DV1142" s="142"/>
      <c r="DW1142" s="142"/>
      <c r="DX1142" s="142"/>
      <c r="DY1142" s="142"/>
      <c r="DZ1142" s="142"/>
      <c r="EA1142" s="142"/>
      <c r="EB1142" s="142"/>
      <c r="EC1142" s="142"/>
      <c r="ED1142" s="142"/>
      <c r="EE1142" s="142"/>
      <c r="EF1142" s="142"/>
      <c r="EG1142" s="142"/>
      <c r="EH1142" s="142"/>
      <c r="EI1142" s="142"/>
      <c r="EJ1142" s="142"/>
      <c r="EK1142" s="142"/>
      <c r="EL1142" s="142"/>
      <c r="EM1142" s="142"/>
      <c r="EN1142" s="142"/>
      <c r="EO1142" s="142"/>
      <c r="EP1142" s="142"/>
      <c r="EQ1142" s="142"/>
      <c r="ER1142" s="142"/>
      <c r="ES1142" s="142"/>
      <c r="ET1142" s="142"/>
      <c r="EU1142" s="142"/>
      <c r="EV1142" s="142"/>
      <c r="EW1142" s="142"/>
      <c r="EX1142" s="142"/>
      <c r="EY1142" s="142"/>
      <c r="EZ1142" s="142"/>
      <c r="FA1142" s="142"/>
      <c r="FB1142" s="142"/>
      <c r="FC1142" s="142"/>
      <c r="FD1142" s="142"/>
      <c r="FE1142" s="142"/>
      <c r="FF1142" s="142"/>
      <c r="FG1142" s="142"/>
      <c r="FH1142" s="142"/>
      <c r="FI1142" s="142"/>
      <c r="FJ1142" s="142"/>
      <c r="FK1142" s="142"/>
      <c r="FL1142" s="142"/>
      <c r="FM1142" s="142"/>
      <c r="FN1142" s="142"/>
      <c r="FO1142" s="142"/>
      <c r="FP1142" s="142"/>
      <c r="FQ1142" s="142"/>
      <c r="FR1142" s="142"/>
      <c r="FS1142" s="142"/>
      <c r="FT1142" s="142"/>
      <c r="FU1142" s="142"/>
      <c r="FV1142" s="142"/>
      <c r="FW1142" s="142"/>
      <c r="FX1142" s="142"/>
      <c r="FY1142" s="142"/>
      <c r="FZ1142" s="142"/>
      <c r="GA1142" s="142"/>
      <c r="GB1142" s="142"/>
      <c r="GC1142" s="142"/>
      <c r="GD1142" s="142"/>
      <c r="GE1142" s="142"/>
      <c r="GF1142" s="142"/>
      <c r="GG1142" s="142"/>
      <c r="GH1142" s="142"/>
      <c r="GI1142" s="142"/>
      <c r="GJ1142" s="142"/>
      <c r="GK1142" s="142"/>
      <c r="GL1142" s="142"/>
      <c r="GM1142" s="142"/>
      <c r="GN1142" s="142"/>
      <c r="GO1142" s="142"/>
      <c r="GP1142" s="142"/>
      <c r="GQ1142" s="142"/>
      <c r="GR1142" s="142"/>
      <c r="GS1142" s="142"/>
      <c r="GT1142" s="142"/>
      <c r="GU1142" s="142"/>
      <c r="GV1142" s="142"/>
      <c r="GW1142" s="142"/>
      <c r="GX1142" s="142"/>
      <c r="GY1142" s="142"/>
      <c r="GZ1142" s="142"/>
      <c r="HA1142" s="142"/>
      <c r="HB1142" s="142"/>
      <c r="HC1142" s="142"/>
      <c r="HD1142" s="142"/>
      <c r="HE1142" s="142"/>
      <c r="HF1142" s="142"/>
      <c r="HG1142" s="142"/>
      <c r="HH1142" s="142"/>
      <c r="HI1142" s="142"/>
      <c r="HJ1142" s="142"/>
      <c r="HK1142" s="142"/>
      <c r="HL1142" s="142"/>
      <c r="HM1142" s="142"/>
      <c r="HN1142" s="142"/>
      <c r="HO1142" s="142"/>
      <c r="HP1142" s="142"/>
      <c r="HQ1142" s="142"/>
      <c r="HR1142" s="142"/>
      <c r="HS1142" s="142"/>
      <c r="HT1142" s="142"/>
      <c r="HU1142" s="142"/>
      <c r="HV1142" s="142"/>
      <c r="HW1142" s="142"/>
      <c r="HX1142" s="142"/>
      <c r="HY1142" s="142"/>
      <c r="HZ1142" s="142"/>
      <c r="IA1142" s="142"/>
      <c r="IB1142" s="142"/>
      <c r="IC1142" s="142"/>
      <c r="ID1142" s="142"/>
      <c r="IE1142" s="142"/>
      <c r="IF1142" s="142"/>
      <c r="IG1142" s="142"/>
      <c r="IH1142" s="142"/>
      <c r="II1142" s="142"/>
      <c r="IJ1142" s="142"/>
      <c r="IK1142" s="142"/>
    </row>
    <row r="1143" spans="1:245" ht="24" x14ac:dyDescent="0.2">
      <c r="A1143" s="260" t="s">
        <v>761</v>
      </c>
      <c r="B1143" s="261" t="s">
        <v>916</v>
      </c>
      <c r="C1143" s="262" t="s">
        <v>40</v>
      </c>
      <c r="D1143" s="263">
        <v>16</v>
      </c>
      <c r="E1143" s="744"/>
      <c r="F1143" s="163">
        <f t="shared" si="25"/>
        <v>0</v>
      </c>
      <c r="G1143" s="142"/>
      <c r="H1143" s="142"/>
      <c r="I1143" s="142"/>
      <c r="J1143" s="142"/>
      <c r="K1143" s="142"/>
      <c r="L1143" s="142"/>
      <c r="M1143" s="142"/>
      <c r="N1143" s="142"/>
      <c r="O1143" s="142"/>
      <c r="P1143" s="142"/>
      <c r="Q1143" s="142"/>
      <c r="R1143" s="142"/>
      <c r="S1143" s="142"/>
      <c r="T1143" s="142"/>
      <c r="U1143" s="142"/>
      <c r="V1143" s="142"/>
      <c r="W1143" s="142"/>
      <c r="X1143" s="142"/>
      <c r="Y1143" s="142"/>
      <c r="Z1143" s="142"/>
      <c r="AA1143" s="142"/>
      <c r="AB1143" s="142"/>
      <c r="AC1143" s="142"/>
      <c r="AD1143" s="142"/>
      <c r="AE1143" s="142"/>
      <c r="AF1143" s="142"/>
      <c r="AG1143" s="142"/>
      <c r="AH1143" s="142"/>
      <c r="AI1143" s="142"/>
      <c r="AJ1143" s="142"/>
      <c r="AK1143" s="142"/>
      <c r="AL1143" s="142"/>
      <c r="AM1143" s="142"/>
      <c r="AN1143" s="142"/>
      <c r="AO1143" s="142"/>
      <c r="AP1143" s="142"/>
      <c r="AQ1143" s="142"/>
      <c r="AR1143" s="142"/>
      <c r="AS1143" s="142"/>
      <c r="AT1143" s="142"/>
      <c r="AU1143" s="142"/>
      <c r="AV1143" s="142"/>
      <c r="AW1143" s="142"/>
      <c r="AX1143" s="142"/>
      <c r="AY1143" s="142"/>
      <c r="AZ1143" s="142"/>
      <c r="BA1143" s="142"/>
      <c r="BB1143" s="142"/>
      <c r="BC1143" s="142"/>
      <c r="BD1143" s="142"/>
      <c r="BE1143" s="142"/>
      <c r="BF1143" s="142"/>
      <c r="BG1143" s="142"/>
      <c r="BH1143" s="142"/>
      <c r="BI1143" s="142"/>
      <c r="BJ1143" s="142"/>
      <c r="BK1143" s="142"/>
      <c r="BL1143" s="142"/>
      <c r="BM1143" s="142"/>
      <c r="BN1143" s="142"/>
      <c r="BO1143" s="142"/>
      <c r="BP1143" s="142"/>
      <c r="BQ1143" s="142"/>
      <c r="BR1143" s="142"/>
      <c r="BS1143" s="142"/>
      <c r="BT1143" s="142"/>
      <c r="BU1143" s="142"/>
      <c r="BV1143" s="142"/>
      <c r="BW1143" s="142"/>
      <c r="BX1143" s="142"/>
      <c r="BY1143" s="142"/>
      <c r="BZ1143" s="142"/>
      <c r="CA1143" s="142"/>
      <c r="CB1143" s="142"/>
      <c r="CC1143" s="142"/>
      <c r="CD1143" s="142"/>
      <c r="CE1143" s="142"/>
      <c r="CF1143" s="142"/>
      <c r="CG1143" s="142"/>
      <c r="CH1143" s="142"/>
      <c r="CI1143" s="142"/>
      <c r="CJ1143" s="142"/>
      <c r="CK1143" s="142"/>
      <c r="CL1143" s="142"/>
      <c r="CM1143" s="142"/>
      <c r="CN1143" s="142"/>
      <c r="CO1143" s="142"/>
      <c r="CP1143" s="142"/>
      <c r="CQ1143" s="142"/>
      <c r="CR1143" s="142"/>
      <c r="CS1143" s="142"/>
      <c r="CT1143" s="142"/>
      <c r="CU1143" s="142"/>
      <c r="CV1143" s="142"/>
      <c r="CW1143" s="142"/>
      <c r="CX1143" s="142"/>
      <c r="CY1143" s="142"/>
      <c r="CZ1143" s="142"/>
      <c r="DA1143" s="142"/>
      <c r="DB1143" s="142"/>
      <c r="DC1143" s="142"/>
      <c r="DD1143" s="142"/>
      <c r="DE1143" s="142"/>
      <c r="DF1143" s="142"/>
      <c r="DG1143" s="142"/>
      <c r="DH1143" s="142"/>
      <c r="DI1143" s="142"/>
      <c r="DJ1143" s="142"/>
      <c r="DK1143" s="142"/>
      <c r="DL1143" s="142"/>
      <c r="DM1143" s="142"/>
      <c r="DN1143" s="142"/>
      <c r="DO1143" s="142"/>
      <c r="DP1143" s="142"/>
      <c r="DQ1143" s="142"/>
      <c r="DR1143" s="142"/>
      <c r="DS1143" s="142"/>
      <c r="DT1143" s="142"/>
      <c r="DU1143" s="142"/>
      <c r="DV1143" s="142"/>
      <c r="DW1143" s="142"/>
      <c r="DX1143" s="142"/>
      <c r="DY1143" s="142"/>
      <c r="DZ1143" s="142"/>
      <c r="EA1143" s="142"/>
      <c r="EB1143" s="142"/>
      <c r="EC1143" s="142"/>
      <c r="ED1143" s="142"/>
      <c r="EE1143" s="142"/>
      <c r="EF1143" s="142"/>
      <c r="EG1143" s="142"/>
      <c r="EH1143" s="142"/>
      <c r="EI1143" s="142"/>
      <c r="EJ1143" s="142"/>
      <c r="EK1143" s="142"/>
      <c r="EL1143" s="142"/>
      <c r="EM1143" s="142"/>
      <c r="EN1143" s="142"/>
      <c r="EO1143" s="142"/>
      <c r="EP1143" s="142"/>
      <c r="EQ1143" s="142"/>
      <c r="ER1143" s="142"/>
      <c r="ES1143" s="142"/>
      <c r="ET1143" s="142"/>
      <c r="EU1143" s="142"/>
      <c r="EV1143" s="142"/>
      <c r="EW1143" s="142"/>
      <c r="EX1143" s="142"/>
      <c r="EY1143" s="142"/>
      <c r="EZ1143" s="142"/>
      <c r="FA1143" s="142"/>
      <c r="FB1143" s="142"/>
      <c r="FC1143" s="142"/>
      <c r="FD1143" s="142"/>
      <c r="FE1143" s="142"/>
      <c r="FF1143" s="142"/>
      <c r="FG1143" s="142"/>
      <c r="FH1143" s="142"/>
      <c r="FI1143" s="142"/>
      <c r="FJ1143" s="142"/>
      <c r="FK1143" s="142"/>
      <c r="FL1143" s="142"/>
      <c r="FM1143" s="142"/>
      <c r="FN1143" s="142"/>
      <c r="FO1143" s="142"/>
      <c r="FP1143" s="142"/>
      <c r="FQ1143" s="142"/>
      <c r="FR1143" s="142"/>
      <c r="FS1143" s="142"/>
      <c r="FT1143" s="142"/>
      <c r="FU1143" s="142"/>
      <c r="FV1143" s="142"/>
      <c r="FW1143" s="142"/>
      <c r="FX1143" s="142"/>
      <c r="FY1143" s="142"/>
      <c r="FZ1143" s="142"/>
      <c r="GA1143" s="142"/>
      <c r="GB1143" s="142"/>
      <c r="GC1143" s="142"/>
      <c r="GD1143" s="142"/>
      <c r="GE1143" s="142"/>
      <c r="GF1143" s="142"/>
      <c r="GG1143" s="142"/>
      <c r="GH1143" s="142"/>
      <c r="GI1143" s="142"/>
      <c r="GJ1143" s="142"/>
      <c r="GK1143" s="142"/>
      <c r="GL1143" s="142"/>
      <c r="GM1143" s="142"/>
      <c r="GN1143" s="142"/>
      <c r="GO1143" s="142"/>
      <c r="GP1143" s="142"/>
      <c r="GQ1143" s="142"/>
      <c r="GR1143" s="142"/>
      <c r="GS1143" s="142"/>
      <c r="GT1143" s="142"/>
      <c r="GU1143" s="142"/>
      <c r="GV1143" s="142"/>
      <c r="GW1143" s="142"/>
      <c r="GX1143" s="142"/>
      <c r="GY1143" s="142"/>
      <c r="GZ1143" s="142"/>
      <c r="HA1143" s="142"/>
      <c r="HB1143" s="142"/>
      <c r="HC1143" s="142"/>
      <c r="HD1143" s="142"/>
      <c r="HE1143" s="142"/>
      <c r="HF1143" s="142"/>
      <c r="HG1143" s="142"/>
      <c r="HH1143" s="142"/>
      <c r="HI1143" s="142"/>
      <c r="HJ1143" s="142"/>
      <c r="HK1143" s="142"/>
      <c r="HL1143" s="142"/>
      <c r="HM1143" s="142"/>
      <c r="HN1143" s="142"/>
      <c r="HO1143" s="142"/>
      <c r="HP1143" s="142"/>
      <c r="HQ1143" s="142"/>
      <c r="HR1143" s="142"/>
      <c r="HS1143" s="142"/>
      <c r="HT1143" s="142"/>
      <c r="HU1143" s="142"/>
      <c r="HV1143" s="142"/>
      <c r="HW1143" s="142"/>
      <c r="HX1143" s="142"/>
      <c r="HY1143" s="142"/>
      <c r="HZ1143" s="142"/>
      <c r="IA1143" s="142"/>
      <c r="IB1143" s="142"/>
      <c r="IC1143" s="142"/>
      <c r="ID1143" s="142"/>
      <c r="IE1143" s="142"/>
      <c r="IF1143" s="142"/>
      <c r="IG1143" s="142"/>
      <c r="IH1143" s="142"/>
      <c r="II1143" s="142"/>
      <c r="IJ1143" s="142"/>
      <c r="IK1143" s="142"/>
    </row>
    <row r="1144" spans="1:245" ht="36" x14ac:dyDescent="0.2">
      <c r="A1144" s="260" t="s">
        <v>764</v>
      </c>
      <c r="B1144" s="261" t="s">
        <v>917</v>
      </c>
      <c r="C1144" s="262" t="s">
        <v>905</v>
      </c>
      <c r="D1144" s="263">
        <v>3</v>
      </c>
      <c r="E1144" s="744"/>
      <c r="F1144" s="163">
        <f t="shared" si="25"/>
        <v>0</v>
      </c>
      <c r="G1144" s="142"/>
      <c r="H1144" s="142"/>
      <c r="I1144" s="142"/>
      <c r="J1144" s="142"/>
      <c r="K1144" s="142"/>
      <c r="L1144" s="142"/>
      <c r="M1144" s="142"/>
      <c r="N1144" s="142"/>
      <c r="O1144" s="142"/>
      <c r="P1144" s="142"/>
      <c r="Q1144" s="142"/>
      <c r="R1144" s="142"/>
      <c r="S1144" s="142"/>
      <c r="T1144" s="142"/>
      <c r="U1144" s="142"/>
      <c r="V1144" s="142"/>
      <c r="W1144" s="142"/>
      <c r="X1144" s="142"/>
      <c r="Y1144" s="142"/>
      <c r="Z1144" s="142"/>
      <c r="AA1144" s="142"/>
      <c r="AB1144" s="142"/>
      <c r="AC1144" s="142"/>
      <c r="AD1144" s="142"/>
      <c r="AE1144" s="142"/>
      <c r="AF1144" s="142"/>
      <c r="AG1144" s="142"/>
      <c r="AH1144" s="142"/>
      <c r="AI1144" s="142"/>
      <c r="AJ1144" s="142"/>
      <c r="AK1144" s="142"/>
      <c r="AL1144" s="142"/>
      <c r="AM1144" s="142"/>
      <c r="AN1144" s="142"/>
      <c r="AO1144" s="142"/>
      <c r="AP1144" s="142"/>
      <c r="AQ1144" s="142"/>
      <c r="AR1144" s="142"/>
      <c r="AS1144" s="142"/>
      <c r="AT1144" s="142"/>
      <c r="AU1144" s="142"/>
      <c r="AV1144" s="142"/>
      <c r="AW1144" s="142"/>
      <c r="AX1144" s="142"/>
      <c r="AY1144" s="142"/>
      <c r="AZ1144" s="142"/>
      <c r="BA1144" s="142"/>
      <c r="BB1144" s="142"/>
      <c r="BC1144" s="142"/>
      <c r="BD1144" s="142"/>
      <c r="BE1144" s="142"/>
      <c r="BF1144" s="142"/>
      <c r="BG1144" s="142"/>
      <c r="BH1144" s="142"/>
      <c r="BI1144" s="142"/>
      <c r="BJ1144" s="142"/>
      <c r="BK1144" s="142"/>
      <c r="BL1144" s="142"/>
      <c r="BM1144" s="142"/>
      <c r="BN1144" s="142"/>
      <c r="BO1144" s="142"/>
      <c r="BP1144" s="142"/>
      <c r="BQ1144" s="142"/>
      <c r="BR1144" s="142"/>
      <c r="BS1144" s="142"/>
      <c r="BT1144" s="142"/>
      <c r="BU1144" s="142"/>
      <c r="BV1144" s="142"/>
      <c r="BW1144" s="142"/>
      <c r="BX1144" s="142"/>
      <c r="BY1144" s="142"/>
      <c r="BZ1144" s="142"/>
      <c r="CA1144" s="142"/>
      <c r="CB1144" s="142"/>
      <c r="CC1144" s="142"/>
      <c r="CD1144" s="142"/>
      <c r="CE1144" s="142"/>
      <c r="CF1144" s="142"/>
      <c r="CG1144" s="142"/>
      <c r="CH1144" s="142"/>
      <c r="CI1144" s="142"/>
      <c r="CJ1144" s="142"/>
      <c r="CK1144" s="142"/>
      <c r="CL1144" s="142"/>
      <c r="CM1144" s="142"/>
      <c r="CN1144" s="142"/>
      <c r="CO1144" s="142"/>
      <c r="CP1144" s="142"/>
      <c r="CQ1144" s="142"/>
      <c r="CR1144" s="142"/>
      <c r="CS1144" s="142"/>
      <c r="CT1144" s="142"/>
      <c r="CU1144" s="142"/>
      <c r="CV1144" s="142"/>
      <c r="CW1144" s="142"/>
      <c r="CX1144" s="142"/>
      <c r="CY1144" s="142"/>
      <c r="CZ1144" s="142"/>
      <c r="DA1144" s="142"/>
      <c r="DB1144" s="142"/>
      <c r="DC1144" s="142"/>
      <c r="DD1144" s="142"/>
      <c r="DE1144" s="142"/>
      <c r="DF1144" s="142"/>
      <c r="DG1144" s="142"/>
      <c r="DH1144" s="142"/>
      <c r="DI1144" s="142"/>
      <c r="DJ1144" s="142"/>
      <c r="DK1144" s="142"/>
      <c r="DL1144" s="142"/>
      <c r="DM1144" s="142"/>
      <c r="DN1144" s="142"/>
      <c r="DO1144" s="142"/>
      <c r="DP1144" s="142"/>
      <c r="DQ1144" s="142"/>
      <c r="DR1144" s="142"/>
      <c r="DS1144" s="142"/>
      <c r="DT1144" s="142"/>
      <c r="DU1144" s="142"/>
      <c r="DV1144" s="142"/>
      <c r="DW1144" s="142"/>
      <c r="DX1144" s="142"/>
      <c r="DY1144" s="142"/>
      <c r="DZ1144" s="142"/>
      <c r="EA1144" s="142"/>
      <c r="EB1144" s="142"/>
      <c r="EC1144" s="142"/>
      <c r="ED1144" s="142"/>
      <c r="EE1144" s="142"/>
      <c r="EF1144" s="142"/>
      <c r="EG1144" s="142"/>
      <c r="EH1144" s="142"/>
      <c r="EI1144" s="142"/>
      <c r="EJ1144" s="142"/>
      <c r="EK1144" s="142"/>
      <c r="EL1144" s="142"/>
      <c r="EM1144" s="142"/>
      <c r="EN1144" s="142"/>
      <c r="EO1144" s="142"/>
      <c r="EP1144" s="142"/>
      <c r="EQ1144" s="142"/>
      <c r="ER1144" s="142"/>
      <c r="ES1144" s="142"/>
      <c r="ET1144" s="142"/>
      <c r="EU1144" s="142"/>
      <c r="EV1144" s="142"/>
      <c r="EW1144" s="142"/>
      <c r="EX1144" s="142"/>
      <c r="EY1144" s="142"/>
      <c r="EZ1144" s="142"/>
      <c r="FA1144" s="142"/>
      <c r="FB1144" s="142"/>
      <c r="FC1144" s="142"/>
      <c r="FD1144" s="142"/>
      <c r="FE1144" s="142"/>
      <c r="FF1144" s="142"/>
      <c r="FG1144" s="142"/>
      <c r="FH1144" s="142"/>
      <c r="FI1144" s="142"/>
      <c r="FJ1144" s="142"/>
      <c r="FK1144" s="142"/>
      <c r="FL1144" s="142"/>
      <c r="FM1144" s="142"/>
      <c r="FN1144" s="142"/>
      <c r="FO1144" s="142"/>
      <c r="FP1144" s="142"/>
      <c r="FQ1144" s="142"/>
      <c r="FR1144" s="142"/>
      <c r="FS1144" s="142"/>
      <c r="FT1144" s="142"/>
      <c r="FU1144" s="142"/>
      <c r="FV1144" s="142"/>
      <c r="FW1144" s="142"/>
      <c r="FX1144" s="142"/>
      <c r="FY1144" s="142"/>
      <c r="FZ1144" s="142"/>
      <c r="GA1144" s="142"/>
      <c r="GB1144" s="142"/>
      <c r="GC1144" s="142"/>
      <c r="GD1144" s="142"/>
      <c r="GE1144" s="142"/>
      <c r="GF1144" s="142"/>
      <c r="GG1144" s="142"/>
      <c r="GH1144" s="142"/>
      <c r="GI1144" s="142"/>
      <c r="GJ1144" s="142"/>
      <c r="GK1144" s="142"/>
      <c r="GL1144" s="142"/>
      <c r="GM1144" s="142"/>
      <c r="GN1144" s="142"/>
      <c r="GO1144" s="142"/>
      <c r="GP1144" s="142"/>
      <c r="GQ1144" s="142"/>
      <c r="GR1144" s="142"/>
      <c r="GS1144" s="142"/>
      <c r="GT1144" s="142"/>
      <c r="GU1144" s="142"/>
      <c r="GV1144" s="142"/>
      <c r="GW1144" s="142"/>
      <c r="GX1144" s="142"/>
      <c r="GY1144" s="142"/>
      <c r="GZ1144" s="142"/>
      <c r="HA1144" s="142"/>
      <c r="HB1144" s="142"/>
      <c r="HC1144" s="142"/>
      <c r="HD1144" s="142"/>
      <c r="HE1144" s="142"/>
      <c r="HF1144" s="142"/>
      <c r="HG1144" s="142"/>
      <c r="HH1144" s="142"/>
      <c r="HI1144" s="142"/>
      <c r="HJ1144" s="142"/>
      <c r="HK1144" s="142"/>
      <c r="HL1144" s="142"/>
      <c r="HM1144" s="142"/>
      <c r="HN1144" s="142"/>
      <c r="HO1144" s="142"/>
      <c r="HP1144" s="142"/>
      <c r="HQ1144" s="142"/>
      <c r="HR1144" s="142"/>
      <c r="HS1144" s="142"/>
      <c r="HT1144" s="142"/>
      <c r="HU1144" s="142"/>
      <c r="HV1144" s="142"/>
      <c r="HW1144" s="142"/>
      <c r="HX1144" s="142"/>
      <c r="HY1144" s="142"/>
      <c r="HZ1144" s="142"/>
      <c r="IA1144" s="142"/>
      <c r="IB1144" s="142"/>
      <c r="IC1144" s="142"/>
      <c r="ID1144" s="142"/>
      <c r="IE1144" s="142"/>
      <c r="IF1144" s="142"/>
      <c r="IG1144" s="142"/>
      <c r="IH1144" s="142"/>
      <c r="II1144" s="142"/>
      <c r="IJ1144" s="142"/>
      <c r="IK1144" s="142"/>
    </row>
    <row r="1145" spans="1:245" ht="24" x14ac:dyDescent="0.2">
      <c r="A1145" s="260" t="s">
        <v>768</v>
      </c>
      <c r="B1145" s="261" t="s">
        <v>918</v>
      </c>
      <c r="C1145" s="262" t="s">
        <v>40</v>
      </c>
      <c r="D1145" s="263">
        <v>1</v>
      </c>
      <c r="E1145" s="744"/>
      <c r="F1145" s="163">
        <f t="shared" si="25"/>
        <v>0</v>
      </c>
      <c r="G1145" s="142"/>
      <c r="H1145" s="142"/>
      <c r="I1145" s="142"/>
      <c r="J1145" s="142"/>
      <c r="K1145" s="142"/>
      <c r="L1145" s="142"/>
      <c r="M1145" s="142"/>
      <c r="N1145" s="142"/>
      <c r="O1145" s="142"/>
      <c r="P1145" s="142"/>
      <c r="Q1145" s="142"/>
      <c r="R1145" s="142"/>
      <c r="S1145" s="142"/>
      <c r="T1145" s="142"/>
      <c r="U1145" s="142"/>
      <c r="V1145" s="142"/>
      <c r="W1145" s="142"/>
      <c r="X1145" s="142"/>
      <c r="Y1145" s="142"/>
      <c r="Z1145" s="142"/>
      <c r="AA1145" s="142"/>
      <c r="AB1145" s="142"/>
      <c r="AC1145" s="142"/>
      <c r="AD1145" s="142"/>
      <c r="AE1145" s="142"/>
      <c r="AF1145" s="142"/>
      <c r="AG1145" s="142"/>
      <c r="AH1145" s="142"/>
      <c r="AI1145" s="142"/>
      <c r="AJ1145" s="142"/>
      <c r="AK1145" s="142"/>
      <c r="AL1145" s="142"/>
      <c r="AM1145" s="142"/>
      <c r="AN1145" s="142"/>
      <c r="AO1145" s="142"/>
      <c r="AP1145" s="142"/>
      <c r="AQ1145" s="142"/>
      <c r="AR1145" s="142"/>
      <c r="AS1145" s="142"/>
      <c r="AT1145" s="142"/>
      <c r="AU1145" s="142"/>
      <c r="AV1145" s="142"/>
      <c r="AW1145" s="142"/>
      <c r="AX1145" s="142"/>
      <c r="AY1145" s="142"/>
      <c r="AZ1145" s="142"/>
      <c r="BA1145" s="142"/>
      <c r="BB1145" s="142"/>
      <c r="BC1145" s="142"/>
      <c r="BD1145" s="142"/>
      <c r="BE1145" s="142"/>
      <c r="BF1145" s="142"/>
      <c r="BG1145" s="142"/>
      <c r="BH1145" s="142"/>
      <c r="BI1145" s="142"/>
      <c r="BJ1145" s="142"/>
      <c r="BK1145" s="142"/>
      <c r="BL1145" s="142"/>
      <c r="BM1145" s="142"/>
      <c r="BN1145" s="142"/>
      <c r="BO1145" s="142"/>
      <c r="BP1145" s="142"/>
      <c r="BQ1145" s="142"/>
      <c r="BR1145" s="142"/>
      <c r="BS1145" s="142"/>
      <c r="BT1145" s="142"/>
      <c r="BU1145" s="142"/>
      <c r="BV1145" s="142"/>
      <c r="BW1145" s="142"/>
      <c r="BX1145" s="142"/>
      <c r="BY1145" s="142"/>
      <c r="BZ1145" s="142"/>
      <c r="CA1145" s="142"/>
      <c r="CB1145" s="142"/>
      <c r="CC1145" s="142"/>
      <c r="CD1145" s="142"/>
      <c r="CE1145" s="142"/>
      <c r="CF1145" s="142"/>
      <c r="CG1145" s="142"/>
      <c r="CH1145" s="142"/>
      <c r="CI1145" s="142"/>
      <c r="CJ1145" s="142"/>
      <c r="CK1145" s="142"/>
      <c r="CL1145" s="142"/>
      <c r="CM1145" s="142"/>
      <c r="CN1145" s="142"/>
      <c r="CO1145" s="142"/>
      <c r="CP1145" s="142"/>
      <c r="CQ1145" s="142"/>
      <c r="CR1145" s="142"/>
      <c r="CS1145" s="142"/>
      <c r="CT1145" s="142"/>
      <c r="CU1145" s="142"/>
      <c r="CV1145" s="142"/>
      <c r="CW1145" s="142"/>
      <c r="CX1145" s="142"/>
      <c r="CY1145" s="142"/>
      <c r="CZ1145" s="142"/>
      <c r="DA1145" s="142"/>
      <c r="DB1145" s="142"/>
      <c r="DC1145" s="142"/>
      <c r="DD1145" s="142"/>
      <c r="DE1145" s="142"/>
      <c r="DF1145" s="142"/>
      <c r="DG1145" s="142"/>
      <c r="DH1145" s="142"/>
      <c r="DI1145" s="142"/>
      <c r="DJ1145" s="142"/>
      <c r="DK1145" s="142"/>
      <c r="DL1145" s="142"/>
      <c r="DM1145" s="142"/>
      <c r="DN1145" s="142"/>
      <c r="DO1145" s="142"/>
      <c r="DP1145" s="142"/>
      <c r="DQ1145" s="142"/>
      <c r="DR1145" s="142"/>
      <c r="DS1145" s="142"/>
      <c r="DT1145" s="142"/>
      <c r="DU1145" s="142"/>
      <c r="DV1145" s="142"/>
      <c r="DW1145" s="142"/>
      <c r="DX1145" s="142"/>
      <c r="DY1145" s="142"/>
      <c r="DZ1145" s="142"/>
      <c r="EA1145" s="142"/>
      <c r="EB1145" s="142"/>
      <c r="EC1145" s="142"/>
      <c r="ED1145" s="142"/>
      <c r="EE1145" s="142"/>
      <c r="EF1145" s="142"/>
      <c r="EG1145" s="142"/>
      <c r="EH1145" s="142"/>
      <c r="EI1145" s="142"/>
      <c r="EJ1145" s="142"/>
      <c r="EK1145" s="142"/>
      <c r="EL1145" s="142"/>
      <c r="EM1145" s="142"/>
      <c r="EN1145" s="142"/>
      <c r="EO1145" s="142"/>
      <c r="EP1145" s="142"/>
      <c r="EQ1145" s="142"/>
      <c r="ER1145" s="142"/>
      <c r="ES1145" s="142"/>
      <c r="ET1145" s="142"/>
      <c r="EU1145" s="142"/>
      <c r="EV1145" s="142"/>
      <c r="EW1145" s="142"/>
      <c r="EX1145" s="142"/>
      <c r="EY1145" s="142"/>
      <c r="EZ1145" s="142"/>
      <c r="FA1145" s="142"/>
      <c r="FB1145" s="142"/>
      <c r="FC1145" s="142"/>
      <c r="FD1145" s="142"/>
      <c r="FE1145" s="142"/>
      <c r="FF1145" s="142"/>
      <c r="FG1145" s="142"/>
      <c r="FH1145" s="142"/>
      <c r="FI1145" s="142"/>
      <c r="FJ1145" s="142"/>
      <c r="FK1145" s="142"/>
      <c r="FL1145" s="142"/>
      <c r="FM1145" s="142"/>
      <c r="FN1145" s="142"/>
      <c r="FO1145" s="142"/>
      <c r="FP1145" s="142"/>
      <c r="FQ1145" s="142"/>
      <c r="FR1145" s="142"/>
      <c r="FS1145" s="142"/>
      <c r="FT1145" s="142"/>
      <c r="FU1145" s="142"/>
      <c r="FV1145" s="142"/>
      <c r="FW1145" s="142"/>
      <c r="FX1145" s="142"/>
      <c r="FY1145" s="142"/>
      <c r="FZ1145" s="142"/>
      <c r="GA1145" s="142"/>
      <c r="GB1145" s="142"/>
      <c r="GC1145" s="142"/>
      <c r="GD1145" s="142"/>
      <c r="GE1145" s="142"/>
      <c r="GF1145" s="142"/>
      <c r="GG1145" s="142"/>
      <c r="GH1145" s="142"/>
      <c r="GI1145" s="142"/>
      <c r="GJ1145" s="142"/>
      <c r="GK1145" s="142"/>
      <c r="GL1145" s="142"/>
      <c r="GM1145" s="142"/>
      <c r="GN1145" s="142"/>
      <c r="GO1145" s="142"/>
      <c r="GP1145" s="142"/>
      <c r="GQ1145" s="142"/>
      <c r="GR1145" s="142"/>
      <c r="GS1145" s="142"/>
      <c r="GT1145" s="142"/>
      <c r="GU1145" s="142"/>
      <c r="GV1145" s="142"/>
      <c r="GW1145" s="142"/>
      <c r="GX1145" s="142"/>
      <c r="GY1145" s="142"/>
      <c r="GZ1145" s="142"/>
      <c r="HA1145" s="142"/>
      <c r="HB1145" s="142"/>
      <c r="HC1145" s="142"/>
      <c r="HD1145" s="142"/>
      <c r="HE1145" s="142"/>
      <c r="HF1145" s="142"/>
      <c r="HG1145" s="142"/>
      <c r="HH1145" s="142"/>
      <c r="HI1145" s="142"/>
      <c r="HJ1145" s="142"/>
      <c r="HK1145" s="142"/>
      <c r="HL1145" s="142"/>
      <c r="HM1145" s="142"/>
      <c r="HN1145" s="142"/>
      <c r="HO1145" s="142"/>
      <c r="HP1145" s="142"/>
      <c r="HQ1145" s="142"/>
      <c r="HR1145" s="142"/>
      <c r="HS1145" s="142"/>
      <c r="HT1145" s="142"/>
      <c r="HU1145" s="142"/>
      <c r="HV1145" s="142"/>
      <c r="HW1145" s="142"/>
      <c r="HX1145" s="142"/>
      <c r="HY1145" s="142"/>
      <c r="HZ1145" s="142"/>
      <c r="IA1145" s="142"/>
      <c r="IB1145" s="142"/>
      <c r="IC1145" s="142"/>
      <c r="ID1145" s="142"/>
      <c r="IE1145" s="142"/>
      <c r="IF1145" s="142"/>
      <c r="IG1145" s="142"/>
      <c r="IH1145" s="142"/>
      <c r="II1145" s="142"/>
      <c r="IJ1145" s="142"/>
      <c r="IK1145" s="142"/>
    </row>
    <row r="1146" spans="1:245" ht="24" x14ac:dyDescent="0.2">
      <c r="A1146" s="260" t="s">
        <v>773</v>
      </c>
      <c r="B1146" s="261" t="s">
        <v>919</v>
      </c>
      <c r="C1146" s="262" t="s">
        <v>904</v>
      </c>
      <c r="D1146" s="263">
        <v>1</v>
      </c>
      <c r="E1146" s="744"/>
      <c r="F1146" s="163">
        <f t="shared" si="25"/>
        <v>0</v>
      </c>
      <c r="G1146" s="142"/>
      <c r="H1146" s="142"/>
      <c r="I1146" s="142"/>
      <c r="J1146" s="142"/>
      <c r="K1146" s="142"/>
      <c r="L1146" s="142"/>
      <c r="M1146" s="142"/>
      <c r="N1146" s="142"/>
      <c r="O1146" s="142"/>
      <c r="P1146" s="142"/>
      <c r="Q1146" s="142"/>
      <c r="R1146" s="142"/>
      <c r="S1146" s="142"/>
      <c r="T1146" s="142"/>
      <c r="U1146" s="142"/>
      <c r="V1146" s="142"/>
      <c r="W1146" s="142"/>
      <c r="X1146" s="142"/>
      <c r="Y1146" s="142"/>
      <c r="Z1146" s="142"/>
      <c r="AA1146" s="142"/>
      <c r="AB1146" s="142"/>
      <c r="AC1146" s="142"/>
      <c r="AD1146" s="142"/>
      <c r="AE1146" s="142"/>
      <c r="AF1146" s="142"/>
      <c r="AG1146" s="142"/>
      <c r="AH1146" s="142"/>
      <c r="AI1146" s="142"/>
      <c r="AJ1146" s="142"/>
      <c r="AK1146" s="142"/>
      <c r="AL1146" s="142"/>
      <c r="AM1146" s="142"/>
      <c r="AN1146" s="142"/>
      <c r="AO1146" s="142"/>
      <c r="AP1146" s="142"/>
      <c r="AQ1146" s="142"/>
      <c r="AR1146" s="142"/>
      <c r="AS1146" s="142"/>
      <c r="AT1146" s="142"/>
      <c r="AU1146" s="142"/>
      <c r="AV1146" s="142"/>
      <c r="AW1146" s="142"/>
      <c r="AX1146" s="142"/>
      <c r="AY1146" s="142"/>
      <c r="AZ1146" s="142"/>
      <c r="BA1146" s="142"/>
      <c r="BB1146" s="142"/>
      <c r="BC1146" s="142"/>
      <c r="BD1146" s="142"/>
      <c r="BE1146" s="142"/>
      <c r="BF1146" s="142"/>
      <c r="BG1146" s="142"/>
      <c r="BH1146" s="142"/>
      <c r="BI1146" s="142"/>
      <c r="BJ1146" s="142"/>
      <c r="BK1146" s="142"/>
      <c r="BL1146" s="142"/>
      <c r="BM1146" s="142"/>
      <c r="BN1146" s="142"/>
      <c r="BO1146" s="142"/>
      <c r="BP1146" s="142"/>
      <c r="BQ1146" s="142"/>
      <c r="BR1146" s="142"/>
      <c r="BS1146" s="142"/>
      <c r="BT1146" s="142"/>
      <c r="BU1146" s="142"/>
      <c r="BV1146" s="142"/>
      <c r="BW1146" s="142"/>
      <c r="BX1146" s="142"/>
      <c r="BY1146" s="142"/>
      <c r="BZ1146" s="142"/>
      <c r="CA1146" s="142"/>
      <c r="CB1146" s="142"/>
      <c r="CC1146" s="142"/>
      <c r="CD1146" s="142"/>
      <c r="CE1146" s="142"/>
      <c r="CF1146" s="142"/>
      <c r="CG1146" s="142"/>
      <c r="CH1146" s="142"/>
      <c r="CI1146" s="142"/>
      <c r="CJ1146" s="142"/>
      <c r="CK1146" s="142"/>
      <c r="CL1146" s="142"/>
      <c r="CM1146" s="142"/>
      <c r="CN1146" s="142"/>
      <c r="CO1146" s="142"/>
      <c r="CP1146" s="142"/>
      <c r="CQ1146" s="142"/>
      <c r="CR1146" s="142"/>
      <c r="CS1146" s="142"/>
      <c r="CT1146" s="142"/>
      <c r="CU1146" s="142"/>
      <c r="CV1146" s="142"/>
      <c r="CW1146" s="142"/>
      <c r="CX1146" s="142"/>
      <c r="CY1146" s="142"/>
      <c r="CZ1146" s="142"/>
      <c r="DA1146" s="142"/>
      <c r="DB1146" s="142"/>
      <c r="DC1146" s="142"/>
      <c r="DD1146" s="142"/>
      <c r="DE1146" s="142"/>
      <c r="DF1146" s="142"/>
      <c r="DG1146" s="142"/>
      <c r="DH1146" s="142"/>
      <c r="DI1146" s="142"/>
      <c r="DJ1146" s="142"/>
      <c r="DK1146" s="142"/>
      <c r="DL1146" s="142"/>
      <c r="DM1146" s="142"/>
      <c r="DN1146" s="142"/>
      <c r="DO1146" s="142"/>
      <c r="DP1146" s="142"/>
      <c r="DQ1146" s="142"/>
      <c r="DR1146" s="142"/>
      <c r="DS1146" s="142"/>
      <c r="DT1146" s="142"/>
      <c r="DU1146" s="142"/>
      <c r="DV1146" s="142"/>
      <c r="DW1146" s="142"/>
      <c r="DX1146" s="142"/>
      <c r="DY1146" s="142"/>
      <c r="DZ1146" s="142"/>
      <c r="EA1146" s="142"/>
      <c r="EB1146" s="142"/>
      <c r="EC1146" s="142"/>
      <c r="ED1146" s="142"/>
      <c r="EE1146" s="142"/>
      <c r="EF1146" s="142"/>
      <c r="EG1146" s="142"/>
      <c r="EH1146" s="142"/>
      <c r="EI1146" s="142"/>
      <c r="EJ1146" s="142"/>
      <c r="EK1146" s="142"/>
      <c r="EL1146" s="142"/>
      <c r="EM1146" s="142"/>
      <c r="EN1146" s="142"/>
      <c r="EO1146" s="142"/>
      <c r="EP1146" s="142"/>
      <c r="EQ1146" s="142"/>
      <c r="ER1146" s="142"/>
      <c r="ES1146" s="142"/>
      <c r="ET1146" s="142"/>
      <c r="EU1146" s="142"/>
      <c r="EV1146" s="142"/>
      <c r="EW1146" s="142"/>
      <c r="EX1146" s="142"/>
      <c r="EY1146" s="142"/>
      <c r="EZ1146" s="142"/>
      <c r="FA1146" s="142"/>
      <c r="FB1146" s="142"/>
      <c r="FC1146" s="142"/>
      <c r="FD1146" s="142"/>
      <c r="FE1146" s="142"/>
      <c r="FF1146" s="142"/>
      <c r="FG1146" s="142"/>
      <c r="FH1146" s="142"/>
      <c r="FI1146" s="142"/>
      <c r="FJ1146" s="142"/>
      <c r="FK1146" s="142"/>
      <c r="FL1146" s="142"/>
      <c r="FM1146" s="142"/>
      <c r="FN1146" s="142"/>
      <c r="FO1146" s="142"/>
      <c r="FP1146" s="142"/>
      <c r="FQ1146" s="142"/>
      <c r="FR1146" s="142"/>
      <c r="FS1146" s="142"/>
      <c r="FT1146" s="142"/>
      <c r="FU1146" s="142"/>
      <c r="FV1146" s="142"/>
      <c r="FW1146" s="142"/>
      <c r="FX1146" s="142"/>
      <c r="FY1146" s="142"/>
      <c r="FZ1146" s="142"/>
      <c r="GA1146" s="142"/>
      <c r="GB1146" s="142"/>
      <c r="GC1146" s="142"/>
      <c r="GD1146" s="142"/>
      <c r="GE1146" s="142"/>
      <c r="GF1146" s="142"/>
      <c r="GG1146" s="142"/>
      <c r="GH1146" s="142"/>
      <c r="GI1146" s="142"/>
      <c r="GJ1146" s="142"/>
      <c r="GK1146" s="142"/>
      <c r="GL1146" s="142"/>
      <c r="GM1146" s="142"/>
      <c r="GN1146" s="142"/>
      <c r="GO1146" s="142"/>
      <c r="GP1146" s="142"/>
      <c r="GQ1146" s="142"/>
      <c r="GR1146" s="142"/>
      <c r="GS1146" s="142"/>
      <c r="GT1146" s="142"/>
      <c r="GU1146" s="142"/>
      <c r="GV1146" s="142"/>
      <c r="GW1146" s="142"/>
      <c r="GX1146" s="142"/>
      <c r="GY1146" s="142"/>
      <c r="GZ1146" s="142"/>
      <c r="HA1146" s="142"/>
      <c r="HB1146" s="142"/>
      <c r="HC1146" s="142"/>
      <c r="HD1146" s="142"/>
      <c r="HE1146" s="142"/>
      <c r="HF1146" s="142"/>
      <c r="HG1146" s="142"/>
      <c r="HH1146" s="142"/>
      <c r="HI1146" s="142"/>
      <c r="HJ1146" s="142"/>
      <c r="HK1146" s="142"/>
      <c r="HL1146" s="142"/>
      <c r="HM1146" s="142"/>
      <c r="HN1146" s="142"/>
      <c r="HO1146" s="142"/>
      <c r="HP1146" s="142"/>
      <c r="HQ1146" s="142"/>
      <c r="HR1146" s="142"/>
      <c r="HS1146" s="142"/>
      <c r="HT1146" s="142"/>
      <c r="HU1146" s="142"/>
      <c r="HV1146" s="142"/>
      <c r="HW1146" s="142"/>
      <c r="HX1146" s="142"/>
      <c r="HY1146" s="142"/>
      <c r="HZ1146" s="142"/>
      <c r="IA1146" s="142"/>
      <c r="IB1146" s="142"/>
      <c r="IC1146" s="142"/>
      <c r="ID1146" s="142"/>
      <c r="IE1146" s="142"/>
      <c r="IF1146" s="142"/>
      <c r="IG1146" s="142"/>
      <c r="IH1146" s="142"/>
      <c r="II1146" s="142"/>
      <c r="IJ1146" s="142"/>
      <c r="IK1146" s="142"/>
    </row>
    <row r="1147" spans="1:245" ht="24" x14ac:dyDescent="0.2">
      <c r="A1147" s="260" t="s">
        <v>774</v>
      </c>
      <c r="B1147" s="261" t="s">
        <v>920</v>
      </c>
      <c r="C1147" s="262" t="s">
        <v>5</v>
      </c>
      <c r="D1147" s="263">
        <v>2</v>
      </c>
      <c r="E1147" s="744"/>
      <c r="F1147" s="163">
        <f t="shared" si="25"/>
        <v>0</v>
      </c>
      <c r="G1147" s="142"/>
      <c r="H1147" s="142"/>
      <c r="I1147" s="142"/>
      <c r="J1147" s="142"/>
      <c r="K1147" s="142"/>
      <c r="L1147" s="142"/>
      <c r="M1147" s="142"/>
      <c r="N1147" s="142"/>
      <c r="O1147" s="142"/>
      <c r="P1147" s="142"/>
      <c r="Q1147" s="142"/>
      <c r="R1147" s="142"/>
      <c r="S1147" s="142"/>
      <c r="T1147" s="142"/>
      <c r="U1147" s="142"/>
      <c r="V1147" s="142"/>
      <c r="W1147" s="142"/>
      <c r="X1147" s="142"/>
      <c r="Y1147" s="142"/>
      <c r="Z1147" s="142"/>
      <c r="AA1147" s="142"/>
      <c r="AB1147" s="142"/>
      <c r="AC1147" s="142"/>
      <c r="AD1147" s="142"/>
      <c r="AE1147" s="142"/>
      <c r="AF1147" s="142"/>
      <c r="AG1147" s="142"/>
      <c r="AH1147" s="142"/>
      <c r="AI1147" s="142"/>
      <c r="AJ1147" s="142"/>
      <c r="AK1147" s="142"/>
      <c r="AL1147" s="142"/>
      <c r="AM1147" s="142"/>
      <c r="AN1147" s="142"/>
      <c r="AO1147" s="142"/>
      <c r="AP1147" s="142"/>
      <c r="AQ1147" s="142"/>
      <c r="AR1147" s="142"/>
      <c r="AS1147" s="142"/>
      <c r="AT1147" s="142"/>
      <c r="AU1147" s="142"/>
      <c r="AV1147" s="142"/>
      <c r="AW1147" s="142"/>
      <c r="AX1147" s="142"/>
      <c r="AY1147" s="142"/>
      <c r="AZ1147" s="142"/>
      <c r="BA1147" s="142"/>
      <c r="BB1147" s="142"/>
      <c r="BC1147" s="142"/>
      <c r="BD1147" s="142"/>
      <c r="BE1147" s="142"/>
      <c r="BF1147" s="142"/>
      <c r="BG1147" s="142"/>
      <c r="BH1147" s="142"/>
      <c r="BI1147" s="142"/>
      <c r="BJ1147" s="142"/>
      <c r="BK1147" s="142"/>
      <c r="BL1147" s="142"/>
      <c r="BM1147" s="142"/>
      <c r="BN1147" s="142"/>
      <c r="BO1147" s="142"/>
      <c r="BP1147" s="142"/>
      <c r="BQ1147" s="142"/>
      <c r="BR1147" s="142"/>
      <c r="BS1147" s="142"/>
      <c r="BT1147" s="142"/>
      <c r="BU1147" s="142"/>
      <c r="BV1147" s="142"/>
      <c r="BW1147" s="142"/>
      <c r="BX1147" s="142"/>
      <c r="BY1147" s="142"/>
      <c r="BZ1147" s="142"/>
      <c r="CA1147" s="142"/>
      <c r="CB1147" s="142"/>
      <c r="CC1147" s="142"/>
      <c r="CD1147" s="142"/>
      <c r="CE1147" s="142"/>
      <c r="CF1147" s="142"/>
      <c r="CG1147" s="142"/>
      <c r="CH1147" s="142"/>
      <c r="CI1147" s="142"/>
      <c r="CJ1147" s="142"/>
      <c r="CK1147" s="142"/>
      <c r="CL1147" s="142"/>
      <c r="CM1147" s="142"/>
      <c r="CN1147" s="142"/>
      <c r="CO1147" s="142"/>
      <c r="CP1147" s="142"/>
      <c r="CQ1147" s="142"/>
      <c r="CR1147" s="142"/>
      <c r="CS1147" s="142"/>
      <c r="CT1147" s="142"/>
      <c r="CU1147" s="142"/>
      <c r="CV1147" s="142"/>
      <c r="CW1147" s="142"/>
      <c r="CX1147" s="142"/>
      <c r="CY1147" s="142"/>
      <c r="CZ1147" s="142"/>
      <c r="DA1147" s="142"/>
      <c r="DB1147" s="142"/>
      <c r="DC1147" s="142"/>
      <c r="DD1147" s="142"/>
      <c r="DE1147" s="142"/>
      <c r="DF1147" s="142"/>
      <c r="DG1147" s="142"/>
      <c r="DH1147" s="142"/>
      <c r="DI1147" s="142"/>
      <c r="DJ1147" s="142"/>
      <c r="DK1147" s="142"/>
      <c r="DL1147" s="142"/>
      <c r="DM1147" s="142"/>
      <c r="DN1147" s="142"/>
      <c r="DO1147" s="142"/>
      <c r="DP1147" s="142"/>
      <c r="DQ1147" s="142"/>
      <c r="DR1147" s="142"/>
      <c r="DS1147" s="142"/>
      <c r="DT1147" s="142"/>
      <c r="DU1147" s="142"/>
      <c r="DV1147" s="142"/>
      <c r="DW1147" s="142"/>
      <c r="DX1147" s="142"/>
      <c r="DY1147" s="142"/>
      <c r="DZ1147" s="142"/>
      <c r="EA1147" s="142"/>
      <c r="EB1147" s="142"/>
      <c r="EC1147" s="142"/>
      <c r="ED1147" s="142"/>
      <c r="EE1147" s="142"/>
      <c r="EF1147" s="142"/>
      <c r="EG1147" s="142"/>
      <c r="EH1147" s="142"/>
      <c r="EI1147" s="142"/>
      <c r="EJ1147" s="142"/>
      <c r="EK1147" s="142"/>
      <c r="EL1147" s="142"/>
      <c r="EM1147" s="142"/>
      <c r="EN1147" s="142"/>
      <c r="EO1147" s="142"/>
      <c r="EP1147" s="142"/>
      <c r="EQ1147" s="142"/>
      <c r="ER1147" s="142"/>
      <c r="ES1147" s="142"/>
      <c r="ET1147" s="142"/>
      <c r="EU1147" s="142"/>
      <c r="EV1147" s="142"/>
      <c r="EW1147" s="142"/>
      <c r="EX1147" s="142"/>
      <c r="EY1147" s="142"/>
      <c r="EZ1147" s="142"/>
      <c r="FA1147" s="142"/>
      <c r="FB1147" s="142"/>
      <c r="FC1147" s="142"/>
      <c r="FD1147" s="142"/>
      <c r="FE1147" s="142"/>
      <c r="FF1147" s="142"/>
      <c r="FG1147" s="142"/>
      <c r="FH1147" s="142"/>
      <c r="FI1147" s="142"/>
      <c r="FJ1147" s="142"/>
      <c r="FK1147" s="142"/>
      <c r="FL1147" s="142"/>
      <c r="FM1147" s="142"/>
      <c r="FN1147" s="142"/>
      <c r="FO1147" s="142"/>
      <c r="FP1147" s="142"/>
      <c r="FQ1147" s="142"/>
      <c r="FR1147" s="142"/>
      <c r="FS1147" s="142"/>
      <c r="FT1147" s="142"/>
      <c r="FU1147" s="142"/>
      <c r="FV1147" s="142"/>
      <c r="FW1147" s="142"/>
      <c r="FX1147" s="142"/>
      <c r="FY1147" s="142"/>
      <c r="FZ1147" s="142"/>
      <c r="GA1147" s="142"/>
      <c r="GB1147" s="142"/>
      <c r="GC1147" s="142"/>
      <c r="GD1147" s="142"/>
      <c r="GE1147" s="142"/>
      <c r="GF1147" s="142"/>
      <c r="GG1147" s="142"/>
      <c r="GH1147" s="142"/>
      <c r="GI1147" s="142"/>
      <c r="GJ1147" s="142"/>
      <c r="GK1147" s="142"/>
      <c r="GL1147" s="142"/>
      <c r="GM1147" s="142"/>
      <c r="GN1147" s="142"/>
      <c r="GO1147" s="142"/>
      <c r="GP1147" s="142"/>
      <c r="GQ1147" s="142"/>
      <c r="GR1147" s="142"/>
      <c r="GS1147" s="142"/>
      <c r="GT1147" s="142"/>
      <c r="GU1147" s="142"/>
      <c r="GV1147" s="142"/>
      <c r="GW1147" s="142"/>
      <c r="GX1147" s="142"/>
      <c r="GY1147" s="142"/>
      <c r="GZ1147" s="142"/>
      <c r="HA1147" s="142"/>
      <c r="HB1147" s="142"/>
      <c r="HC1147" s="142"/>
      <c r="HD1147" s="142"/>
      <c r="HE1147" s="142"/>
      <c r="HF1147" s="142"/>
      <c r="HG1147" s="142"/>
      <c r="HH1147" s="142"/>
      <c r="HI1147" s="142"/>
      <c r="HJ1147" s="142"/>
      <c r="HK1147" s="142"/>
      <c r="HL1147" s="142"/>
      <c r="HM1147" s="142"/>
      <c r="HN1147" s="142"/>
      <c r="HO1147" s="142"/>
      <c r="HP1147" s="142"/>
      <c r="HQ1147" s="142"/>
      <c r="HR1147" s="142"/>
      <c r="HS1147" s="142"/>
      <c r="HT1147" s="142"/>
      <c r="HU1147" s="142"/>
      <c r="HV1147" s="142"/>
      <c r="HW1147" s="142"/>
      <c r="HX1147" s="142"/>
      <c r="HY1147" s="142"/>
      <c r="HZ1147" s="142"/>
      <c r="IA1147" s="142"/>
      <c r="IB1147" s="142"/>
      <c r="IC1147" s="142"/>
      <c r="ID1147" s="142"/>
      <c r="IE1147" s="142"/>
      <c r="IF1147" s="142"/>
      <c r="IG1147" s="142"/>
      <c r="IH1147" s="142"/>
      <c r="II1147" s="142"/>
      <c r="IJ1147" s="142"/>
      <c r="IK1147" s="142"/>
    </row>
    <row r="1148" spans="1:245" ht="24" x14ac:dyDescent="0.2">
      <c r="A1148" s="260" t="s">
        <v>775</v>
      </c>
      <c r="B1148" s="261" t="s">
        <v>921</v>
      </c>
      <c r="C1148" s="262" t="s">
        <v>5</v>
      </c>
      <c r="D1148" s="263">
        <v>2</v>
      </c>
      <c r="E1148" s="744"/>
      <c r="F1148" s="163">
        <f t="shared" si="25"/>
        <v>0</v>
      </c>
      <c r="G1148" s="142"/>
      <c r="H1148" s="142"/>
      <c r="I1148" s="142"/>
      <c r="J1148" s="142"/>
      <c r="K1148" s="142"/>
      <c r="L1148" s="142"/>
      <c r="M1148" s="142"/>
      <c r="N1148" s="142"/>
      <c r="O1148" s="142"/>
      <c r="P1148" s="142"/>
      <c r="Q1148" s="142"/>
      <c r="R1148" s="142"/>
      <c r="S1148" s="142"/>
      <c r="T1148" s="142"/>
      <c r="U1148" s="142"/>
      <c r="V1148" s="142"/>
      <c r="W1148" s="142"/>
      <c r="X1148" s="142"/>
      <c r="Y1148" s="142"/>
      <c r="Z1148" s="142"/>
      <c r="AA1148" s="142"/>
      <c r="AB1148" s="142"/>
      <c r="AC1148" s="142"/>
      <c r="AD1148" s="142"/>
      <c r="AE1148" s="142"/>
      <c r="AF1148" s="142"/>
      <c r="AG1148" s="142"/>
      <c r="AH1148" s="142"/>
      <c r="AI1148" s="142"/>
      <c r="AJ1148" s="142"/>
      <c r="AK1148" s="142"/>
      <c r="AL1148" s="142"/>
      <c r="AM1148" s="142"/>
      <c r="AN1148" s="142"/>
      <c r="AO1148" s="142"/>
      <c r="AP1148" s="142"/>
      <c r="AQ1148" s="142"/>
      <c r="AR1148" s="142"/>
      <c r="AS1148" s="142"/>
      <c r="AT1148" s="142"/>
      <c r="AU1148" s="142"/>
      <c r="AV1148" s="142"/>
      <c r="AW1148" s="142"/>
      <c r="AX1148" s="142"/>
      <c r="AY1148" s="142"/>
      <c r="AZ1148" s="142"/>
      <c r="BA1148" s="142"/>
      <c r="BB1148" s="142"/>
      <c r="BC1148" s="142"/>
      <c r="BD1148" s="142"/>
      <c r="BE1148" s="142"/>
      <c r="BF1148" s="142"/>
      <c r="BG1148" s="142"/>
      <c r="BH1148" s="142"/>
      <c r="BI1148" s="142"/>
      <c r="BJ1148" s="142"/>
      <c r="BK1148" s="142"/>
      <c r="BL1148" s="142"/>
      <c r="BM1148" s="142"/>
      <c r="BN1148" s="142"/>
      <c r="BO1148" s="142"/>
      <c r="BP1148" s="142"/>
      <c r="BQ1148" s="142"/>
      <c r="BR1148" s="142"/>
      <c r="BS1148" s="142"/>
      <c r="BT1148" s="142"/>
      <c r="BU1148" s="142"/>
      <c r="BV1148" s="142"/>
      <c r="BW1148" s="142"/>
      <c r="BX1148" s="142"/>
      <c r="BY1148" s="142"/>
      <c r="BZ1148" s="142"/>
      <c r="CA1148" s="142"/>
      <c r="CB1148" s="142"/>
      <c r="CC1148" s="142"/>
      <c r="CD1148" s="142"/>
      <c r="CE1148" s="142"/>
      <c r="CF1148" s="142"/>
      <c r="CG1148" s="142"/>
      <c r="CH1148" s="142"/>
      <c r="CI1148" s="142"/>
      <c r="CJ1148" s="142"/>
      <c r="CK1148" s="142"/>
      <c r="CL1148" s="142"/>
      <c r="CM1148" s="142"/>
      <c r="CN1148" s="142"/>
      <c r="CO1148" s="142"/>
      <c r="CP1148" s="142"/>
      <c r="CQ1148" s="142"/>
      <c r="CR1148" s="142"/>
      <c r="CS1148" s="142"/>
      <c r="CT1148" s="142"/>
      <c r="CU1148" s="142"/>
      <c r="CV1148" s="142"/>
      <c r="CW1148" s="142"/>
      <c r="CX1148" s="142"/>
      <c r="CY1148" s="142"/>
      <c r="CZ1148" s="142"/>
      <c r="DA1148" s="142"/>
      <c r="DB1148" s="142"/>
      <c r="DC1148" s="142"/>
      <c r="DD1148" s="142"/>
      <c r="DE1148" s="142"/>
      <c r="DF1148" s="142"/>
      <c r="DG1148" s="142"/>
      <c r="DH1148" s="142"/>
      <c r="DI1148" s="142"/>
      <c r="DJ1148" s="142"/>
      <c r="DK1148" s="142"/>
      <c r="DL1148" s="142"/>
      <c r="DM1148" s="142"/>
      <c r="DN1148" s="142"/>
      <c r="DO1148" s="142"/>
      <c r="DP1148" s="142"/>
      <c r="DQ1148" s="142"/>
      <c r="DR1148" s="142"/>
      <c r="DS1148" s="142"/>
      <c r="DT1148" s="142"/>
      <c r="DU1148" s="142"/>
      <c r="DV1148" s="142"/>
      <c r="DW1148" s="142"/>
      <c r="DX1148" s="142"/>
      <c r="DY1148" s="142"/>
      <c r="DZ1148" s="142"/>
      <c r="EA1148" s="142"/>
      <c r="EB1148" s="142"/>
      <c r="EC1148" s="142"/>
      <c r="ED1148" s="142"/>
      <c r="EE1148" s="142"/>
      <c r="EF1148" s="142"/>
      <c r="EG1148" s="142"/>
      <c r="EH1148" s="142"/>
      <c r="EI1148" s="142"/>
      <c r="EJ1148" s="142"/>
      <c r="EK1148" s="142"/>
      <c r="EL1148" s="142"/>
      <c r="EM1148" s="142"/>
      <c r="EN1148" s="142"/>
      <c r="EO1148" s="142"/>
      <c r="EP1148" s="142"/>
      <c r="EQ1148" s="142"/>
      <c r="ER1148" s="142"/>
      <c r="ES1148" s="142"/>
      <c r="ET1148" s="142"/>
      <c r="EU1148" s="142"/>
      <c r="EV1148" s="142"/>
      <c r="EW1148" s="142"/>
      <c r="EX1148" s="142"/>
      <c r="EY1148" s="142"/>
      <c r="EZ1148" s="142"/>
      <c r="FA1148" s="142"/>
      <c r="FB1148" s="142"/>
      <c r="FC1148" s="142"/>
      <c r="FD1148" s="142"/>
      <c r="FE1148" s="142"/>
      <c r="FF1148" s="142"/>
      <c r="FG1148" s="142"/>
      <c r="FH1148" s="142"/>
      <c r="FI1148" s="142"/>
      <c r="FJ1148" s="142"/>
      <c r="FK1148" s="142"/>
      <c r="FL1148" s="142"/>
      <c r="FM1148" s="142"/>
      <c r="FN1148" s="142"/>
      <c r="FO1148" s="142"/>
      <c r="FP1148" s="142"/>
      <c r="FQ1148" s="142"/>
      <c r="FR1148" s="142"/>
      <c r="FS1148" s="142"/>
      <c r="FT1148" s="142"/>
      <c r="FU1148" s="142"/>
      <c r="FV1148" s="142"/>
      <c r="FW1148" s="142"/>
      <c r="FX1148" s="142"/>
      <c r="FY1148" s="142"/>
      <c r="FZ1148" s="142"/>
      <c r="GA1148" s="142"/>
      <c r="GB1148" s="142"/>
      <c r="GC1148" s="142"/>
      <c r="GD1148" s="142"/>
      <c r="GE1148" s="142"/>
      <c r="GF1148" s="142"/>
      <c r="GG1148" s="142"/>
      <c r="GH1148" s="142"/>
      <c r="GI1148" s="142"/>
      <c r="GJ1148" s="142"/>
      <c r="GK1148" s="142"/>
      <c r="GL1148" s="142"/>
      <c r="GM1148" s="142"/>
      <c r="GN1148" s="142"/>
      <c r="GO1148" s="142"/>
      <c r="GP1148" s="142"/>
      <c r="GQ1148" s="142"/>
      <c r="GR1148" s="142"/>
      <c r="GS1148" s="142"/>
      <c r="GT1148" s="142"/>
      <c r="GU1148" s="142"/>
      <c r="GV1148" s="142"/>
      <c r="GW1148" s="142"/>
      <c r="GX1148" s="142"/>
      <c r="GY1148" s="142"/>
      <c r="GZ1148" s="142"/>
      <c r="HA1148" s="142"/>
      <c r="HB1148" s="142"/>
      <c r="HC1148" s="142"/>
      <c r="HD1148" s="142"/>
      <c r="HE1148" s="142"/>
      <c r="HF1148" s="142"/>
      <c r="HG1148" s="142"/>
      <c r="HH1148" s="142"/>
      <c r="HI1148" s="142"/>
      <c r="HJ1148" s="142"/>
      <c r="HK1148" s="142"/>
      <c r="HL1148" s="142"/>
      <c r="HM1148" s="142"/>
      <c r="HN1148" s="142"/>
      <c r="HO1148" s="142"/>
      <c r="HP1148" s="142"/>
      <c r="HQ1148" s="142"/>
      <c r="HR1148" s="142"/>
      <c r="HS1148" s="142"/>
      <c r="HT1148" s="142"/>
      <c r="HU1148" s="142"/>
      <c r="HV1148" s="142"/>
      <c r="HW1148" s="142"/>
      <c r="HX1148" s="142"/>
      <c r="HY1148" s="142"/>
      <c r="HZ1148" s="142"/>
      <c r="IA1148" s="142"/>
      <c r="IB1148" s="142"/>
      <c r="IC1148" s="142"/>
      <c r="ID1148" s="142"/>
      <c r="IE1148" s="142"/>
      <c r="IF1148" s="142"/>
      <c r="IG1148" s="142"/>
      <c r="IH1148" s="142"/>
      <c r="II1148" s="142"/>
      <c r="IJ1148" s="142"/>
      <c r="IK1148" s="142"/>
    </row>
    <row r="1149" spans="1:245" ht="37.5" customHeight="1" x14ac:dyDescent="0.2">
      <c r="A1149" s="260" t="s">
        <v>776</v>
      </c>
      <c r="B1149" s="261" t="s">
        <v>922</v>
      </c>
      <c r="C1149" s="262" t="s">
        <v>40</v>
      </c>
      <c r="D1149" s="263">
        <v>1</v>
      </c>
      <c r="E1149" s="744"/>
      <c r="F1149" s="163">
        <f t="shared" si="25"/>
        <v>0</v>
      </c>
      <c r="G1149" s="142"/>
      <c r="H1149" s="142"/>
      <c r="I1149" s="142"/>
      <c r="J1149" s="142"/>
      <c r="K1149" s="142"/>
      <c r="L1149" s="142"/>
      <c r="M1149" s="142"/>
      <c r="N1149" s="142"/>
      <c r="O1149" s="142"/>
      <c r="P1149" s="142"/>
      <c r="Q1149" s="142"/>
      <c r="R1149" s="142"/>
      <c r="S1149" s="142"/>
      <c r="T1149" s="142"/>
      <c r="U1149" s="142"/>
      <c r="V1149" s="142"/>
      <c r="W1149" s="142"/>
      <c r="X1149" s="142"/>
      <c r="Y1149" s="142"/>
      <c r="Z1149" s="142"/>
      <c r="AA1149" s="142"/>
      <c r="AB1149" s="142"/>
      <c r="AC1149" s="142"/>
      <c r="AD1149" s="142"/>
      <c r="AE1149" s="142"/>
      <c r="AF1149" s="142"/>
      <c r="AG1149" s="142"/>
      <c r="AH1149" s="142"/>
      <c r="AI1149" s="142"/>
      <c r="AJ1149" s="142"/>
      <c r="AK1149" s="142"/>
      <c r="AL1149" s="142"/>
      <c r="AM1149" s="142"/>
      <c r="AN1149" s="142"/>
      <c r="AO1149" s="142"/>
      <c r="AP1149" s="142"/>
      <c r="AQ1149" s="142"/>
      <c r="AR1149" s="142"/>
      <c r="AS1149" s="142"/>
      <c r="AT1149" s="142"/>
      <c r="AU1149" s="142"/>
      <c r="AV1149" s="142"/>
      <c r="AW1149" s="142"/>
      <c r="AX1149" s="142"/>
      <c r="AY1149" s="142"/>
      <c r="AZ1149" s="142"/>
      <c r="BA1149" s="142"/>
      <c r="BB1149" s="142"/>
      <c r="BC1149" s="142"/>
      <c r="BD1149" s="142"/>
      <c r="BE1149" s="142"/>
      <c r="BF1149" s="142"/>
      <c r="BG1149" s="142"/>
      <c r="BH1149" s="142"/>
      <c r="BI1149" s="142"/>
      <c r="BJ1149" s="142"/>
      <c r="BK1149" s="142"/>
      <c r="BL1149" s="142"/>
      <c r="BM1149" s="142"/>
      <c r="BN1149" s="142"/>
      <c r="BO1149" s="142"/>
      <c r="BP1149" s="142"/>
      <c r="BQ1149" s="142"/>
      <c r="BR1149" s="142"/>
      <c r="BS1149" s="142"/>
      <c r="BT1149" s="142"/>
      <c r="BU1149" s="142"/>
      <c r="BV1149" s="142"/>
      <c r="BW1149" s="142"/>
      <c r="BX1149" s="142"/>
      <c r="BY1149" s="142"/>
      <c r="BZ1149" s="142"/>
      <c r="CA1149" s="142"/>
      <c r="CB1149" s="142"/>
      <c r="CC1149" s="142"/>
      <c r="CD1149" s="142"/>
      <c r="CE1149" s="142"/>
      <c r="CF1149" s="142"/>
      <c r="CG1149" s="142"/>
      <c r="CH1149" s="142"/>
      <c r="CI1149" s="142"/>
      <c r="CJ1149" s="142"/>
      <c r="CK1149" s="142"/>
      <c r="CL1149" s="142"/>
      <c r="CM1149" s="142"/>
      <c r="CN1149" s="142"/>
      <c r="CO1149" s="142"/>
      <c r="CP1149" s="142"/>
      <c r="CQ1149" s="142"/>
      <c r="CR1149" s="142"/>
      <c r="CS1149" s="142"/>
      <c r="CT1149" s="142"/>
      <c r="CU1149" s="142"/>
      <c r="CV1149" s="142"/>
      <c r="CW1149" s="142"/>
      <c r="CX1149" s="142"/>
      <c r="CY1149" s="142"/>
      <c r="CZ1149" s="142"/>
      <c r="DA1149" s="142"/>
      <c r="DB1149" s="142"/>
      <c r="DC1149" s="142"/>
      <c r="DD1149" s="142"/>
      <c r="DE1149" s="142"/>
      <c r="DF1149" s="142"/>
      <c r="DG1149" s="142"/>
      <c r="DH1149" s="142"/>
      <c r="DI1149" s="142"/>
      <c r="DJ1149" s="142"/>
      <c r="DK1149" s="142"/>
      <c r="DL1149" s="142"/>
      <c r="DM1149" s="142"/>
      <c r="DN1149" s="142"/>
      <c r="DO1149" s="142"/>
      <c r="DP1149" s="142"/>
      <c r="DQ1149" s="142"/>
      <c r="DR1149" s="142"/>
      <c r="DS1149" s="142"/>
      <c r="DT1149" s="142"/>
      <c r="DU1149" s="142"/>
      <c r="DV1149" s="142"/>
      <c r="DW1149" s="142"/>
      <c r="DX1149" s="142"/>
      <c r="DY1149" s="142"/>
      <c r="DZ1149" s="142"/>
      <c r="EA1149" s="142"/>
      <c r="EB1149" s="142"/>
      <c r="EC1149" s="142"/>
      <c r="ED1149" s="142"/>
      <c r="EE1149" s="142"/>
      <c r="EF1149" s="142"/>
      <c r="EG1149" s="142"/>
      <c r="EH1149" s="142"/>
      <c r="EI1149" s="142"/>
      <c r="EJ1149" s="142"/>
      <c r="EK1149" s="142"/>
      <c r="EL1149" s="142"/>
      <c r="EM1149" s="142"/>
      <c r="EN1149" s="142"/>
      <c r="EO1149" s="142"/>
      <c r="EP1149" s="142"/>
      <c r="EQ1149" s="142"/>
      <c r="ER1149" s="142"/>
      <c r="ES1149" s="142"/>
      <c r="ET1149" s="142"/>
      <c r="EU1149" s="142"/>
      <c r="EV1149" s="142"/>
      <c r="EW1149" s="142"/>
      <c r="EX1149" s="142"/>
      <c r="EY1149" s="142"/>
      <c r="EZ1149" s="142"/>
      <c r="FA1149" s="142"/>
      <c r="FB1149" s="142"/>
      <c r="FC1149" s="142"/>
      <c r="FD1149" s="142"/>
      <c r="FE1149" s="142"/>
      <c r="FF1149" s="142"/>
      <c r="FG1149" s="142"/>
      <c r="FH1149" s="142"/>
      <c r="FI1149" s="142"/>
      <c r="FJ1149" s="142"/>
      <c r="FK1149" s="142"/>
      <c r="FL1149" s="142"/>
      <c r="FM1149" s="142"/>
      <c r="FN1149" s="142"/>
      <c r="FO1149" s="142"/>
      <c r="FP1149" s="142"/>
      <c r="FQ1149" s="142"/>
      <c r="FR1149" s="142"/>
      <c r="FS1149" s="142"/>
      <c r="FT1149" s="142"/>
      <c r="FU1149" s="142"/>
      <c r="FV1149" s="142"/>
      <c r="FW1149" s="142"/>
      <c r="FX1149" s="142"/>
      <c r="FY1149" s="142"/>
      <c r="FZ1149" s="142"/>
      <c r="GA1149" s="142"/>
      <c r="GB1149" s="142"/>
      <c r="GC1149" s="142"/>
      <c r="GD1149" s="142"/>
      <c r="GE1149" s="142"/>
      <c r="GF1149" s="142"/>
      <c r="GG1149" s="142"/>
      <c r="GH1149" s="142"/>
      <c r="GI1149" s="142"/>
      <c r="GJ1149" s="142"/>
      <c r="GK1149" s="142"/>
      <c r="GL1149" s="142"/>
      <c r="GM1149" s="142"/>
      <c r="GN1149" s="142"/>
      <c r="GO1149" s="142"/>
      <c r="GP1149" s="142"/>
      <c r="GQ1149" s="142"/>
      <c r="GR1149" s="142"/>
      <c r="GS1149" s="142"/>
      <c r="GT1149" s="142"/>
      <c r="GU1149" s="142"/>
      <c r="GV1149" s="142"/>
      <c r="GW1149" s="142"/>
      <c r="GX1149" s="142"/>
      <c r="GY1149" s="142"/>
      <c r="GZ1149" s="142"/>
      <c r="HA1149" s="142"/>
      <c r="HB1149" s="142"/>
      <c r="HC1149" s="142"/>
      <c r="HD1149" s="142"/>
      <c r="HE1149" s="142"/>
      <c r="HF1149" s="142"/>
      <c r="HG1149" s="142"/>
      <c r="HH1149" s="142"/>
      <c r="HI1149" s="142"/>
      <c r="HJ1149" s="142"/>
      <c r="HK1149" s="142"/>
      <c r="HL1149" s="142"/>
      <c r="HM1149" s="142"/>
      <c r="HN1149" s="142"/>
      <c r="HO1149" s="142"/>
      <c r="HP1149" s="142"/>
      <c r="HQ1149" s="142"/>
      <c r="HR1149" s="142"/>
      <c r="HS1149" s="142"/>
      <c r="HT1149" s="142"/>
      <c r="HU1149" s="142"/>
      <c r="HV1149" s="142"/>
      <c r="HW1149" s="142"/>
      <c r="HX1149" s="142"/>
      <c r="HY1149" s="142"/>
      <c r="HZ1149" s="142"/>
      <c r="IA1149" s="142"/>
      <c r="IB1149" s="142"/>
      <c r="IC1149" s="142"/>
      <c r="ID1149" s="142"/>
      <c r="IE1149" s="142"/>
      <c r="IF1149" s="142"/>
      <c r="IG1149" s="142"/>
      <c r="IH1149" s="142"/>
      <c r="II1149" s="142"/>
      <c r="IJ1149" s="142"/>
      <c r="IK1149" s="142"/>
    </row>
    <row r="1150" spans="1:245" ht="24" x14ac:dyDescent="0.2">
      <c r="A1150" s="260" t="s">
        <v>780</v>
      </c>
      <c r="B1150" s="261" t="s">
        <v>923</v>
      </c>
      <c r="C1150" s="262" t="s">
        <v>40</v>
      </c>
      <c r="D1150" s="263">
        <v>1</v>
      </c>
      <c r="E1150" s="744"/>
      <c r="F1150" s="163">
        <f t="shared" si="25"/>
        <v>0</v>
      </c>
      <c r="G1150" s="142"/>
      <c r="H1150" s="142"/>
      <c r="I1150" s="142"/>
      <c r="J1150" s="142"/>
      <c r="K1150" s="142"/>
      <c r="L1150" s="142"/>
      <c r="M1150" s="142"/>
      <c r="N1150" s="142"/>
      <c r="O1150" s="142"/>
      <c r="P1150" s="142"/>
      <c r="Q1150" s="142"/>
      <c r="R1150" s="142"/>
      <c r="S1150" s="142"/>
      <c r="T1150" s="142"/>
      <c r="U1150" s="142"/>
      <c r="V1150" s="142"/>
      <c r="W1150" s="142"/>
      <c r="X1150" s="142"/>
      <c r="Y1150" s="142"/>
      <c r="Z1150" s="142"/>
      <c r="AA1150" s="142"/>
      <c r="AB1150" s="142"/>
      <c r="AC1150" s="142"/>
      <c r="AD1150" s="142"/>
      <c r="AE1150" s="142"/>
      <c r="AF1150" s="142"/>
      <c r="AG1150" s="142"/>
      <c r="AH1150" s="142"/>
      <c r="AI1150" s="142"/>
      <c r="AJ1150" s="142"/>
      <c r="AK1150" s="142"/>
      <c r="AL1150" s="142"/>
      <c r="AM1150" s="142"/>
      <c r="AN1150" s="142"/>
      <c r="AO1150" s="142"/>
      <c r="AP1150" s="142"/>
      <c r="AQ1150" s="142"/>
      <c r="AR1150" s="142"/>
      <c r="AS1150" s="142"/>
      <c r="AT1150" s="142"/>
      <c r="AU1150" s="142"/>
      <c r="AV1150" s="142"/>
      <c r="AW1150" s="142"/>
      <c r="AX1150" s="142"/>
      <c r="AY1150" s="142"/>
      <c r="AZ1150" s="142"/>
      <c r="BA1150" s="142"/>
      <c r="BB1150" s="142"/>
      <c r="BC1150" s="142"/>
      <c r="BD1150" s="142"/>
      <c r="BE1150" s="142"/>
      <c r="BF1150" s="142"/>
      <c r="BG1150" s="142"/>
      <c r="BH1150" s="142"/>
      <c r="BI1150" s="142"/>
      <c r="BJ1150" s="142"/>
      <c r="BK1150" s="142"/>
      <c r="BL1150" s="142"/>
      <c r="BM1150" s="142"/>
      <c r="BN1150" s="142"/>
      <c r="BO1150" s="142"/>
      <c r="BP1150" s="142"/>
      <c r="BQ1150" s="142"/>
      <c r="BR1150" s="142"/>
      <c r="BS1150" s="142"/>
      <c r="BT1150" s="142"/>
      <c r="BU1150" s="142"/>
      <c r="BV1150" s="142"/>
      <c r="BW1150" s="142"/>
      <c r="BX1150" s="142"/>
      <c r="BY1150" s="142"/>
      <c r="BZ1150" s="142"/>
      <c r="CA1150" s="142"/>
      <c r="CB1150" s="142"/>
      <c r="CC1150" s="142"/>
      <c r="CD1150" s="142"/>
      <c r="CE1150" s="142"/>
      <c r="CF1150" s="142"/>
      <c r="CG1150" s="142"/>
      <c r="CH1150" s="142"/>
      <c r="CI1150" s="142"/>
      <c r="CJ1150" s="142"/>
      <c r="CK1150" s="142"/>
      <c r="CL1150" s="142"/>
      <c r="CM1150" s="142"/>
      <c r="CN1150" s="142"/>
      <c r="CO1150" s="142"/>
      <c r="CP1150" s="142"/>
      <c r="CQ1150" s="142"/>
      <c r="CR1150" s="142"/>
      <c r="CS1150" s="142"/>
      <c r="CT1150" s="142"/>
      <c r="CU1150" s="142"/>
      <c r="CV1150" s="142"/>
      <c r="CW1150" s="142"/>
      <c r="CX1150" s="142"/>
      <c r="CY1150" s="142"/>
      <c r="CZ1150" s="142"/>
      <c r="DA1150" s="142"/>
      <c r="DB1150" s="142"/>
      <c r="DC1150" s="142"/>
      <c r="DD1150" s="142"/>
      <c r="DE1150" s="142"/>
      <c r="DF1150" s="142"/>
      <c r="DG1150" s="142"/>
      <c r="DH1150" s="142"/>
      <c r="DI1150" s="142"/>
      <c r="DJ1150" s="142"/>
      <c r="DK1150" s="142"/>
      <c r="DL1150" s="142"/>
      <c r="DM1150" s="142"/>
      <c r="DN1150" s="142"/>
      <c r="DO1150" s="142"/>
      <c r="DP1150" s="142"/>
      <c r="DQ1150" s="142"/>
      <c r="DR1150" s="142"/>
      <c r="DS1150" s="142"/>
      <c r="DT1150" s="142"/>
      <c r="DU1150" s="142"/>
      <c r="DV1150" s="142"/>
      <c r="DW1150" s="142"/>
      <c r="DX1150" s="142"/>
      <c r="DY1150" s="142"/>
      <c r="DZ1150" s="142"/>
      <c r="EA1150" s="142"/>
      <c r="EB1150" s="142"/>
      <c r="EC1150" s="142"/>
      <c r="ED1150" s="142"/>
      <c r="EE1150" s="142"/>
      <c r="EF1150" s="142"/>
      <c r="EG1150" s="142"/>
      <c r="EH1150" s="142"/>
      <c r="EI1150" s="142"/>
      <c r="EJ1150" s="142"/>
      <c r="EK1150" s="142"/>
      <c r="EL1150" s="142"/>
      <c r="EM1150" s="142"/>
      <c r="EN1150" s="142"/>
      <c r="EO1150" s="142"/>
      <c r="EP1150" s="142"/>
      <c r="EQ1150" s="142"/>
      <c r="ER1150" s="142"/>
      <c r="ES1150" s="142"/>
      <c r="ET1150" s="142"/>
      <c r="EU1150" s="142"/>
      <c r="EV1150" s="142"/>
      <c r="EW1150" s="142"/>
      <c r="EX1150" s="142"/>
      <c r="EY1150" s="142"/>
      <c r="EZ1150" s="142"/>
      <c r="FA1150" s="142"/>
      <c r="FB1150" s="142"/>
      <c r="FC1150" s="142"/>
      <c r="FD1150" s="142"/>
      <c r="FE1150" s="142"/>
      <c r="FF1150" s="142"/>
      <c r="FG1150" s="142"/>
      <c r="FH1150" s="142"/>
      <c r="FI1150" s="142"/>
      <c r="FJ1150" s="142"/>
      <c r="FK1150" s="142"/>
      <c r="FL1150" s="142"/>
      <c r="FM1150" s="142"/>
      <c r="FN1150" s="142"/>
      <c r="FO1150" s="142"/>
      <c r="FP1150" s="142"/>
      <c r="FQ1150" s="142"/>
      <c r="FR1150" s="142"/>
      <c r="FS1150" s="142"/>
      <c r="FT1150" s="142"/>
      <c r="FU1150" s="142"/>
      <c r="FV1150" s="142"/>
      <c r="FW1150" s="142"/>
      <c r="FX1150" s="142"/>
      <c r="FY1150" s="142"/>
      <c r="FZ1150" s="142"/>
      <c r="GA1150" s="142"/>
      <c r="GB1150" s="142"/>
      <c r="GC1150" s="142"/>
      <c r="GD1150" s="142"/>
      <c r="GE1150" s="142"/>
      <c r="GF1150" s="142"/>
      <c r="GG1150" s="142"/>
      <c r="GH1150" s="142"/>
      <c r="GI1150" s="142"/>
      <c r="GJ1150" s="142"/>
      <c r="GK1150" s="142"/>
      <c r="GL1150" s="142"/>
      <c r="GM1150" s="142"/>
      <c r="GN1150" s="142"/>
      <c r="GO1150" s="142"/>
      <c r="GP1150" s="142"/>
      <c r="GQ1150" s="142"/>
      <c r="GR1150" s="142"/>
      <c r="GS1150" s="142"/>
      <c r="GT1150" s="142"/>
      <c r="GU1150" s="142"/>
      <c r="GV1150" s="142"/>
      <c r="GW1150" s="142"/>
      <c r="GX1150" s="142"/>
      <c r="GY1150" s="142"/>
      <c r="GZ1150" s="142"/>
      <c r="HA1150" s="142"/>
      <c r="HB1150" s="142"/>
      <c r="HC1150" s="142"/>
      <c r="HD1150" s="142"/>
      <c r="HE1150" s="142"/>
      <c r="HF1150" s="142"/>
      <c r="HG1150" s="142"/>
      <c r="HH1150" s="142"/>
      <c r="HI1150" s="142"/>
      <c r="HJ1150" s="142"/>
      <c r="HK1150" s="142"/>
      <c r="HL1150" s="142"/>
      <c r="HM1150" s="142"/>
      <c r="HN1150" s="142"/>
      <c r="HO1150" s="142"/>
      <c r="HP1150" s="142"/>
      <c r="HQ1150" s="142"/>
      <c r="HR1150" s="142"/>
      <c r="HS1150" s="142"/>
      <c r="HT1150" s="142"/>
      <c r="HU1150" s="142"/>
      <c r="HV1150" s="142"/>
      <c r="HW1150" s="142"/>
      <c r="HX1150" s="142"/>
      <c r="HY1150" s="142"/>
      <c r="HZ1150" s="142"/>
      <c r="IA1150" s="142"/>
      <c r="IB1150" s="142"/>
      <c r="IC1150" s="142"/>
      <c r="ID1150" s="142"/>
      <c r="IE1150" s="142"/>
      <c r="IF1150" s="142"/>
      <c r="IG1150" s="142"/>
      <c r="IH1150" s="142"/>
      <c r="II1150" s="142"/>
      <c r="IJ1150" s="142"/>
      <c r="IK1150" s="142"/>
    </row>
    <row r="1151" spans="1:245" x14ac:dyDescent="0.2">
      <c r="A1151" s="111"/>
      <c r="B1151" s="675" t="s">
        <v>924</v>
      </c>
      <c r="C1151" s="63"/>
      <c r="D1151" s="63"/>
      <c r="E1151" s="745"/>
      <c r="F1151" s="259"/>
    </row>
    <row r="1152" spans="1:245" ht="71.25" customHeight="1" x14ac:dyDescent="0.2">
      <c r="A1152" s="260" t="s">
        <v>781</v>
      </c>
      <c r="B1152" s="261" t="s">
        <v>925</v>
      </c>
      <c r="C1152" s="262" t="s">
        <v>926</v>
      </c>
      <c r="D1152" s="263">
        <v>51.6</v>
      </c>
      <c r="E1152" s="744"/>
      <c r="F1152" s="163">
        <f>D1152*E1152</f>
        <v>0</v>
      </c>
      <c r="G1152" s="142"/>
      <c r="H1152" s="142"/>
      <c r="I1152" s="142"/>
      <c r="J1152" s="142"/>
      <c r="K1152" s="142"/>
      <c r="L1152" s="142"/>
      <c r="M1152" s="142"/>
      <c r="N1152" s="142"/>
      <c r="O1152" s="142"/>
      <c r="P1152" s="142"/>
      <c r="Q1152" s="142"/>
      <c r="R1152" s="142"/>
      <c r="S1152" s="142"/>
      <c r="T1152" s="142"/>
      <c r="U1152" s="142"/>
      <c r="V1152" s="142"/>
      <c r="W1152" s="142"/>
      <c r="X1152" s="142"/>
      <c r="Y1152" s="142"/>
      <c r="Z1152" s="142"/>
      <c r="AA1152" s="142"/>
      <c r="AB1152" s="142"/>
      <c r="AC1152" s="142"/>
      <c r="AD1152" s="142"/>
      <c r="AE1152" s="142"/>
      <c r="AF1152" s="142"/>
      <c r="AG1152" s="142"/>
      <c r="AH1152" s="142"/>
      <c r="AI1152" s="142"/>
      <c r="AJ1152" s="142"/>
      <c r="AK1152" s="142"/>
      <c r="AL1152" s="142"/>
      <c r="AM1152" s="142"/>
      <c r="AN1152" s="142"/>
      <c r="AO1152" s="142"/>
      <c r="AP1152" s="142"/>
      <c r="AQ1152" s="142"/>
      <c r="AR1152" s="142"/>
      <c r="AS1152" s="142"/>
      <c r="AT1152" s="142"/>
      <c r="AU1152" s="142"/>
      <c r="AV1152" s="142"/>
      <c r="AW1152" s="142"/>
      <c r="AX1152" s="142"/>
      <c r="AY1152" s="142"/>
      <c r="AZ1152" s="142"/>
      <c r="BA1152" s="142"/>
      <c r="BB1152" s="142"/>
      <c r="BC1152" s="142"/>
      <c r="BD1152" s="142"/>
      <c r="BE1152" s="142"/>
      <c r="BF1152" s="142"/>
      <c r="BG1152" s="142"/>
      <c r="BH1152" s="142"/>
      <c r="BI1152" s="142"/>
      <c r="BJ1152" s="142"/>
      <c r="BK1152" s="142"/>
      <c r="BL1152" s="142"/>
      <c r="BM1152" s="142"/>
      <c r="BN1152" s="142"/>
      <c r="BO1152" s="142"/>
      <c r="BP1152" s="142"/>
      <c r="BQ1152" s="142"/>
      <c r="BR1152" s="142"/>
      <c r="BS1152" s="142"/>
      <c r="BT1152" s="142"/>
      <c r="BU1152" s="142"/>
      <c r="BV1152" s="142"/>
      <c r="BW1152" s="142"/>
      <c r="BX1152" s="142"/>
      <c r="BY1152" s="142"/>
      <c r="BZ1152" s="142"/>
      <c r="CA1152" s="142"/>
      <c r="CB1152" s="142"/>
      <c r="CC1152" s="142"/>
      <c r="CD1152" s="142"/>
      <c r="CE1152" s="142"/>
      <c r="CF1152" s="142"/>
      <c r="CG1152" s="142"/>
      <c r="CH1152" s="142"/>
      <c r="CI1152" s="142"/>
      <c r="CJ1152" s="142"/>
      <c r="CK1152" s="142"/>
      <c r="CL1152" s="142"/>
      <c r="CM1152" s="142"/>
      <c r="CN1152" s="142"/>
      <c r="CO1152" s="142"/>
      <c r="CP1152" s="142"/>
      <c r="CQ1152" s="142"/>
      <c r="CR1152" s="142"/>
      <c r="CS1152" s="142"/>
      <c r="CT1152" s="142"/>
      <c r="CU1152" s="142"/>
      <c r="CV1152" s="142"/>
      <c r="CW1152" s="142"/>
      <c r="CX1152" s="142"/>
      <c r="CY1152" s="142"/>
      <c r="CZ1152" s="142"/>
      <c r="DA1152" s="142"/>
      <c r="DB1152" s="142"/>
      <c r="DC1152" s="142"/>
      <c r="DD1152" s="142"/>
      <c r="DE1152" s="142"/>
      <c r="DF1152" s="142"/>
      <c r="DG1152" s="142"/>
      <c r="DH1152" s="142"/>
      <c r="DI1152" s="142"/>
      <c r="DJ1152" s="142"/>
      <c r="DK1152" s="142"/>
      <c r="DL1152" s="142"/>
      <c r="DM1152" s="142"/>
      <c r="DN1152" s="142"/>
      <c r="DO1152" s="142"/>
      <c r="DP1152" s="142"/>
      <c r="DQ1152" s="142"/>
      <c r="DR1152" s="142"/>
      <c r="DS1152" s="142"/>
      <c r="DT1152" s="142"/>
      <c r="DU1152" s="142"/>
      <c r="DV1152" s="142"/>
      <c r="DW1152" s="142"/>
      <c r="DX1152" s="142"/>
      <c r="DY1152" s="142"/>
      <c r="DZ1152" s="142"/>
      <c r="EA1152" s="142"/>
      <c r="EB1152" s="142"/>
      <c r="EC1152" s="142"/>
      <c r="ED1152" s="142"/>
      <c r="EE1152" s="142"/>
      <c r="EF1152" s="142"/>
      <c r="EG1152" s="142"/>
      <c r="EH1152" s="142"/>
      <c r="EI1152" s="142"/>
      <c r="EJ1152" s="142"/>
      <c r="EK1152" s="142"/>
      <c r="EL1152" s="142"/>
      <c r="EM1152" s="142"/>
      <c r="EN1152" s="142"/>
      <c r="EO1152" s="142"/>
      <c r="EP1152" s="142"/>
      <c r="EQ1152" s="142"/>
      <c r="ER1152" s="142"/>
      <c r="ES1152" s="142"/>
      <c r="ET1152" s="142"/>
      <c r="EU1152" s="142"/>
      <c r="EV1152" s="142"/>
      <c r="EW1152" s="142"/>
      <c r="EX1152" s="142"/>
      <c r="EY1152" s="142"/>
      <c r="EZ1152" s="142"/>
      <c r="FA1152" s="142"/>
      <c r="FB1152" s="142"/>
      <c r="FC1152" s="142"/>
      <c r="FD1152" s="142"/>
      <c r="FE1152" s="142"/>
      <c r="FF1152" s="142"/>
      <c r="FG1152" s="142"/>
      <c r="FH1152" s="142"/>
      <c r="FI1152" s="142"/>
      <c r="FJ1152" s="142"/>
      <c r="FK1152" s="142"/>
      <c r="FL1152" s="142"/>
      <c r="FM1152" s="142"/>
      <c r="FN1152" s="142"/>
      <c r="FO1152" s="142"/>
      <c r="FP1152" s="142"/>
      <c r="FQ1152" s="142"/>
      <c r="FR1152" s="142"/>
      <c r="FS1152" s="142"/>
      <c r="FT1152" s="142"/>
      <c r="FU1152" s="142"/>
      <c r="FV1152" s="142"/>
      <c r="FW1152" s="142"/>
      <c r="FX1152" s="142"/>
      <c r="FY1152" s="142"/>
      <c r="FZ1152" s="142"/>
      <c r="GA1152" s="142"/>
      <c r="GB1152" s="142"/>
      <c r="GC1152" s="142"/>
      <c r="GD1152" s="142"/>
      <c r="GE1152" s="142"/>
      <c r="GF1152" s="142"/>
      <c r="GG1152" s="142"/>
      <c r="GH1152" s="142"/>
      <c r="GI1152" s="142"/>
      <c r="GJ1152" s="142"/>
      <c r="GK1152" s="142"/>
      <c r="GL1152" s="142"/>
      <c r="GM1152" s="142"/>
      <c r="GN1152" s="142"/>
      <c r="GO1152" s="142"/>
      <c r="GP1152" s="142"/>
      <c r="GQ1152" s="142"/>
      <c r="GR1152" s="142"/>
      <c r="GS1152" s="142"/>
      <c r="GT1152" s="142"/>
      <c r="GU1152" s="142"/>
      <c r="GV1152" s="142"/>
      <c r="GW1152" s="142"/>
      <c r="GX1152" s="142"/>
      <c r="GY1152" s="142"/>
      <c r="GZ1152" s="142"/>
      <c r="HA1152" s="142"/>
      <c r="HB1152" s="142"/>
      <c r="HC1152" s="142"/>
      <c r="HD1152" s="142"/>
      <c r="HE1152" s="142"/>
      <c r="HF1152" s="142"/>
      <c r="HG1152" s="142"/>
      <c r="HH1152" s="142"/>
      <c r="HI1152" s="142"/>
      <c r="HJ1152" s="142"/>
      <c r="HK1152" s="142"/>
      <c r="HL1152" s="142"/>
      <c r="HM1152" s="142"/>
      <c r="HN1152" s="142"/>
      <c r="HO1152" s="142"/>
      <c r="HP1152" s="142"/>
      <c r="HQ1152" s="142"/>
      <c r="HR1152" s="142"/>
      <c r="HS1152" s="142"/>
      <c r="HT1152" s="142"/>
      <c r="HU1152" s="142"/>
      <c r="HV1152" s="142"/>
      <c r="HW1152" s="142"/>
      <c r="HX1152" s="142"/>
      <c r="HY1152" s="142"/>
      <c r="HZ1152" s="142"/>
      <c r="IA1152" s="142"/>
      <c r="IB1152" s="142"/>
      <c r="IC1152" s="142"/>
      <c r="ID1152" s="142"/>
      <c r="IE1152" s="142"/>
      <c r="IF1152" s="142"/>
      <c r="IG1152" s="142"/>
      <c r="IH1152" s="142"/>
      <c r="II1152" s="142"/>
      <c r="IJ1152" s="142"/>
      <c r="IK1152" s="142"/>
    </row>
    <row r="1153" spans="1:6" x14ac:dyDescent="0.2">
      <c r="A1153" s="111"/>
      <c r="B1153" s="258" t="s">
        <v>865</v>
      </c>
      <c r="C1153" s="63"/>
      <c r="D1153" s="63"/>
      <c r="E1153" s="745"/>
      <c r="F1153" s="259"/>
    </row>
    <row r="1154" spans="1:6" ht="204" x14ac:dyDescent="0.2">
      <c r="A1154" s="680" t="s">
        <v>782</v>
      </c>
      <c r="B1154" s="261" t="s">
        <v>867</v>
      </c>
      <c r="C1154" s="262" t="s">
        <v>4740</v>
      </c>
      <c r="D1154" s="263">
        <v>41.54</v>
      </c>
      <c r="E1154" s="744"/>
      <c r="F1154" s="163">
        <f>D1154*E1154</f>
        <v>0</v>
      </c>
    </row>
    <row r="1155" spans="1:6" ht="204" x14ac:dyDescent="0.2">
      <c r="A1155" s="680" t="s">
        <v>783</v>
      </c>
      <c r="B1155" s="261" t="s">
        <v>868</v>
      </c>
      <c r="C1155" s="262" t="s">
        <v>4740</v>
      </c>
      <c r="D1155" s="263">
        <v>21</v>
      </c>
      <c r="E1155" s="744"/>
      <c r="F1155" s="163">
        <f>D1155*E1155</f>
        <v>0</v>
      </c>
    </row>
    <row r="1156" spans="1:6" x14ac:dyDescent="0.2">
      <c r="A1156" s="680"/>
      <c r="B1156" s="261"/>
      <c r="C1156" s="262"/>
      <c r="D1156" s="263"/>
      <c r="E1156" s="856"/>
      <c r="F1156" s="163"/>
    </row>
    <row r="1157" spans="1:6" ht="48" x14ac:dyDescent="0.2">
      <c r="A1157" s="680" t="s">
        <v>784</v>
      </c>
      <c r="B1157" s="261" t="s">
        <v>869</v>
      </c>
      <c r="C1157" s="262" t="s">
        <v>4739</v>
      </c>
      <c r="D1157" s="263">
        <v>15.5</v>
      </c>
      <c r="E1157" s="744"/>
      <c r="F1157" s="163">
        <f t="shared" ref="F1157:F1169" si="26">D1157*E1157</f>
        <v>0</v>
      </c>
    </row>
    <row r="1158" spans="1:6" ht="24" x14ac:dyDescent="0.2">
      <c r="A1158" s="680" t="s">
        <v>785</v>
      </c>
      <c r="B1158" s="261" t="s">
        <v>870</v>
      </c>
      <c r="C1158" s="262" t="s">
        <v>4739</v>
      </c>
      <c r="D1158" s="263">
        <v>182.75</v>
      </c>
      <c r="E1158" s="744"/>
      <c r="F1158" s="163">
        <f t="shared" si="26"/>
        <v>0</v>
      </c>
    </row>
    <row r="1159" spans="1:6" ht="24" x14ac:dyDescent="0.2">
      <c r="A1159" s="680" t="s">
        <v>786</v>
      </c>
      <c r="B1159" s="261" t="s">
        <v>871</v>
      </c>
      <c r="C1159" s="262" t="s">
        <v>4739</v>
      </c>
      <c r="D1159" s="263">
        <v>182.75</v>
      </c>
      <c r="E1159" s="744"/>
      <c r="F1159" s="163">
        <f t="shared" si="26"/>
        <v>0</v>
      </c>
    </row>
    <row r="1160" spans="1:6" ht="24" x14ac:dyDescent="0.2">
      <c r="A1160" s="680" t="s">
        <v>791</v>
      </c>
      <c r="B1160" s="261" t="s">
        <v>872</v>
      </c>
      <c r="C1160" s="262" t="s">
        <v>4740</v>
      </c>
      <c r="D1160" s="263">
        <v>62.64</v>
      </c>
      <c r="E1160" s="744"/>
      <c r="F1160" s="163">
        <f t="shared" si="26"/>
        <v>0</v>
      </c>
    </row>
    <row r="1161" spans="1:6" ht="36" x14ac:dyDescent="0.2">
      <c r="A1161" s="680" t="s">
        <v>792</v>
      </c>
      <c r="B1161" s="261" t="s">
        <v>873</v>
      </c>
      <c r="C1161" s="262" t="s">
        <v>5</v>
      </c>
      <c r="D1161" s="263">
        <v>6</v>
      </c>
      <c r="E1161" s="744"/>
      <c r="F1161" s="163">
        <f t="shared" si="26"/>
        <v>0</v>
      </c>
    </row>
    <row r="1162" spans="1:6" ht="24" x14ac:dyDescent="0.2">
      <c r="A1162" s="680" t="s">
        <v>793</v>
      </c>
      <c r="B1162" s="261" t="s">
        <v>874</v>
      </c>
      <c r="C1162" s="262" t="s">
        <v>40</v>
      </c>
      <c r="D1162" s="263">
        <v>15</v>
      </c>
      <c r="E1162" s="744"/>
      <c r="F1162" s="163">
        <f t="shared" si="26"/>
        <v>0</v>
      </c>
    </row>
    <row r="1163" spans="1:6" x14ac:dyDescent="0.2">
      <c r="A1163" s="680" t="s">
        <v>794</v>
      </c>
      <c r="B1163" s="261" t="s">
        <v>875</v>
      </c>
      <c r="C1163" s="262" t="s">
        <v>5</v>
      </c>
      <c r="D1163" s="263">
        <v>15</v>
      </c>
      <c r="E1163" s="744"/>
      <c r="F1163" s="163">
        <f t="shared" si="26"/>
        <v>0</v>
      </c>
    </row>
    <row r="1164" spans="1:6" ht="24" x14ac:dyDescent="0.2">
      <c r="A1164" s="680" t="s">
        <v>795</v>
      </c>
      <c r="B1164" s="261" t="s">
        <v>876</v>
      </c>
      <c r="C1164" s="262" t="s">
        <v>5</v>
      </c>
      <c r="D1164" s="263">
        <v>3</v>
      </c>
      <c r="E1164" s="744"/>
      <c r="F1164" s="163">
        <f t="shared" si="26"/>
        <v>0</v>
      </c>
    </row>
    <row r="1165" spans="1:6" ht="36" x14ac:dyDescent="0.2">
      <c r="A1165" s="680" t="s">
        <v>796</v>
      </c>
      <c r="B1165" s="261" t="s">
        <v>877</v>
      </c>
      <c r="C1165" s="262" t="s">
        <v>4740</v>
      </c>
      <c r="D1165" s="263">
        <v>37.5</v>
      </c>
      <c r="E1165" s="744"/>
      <c r="F1165" s="163">
        <f t="shared" si="26"/>
        <v>0</v>
      </c>
    </row>
    <row r="1166" spans="1:6" ht="36" x14ac:dyDescent="0.2">
      <c r="A1166" s="680" t="s">
        <v>797</v>
      </c>
      <c r="B1166" s="261" t="s">
        <v>878</v>
      </c>
      <c r="C1166" s="262" t="s">
        <v>5</v>
      </c>
      <c r="D1166" s="263">
        <v>1</v>
      </c>
      <c r="E1166" s="744"/>
      <c r="F1166" s="163">
        <f t="shared" si="26"/>
        <v>0</v>
      </c>
    </row>
    <row r="1167" spans="1:6" ht="48" x14ac:dyDescent="0.2">
      <c r="A1167" s="680" t="s">
        <v>800</v>
      </c>
      <c r="B1167" s="261" t="s">
        <v>879</v>
      </c>
      <c r="C1167" s="262" t="s">
        <v>40</v>
      </c>
      <c r="D1167" s="263">
        <v>6</v>
      </c>
      <c r="E1167" s="744"/>
      <c r="F1167" s="163">
        <f t="shared" si="26"/>
        <v>0</v>
      </c>
    </row>
    <row r="1168" spans="1:6" ht="48" x14ac:dyDescent="0.2">
      <c r="A1168" s="680" t="s">
        <v>801</v>
      </c>
      <c r="B1168" s="261" t="s">
        <v>880</v>
      </c>
      <c r="C1168" s="262" t="s">
        <v>40</v>
      </c>
      <c r="D1168" s="263">
        <v>2</v>
      </c>
      <c r="E1168" s="744"/>
      <c r="F1168" s="163">
        <f t="shared" si="26"/>
        <v>0</v>
      </c>
    </row>
    <row r="1169" spans="1:6" ht="48" x14ac:dyDescent="0.2">
      <c r="A1169" s="141" t="s">
        <v>822</v>
      </c>
      <c r="B1169" s="323" t="s">
        <v>881</v>
      </c>
      <c r="C1169" s="324" t="s">
        <v>40</v>
      </c>
      <c r="D1169" s="325">
        <v>1</v>
      </c>
      <c r="E1169" s="744"/>
      <c r="F1169" s="166">
        <f t="shared" si="26"/>
        <v>0</v>
      </c>
    </row>
    <row r="1170" spans="1:6" x14ac:dyDescent="0.2">
      <c r="A1170" s="102"/>
      <c r="B1170" s="646"/>
      <c r="C1170" s="686"/>
      <c r="D1170" s="687"/>
      <c r="E1170" s="794"/>
      <c r="F1170" s="688"/>
    </row>
    <row r="1171" spans="1:6" x14ac:dyDescent="0.2">
      <c r="A1171" s="328"/>
      <c r="B1171" s="329" t="s">
        <v>1664</v>
      </c>
      <c r="C1171" s="330"/>
      <c r="D1171" s="330"/>
      <c r="E1171" s="795"/>
      <c r="F1171" s="331">
        <f>SUM(F1112:F1170)</f>
        <v>0</v>
      </c>
    </row>
    <row r="1172" spans="1:6" x14ac:dyDescent="0.2">
      <c r="A1172" s="43"/>
      <c r="B1172" s="311"/>
      <c r="C1172" s="332"/>
      <c r="D1172" s="44"/>
      <c r="E1172" s="750"/>
      <c r="F1172" s="45"/>
    </row>
    <row r="1173" spans="1:6" x14ac:dyDescent="0.2">
      <c r="A1173" s="674"/>
      <c r="B1173" s="301"/>
      <c r="C1173" s="327"/>
      <c r="D1173" s="671"/>
      <c r="E1173" s="753"/>
      <c r="F1173" s="672"/>
    </row>
    <row r="1174" spans="1:6" ht="18.75" x14ac:dyDescent="0.3">
      <c r="A1174" s="151"/>
      <c r="B1174" s="855" t="s">
        <v>4454</v>
      </c>
      <c r="C1174" s="293"/>
      <c r="D1174" s="293"/>
      <c r="E1174" s="770"/>
      <c r="F1174" s="294"/>
    </row>
    <row r="1175" spans="1:6" x14ac:dyDescent="0.2">
      <c r="A1175" s="111"/>
      <c r="B1175" s="675" t="s">
        <v>96</v>
      </c>
      <c r="C1175" s="112"/>
      <c r="D1175" s="265"/>
      <c r="E1175" s="787"/>
      <c r="F1175" s="114"/>
    </row>
    <row r="1176" spans="1:6" ht="36" x14ac:dyDescent="0.2">
      <c r="A1176" s="680" t="s">
        <v>12</v>
      </c>
      <c r="B1176" s="41" t="s">
        <v>1433</v>
      </c>
      <c r="C1176" s="56" t="s">
        <v>5</v>
      </c>
      <c r="D1176" s="162">
        <v>2</v>
      </c>
      <c r="E1176" s="744"/>
      <c r="F1176" s="58">
        <f t="shared" ref="F1176:F1182" si="27">D1176*E1176</f>
        <v>0</v>
      </c>
    </row>
    <row r="1177" spans="1:6" ht="132.75" customHeight="1" x14ac:dyDescent="0.2">
      <c r="A1177" s="680" t="s">
        <v>48</v>
      </c>
      <c r="B1177" s="41" t="s">
        <v>414</v>
      </c>
      <c r="C1177" s="56" t="s">
        <v>5</v>
      </c>
      <c r="D1177" s="162">
        <v>14</v>
      </c>
      <c r="E1177" s="744"/>
      <c r="F1177" s="58">
        <f t="shared" si="27"/>
        <v>0</v>
      </c>
    </row>
    <row r="1178" spans="1:6" ht="36" x14ac:dyDescent="0.2">
      <c r="A1178" s="680" t="s">
        <v>1</v>
      </c>
      <c r="B1178" s="41" t="s">
        <v>415</v>
      </c>
      <c r="C1178" s="56" t="s">
        <v>40</v>
      </c>
      <c r="D1178" s="162">
        <v>1</v>
      </c>
      <c r="E1178" s="744"/>
      <c r="F1178" s="58">
        <f t="shared" si="27"/>
        <v>0</v>
      </c>
    </row>
    <row r="1179" spans="1:6" ht="36" x14ac:dyDescent="0.2">
      <c r="A1179" s="680" t="s">
        <v>2</v>
      </c>
      <c r="B1179" s="41" t="s">
        <v>5413</v>
      </c>
      <c r="C1179" s="56" t="s">
        <v>40</v>
      </c>
      <c r="D1179" s="162">
        <v>1</v>
      </c>
      <c r="E1179" s="744"/>
      <c r="F1179" s="58">
        <f t="shared" si="27"/>
        <v>0</v>
      </c>
    </row>
    <row r="1180" spans="1:6" ht="36" x14ac:dyDescent="0.2">
      <c r="A1180" s="680" t="s">
        <v>3</v>
      </c>
      <c r="B1180" s="41" t="s">
        <v>5414</v>
      </c>
      <c r="C1180" s="56" t="s">
        <v>40</v>
      </c>
      <c r="D1180" s="162">
        <v>1</v>
      </c>
      <c r="E1180" s="744"/>
      <c r="F1180" s="58">
        <f t="shared" si="27"/>
        <v>0</v>
      </c>
    </row>
    <row r="1181" spans="1:6" ht="87.75" customHeight="1" x14ac:dyDescent="0.2">
      <c r="A1181" s="680" t="s">
        <v>4</v>
      </c>
      <c r="B1181" s="41" t="s">
        <v>4974</v>
      </c>
      <c r="C1181" s="56" t="s">
        <v>5</v>
      </c>
      <c r="D1181" s="162">
        <v>60</v>
      </c>
      <c r="E1181" s="744"/>
      <c r="F1181" s="58">
        <f t="shared" si="27"/>
        <v>0</v>
      </c>
    </row>
    <row r="1182" spans="1:6" ht="74.25" x14ac:dyDescent="0.2">
      <c r="A1182" s="680" t="s">
        <v>531</v>
      </c>
      <c r="B1182" s="41" t="s">
        <v>4975</v>
      </c>
      <c r="C1182" s="56" t="s">
        <v>5</v>
      </c>
      <c r="D1182" s="162">
        <v>60</v>
      </c>
      <c r="E1182" s="744"/>
      <c r="F1182" s="58">
        <f t="shared" si="27"/>
        <v>0</v>
      </c>
    </row>
    <row r="1183" spans="1:6" ht="48" x14ac:dyDescent="0.2">
      <c r="A1183" s="680" t="s">
        <v>534</v>
      </c>
      <c r="B1183" s="41" t="s">
        <v>5125</v>
      </c>
      <c r="C1183" s="56"/>
      <c r="D1183" s="162"/>
      <c r="E1183" s="856"/>
      <c r="F1183" s="58"/>
    </row>
    <row r="1184" spans="1:6" ht="24" x14ac:dyDescent="0.2">
      <c r="A1184" s="680" t="s">
        <v>738</v>
      </c>
      <c r="B1184" s="41" t="s">
        <v>5126</v>
      </c>
      <c r="C1184" s="56" t="s">
        <v>40</v>
      </c>
      <c r="D1184" s="162">
        <v>1</v>
      </c>
      <c r="E1184" s="744"/>
      <c r="F1184" s="58">
        <f t="shared" ref="F1184:F1186" si="28">D1184*E1184</f>
        <v>0</v>
      </c>
    </row>
    <row r="1185" spans="1:6" ht="72" x14ac:dyDescent="0.2">
      <c r="A1185" s="680" t="s">
        <v>739</v>
      </c>
      <c r="B1185" s="41" t="s">
        <v>5127</v>
      </c>
      <c r="C1185" s="56" t="s">
        <v>40</v>
      </c>
      <c r="D1185" s="162">
        <v>1</v>
      </c>
      <c r="E1185" s="744"/>
      <c r="F1185" s="58">
        <f t="shared" si="28"/>
        <v>0</v>
      </c>
    </row>
    <row r="1186" spans="1:6" ht="24" x14ac:dyDescent="0.2">
      <c r="A1186" s="680" t="s">
        <v>2189</v>
      </c>
      <c r="B1186" s="41" t="s">
        <v>5128</v>
      </c>
      <c r="C1186" s="56" t="s">
        <v>5</v>
      </c>
      <c r="D1186" s="162">
        <v>1</v>
      </c>
      <c r="E1186" s="744"/>
      <c r="F1186" s="58">
        <f t="shared" si="28"/>
        <v>0</v>
      </c>
    </row>
    <row r="1187" spans="1:6" ht="36" x14ac:dyDescent="0.2">
      <c r="A1187" s="680" t="s">
        <v>5412</v>
      </c>
      <c r="B1187" s="41" t="s">
        <v>5411</v>
      </c>
      <c r="C1187" s="56" t="s">
        <v>40</v>
      </c>
      <c r="D1187" s="162">
        <v>1</v>
      </c>
      <c r="E1187" s="744"/>
      <c r="F1187" s="58">
        <f t="shared" ref="F1187" si="29">D1187*E1187</f>
        <v>0</v>
      </c>
    </row>
    <row r="1188" spans="1:6" ht="18.75" x14ac:dyDescent="0.2">
      <c r="A1188" s="111"/>
      <c r="B1188" s="923" t="s">
        <v>1434</v>
      </c>
      <c r="C1188" s="112"/>
      <c r="D1188" s="265"/>
      <c r="E1188" s="787"/>
      <c r="F1188" s="114"/>
    </row>
    <row r="1189" spans="1:6" x14ac:dyDescent="0.2">
      <c r="A1189" s="410" t="s">
        <v>45</v>
      </c>
      <c r="B1189" s="675" t="s">
        <v>1435</v>
      </c>
      <c r="C1189" s="112"/>
      <c r="D1189" s="902"/>
      <c r="E1189" s="787"/>
      <c r="F1189" s="114"/>
    </row>
    <row r="1190" spans="1:6" x14ac:dyDescent="0.2">
      <c r="A1190" s="410" t="s">
        <v>46</v>
      </c>
      <c r="B1190" s="675" t="s">
        <v>1436</v>
      </c>
      <c r="C1190" s="112"/>
      <c r="D1190" s="902"/>
      <c r="E1190" s="787"/>
      <c r="F1190" s="114"/>
    </row>
    <row r="1191" spans="1:6" x14ac:dyDescent="0.2">
      <c r="A1191" s="130"/>
      <c r="B1191" s="52" t="s">
        <v>5231</v>
      </c>
      <c r="C1191" s="53"/>
      <c r="D1191" s="326"/>
      <c r="E1191" s="742"/>
      <c r="F1191" s="128"/>
    </row>
    <row r="1192" spans="1:6" ht="60" x14ac:dyDescent="0.2">
      <c r="A1192" s="141" t="s">
        <v>535</v>
      </c>
      <c r="B1192" s="79" t="s">
        <v>1437</v>
      </c>
      <c r="C1192" s="80" t="s">
        <v>5</v>
      </c>
      <c r="D1192" s="165">
        <v>3</v>
      </c>
      <c r="E1192" s="798"/>
      <c r="F1192" s="95">
        <f>D1192*E1192</f>
        <v>0</v>
      </c>
    </row>
    <row r="1193" spans="1:6" x14ac:dyDescent="0.2">
      <c r="A1193" s="410" t="s">
        <v>1441</v>
      </c>
      <c r="B1193" s="675" t="s">
        <v>1438</v>
      </c>
      <c r="C1193" s="112"/>
      <c r="D1193" s="902"/>
      <c r="E1193" s="787"/>
      <c r="F1193" s="114"/>
    </row>
    <row r="1194" spans="1:6" x14ac:dyDescent="0.2">
      <c r="A1194" s="410" t="s">
        <v>1442</v>
      </c>
      <c r="B1194" s="675" t="s">
        <v>1439</v>
      </c>
      <c r="C1194" s="112"/>
      <c r="D1194" s="902"/>
      <c r="E1194" s="787"/>
      <c r="F1194" s="114"/>
    </row>
    <row r="1195" spans="1:6" x14ac:dyDescent="0.2">
      <c r="A1195" s="410" t="s">
        <v>1443</v>
      </c>
      <c r="B1195" s="675" t="s">
        <v>1440</v>
      </c>
      <c r="C1195" s="112"/>
      <c r="D1195" s="902"/>
      <c r="E1195" s="787"/>
      <c r="F1195" s="114"/>
    </row>
    <row r="1196" spans="1:6" ht="48" x14ac:dyDescent="0.2">
      <c r="A1196" s="130" t="s">
        <v>536</v>
      </c>
      <c r="B1196" s="52" t="s">
        <v>1444</v>
      </c>
      <c r="C1196" s="53" t="s">
        <v>5</v>
      </c>
      <c r="D1196" s="326">
        <v>1</v>
      </c>
      <c r="E1196" s="797"/>
      <c r="F1196" s="128">
        <f>D1196*E1196</f>
        <v>0</v>
      </c>
    </row>
    <row r="1197" spans="1:6" ht="108" x14ac:dyDescent="0.2">
      <c r="A1197" s="141" t="s">
        <v>537</v>
      </c>
      <c r="B1197" s="79" t="s">
        <v>1445</v>
      </c>
      <c r="C1197" s="80" t="s">
        <v>5</v>
      </c>
      <c r="D1197" s="165">
        <v>1</v>
      </c>
      <c r="E1197" s="798"/>
      <c r="F1197" s="95">
        <f>D1197*E1197</f>
        <v>0</v>
      </c>
    </row>
    <row r="1198" spans="1:6" x14ac:dyDescent="0.2">
      <c r="A1198" s="410" t="s">
        <v>1447</v>
      </c>
      <c r="B1198" s="675" t="s">
        <v>1446</v>
      </c>
      <c r="C1198" s="112"/>
      <c r="D1198" s="902"/>
      <c r="E1198" s="787"/>
      <c r="F1198" s="114"/>
    </row>
    <row r="1199" spans="1:6" ht="84" x14ac:dyDescent="0.2">
      <c r="A1199" s="130" t="s">
        <v>538</v>
      </c>
      <c r="B1199" s="52" t="s">
        <v>1448</v>
      </c>
      <c r="C1199" s="53" t="s">
        <v>5</v>
      </c>
      <c r="D1199" s="326">
        <v>4</v>
      </c>
      <c r="E1199" s="797"/>
      <c r="F1199" s="128">
        <f>D1199*E1199</f>
        <v>0</v>
      </c>
    </row>
    <row r="1200" spans="1:6" ht="84" x14ac:dyDescent="0.2">
      <c r="A1200" s="680" t="s">
        <v>539</v>
      </c>
      <c r="B1200" s="41" t="s">
        <v>1449</v>
      </c>
      <c r="C1200" s="56" t="s">
        <v>5</v>
      </c>
      <c r="D1200" s="162">
        <v>1</v>
      </c>
      <c r="E1200" s="744"/>
      <c r="F1200" s="58">
        <f>D1200*E1200</f>
        <v>0</v>
      </c>
    </row>
    <row r="1201" spans="1:6" ht="60" x14ac:dyDescent="0.2">
      <c r="A1201" s="130" t="s">
        <v>540</v>
      </c>
      <c r="B1201" s="41" t="s">
        <v>1450</v>
      </c>
      <c r="C1201" s="56" t="s">
        <v>5</v>
      </c>
      <c r="D1201" s="162">
        <v>1</v>
      </c>
      <c r="E1201" s="744"/>
      <c r="F1201" s="58">
        <f>D1201*E1201</f>
        <v>0</v>
      </c>
    </row>
    <row r="1202" spans="1:6" ht="72" x14ac:dyDescent="0.2">
      <c r="A1202" s="680" t="s">
        <v>541</v>
      </c>
      <c r="B1202" s="79" t="s">
        <v>1451</v>
      </c>
      <c r="C1202" s="80" t="s">
        <v>5</v>
      </c>
      <c r="D1202" s="165">
        <v>1</v>
      </c>
      <c r="E1202" s="798"/>
      <c r="F1202" s="95">
        <f>D1202*E1202</f>
        <v>0</v>
      </c>
    </row>
    <row r="1203" spans="1:6" x14ac:dyDescent="0.2">
      <c r="A1203" s="410" t="s">
        <v>1453</v>
      </c>
      <c r="B1203" s="675" t="s">
        <v>1452</v>
      </c>
      <c r="C1203" s="112"/>
      <c r="D1203" s="902"/>
      <c r="E1203" s="787"/>
      <c r="F1203" s="114"/>
    </row>
    <row r="1204" spans="1:6" ht="144" x14ac:dyDescent="0.2">
      <c r="A1204" s="130" t="s">
        <v>544</v>
      </c>
      <c r="B1204" s="52" t="s">
        <v>1454</v>
      </c>
      <c r="C1204" s="53" t="s">
        <v>5</v>
      </c>
      <c r="D1204" s="326">
        <v>1</v>
      </c>
      <c r="E1204" s="797"/>
      <c r="F1204" s="128">
        <f t="shared" ref="F1204:F1234" si="30">D1204*E1204</f>
        <v>0</v>
      </c>
    </row>
    <row r="1205" spans="1:6" ht="96" x14ac:dyDescent="0.2">
      <c r="A1205" s="680" t="s">
        <v>545</v>
      </c>
      <c r="B1205" s="41" t="s">
        <v>1455</v>
      </c>
      <c r="C1205" s="56" t="s">
        <v>5</v>
      </c>
      <c r="D1205" s="162">
        <v>1</v>
      </c>
      <c r="E1205" s="744"/>
      <c r="F1205" s="58">
        <f t="shared" si="30"/>
        <v>0</v>
      </c>
    </row>
    <row r="1206" spans="1:6" ht="24" x14ac:dyDescent="0.2">
      <c r="A1206" s="130" t="s">
        <v>546</v>
      </c>
      <c r="B1206" s="41" t="s">
        <v>1456</v>
      </c>
      <c r="C1206" s="56" t="s">
        <v>5</v>
      </c>
      <c r="D1206" s="162">
        <v>1</v>
      </c>
      <c r="E1206" s="744"/>
      <c r="F1206" s="58">
        <f t="shared" si="30"/>
        <v>0</v>
      </c>
    </row>
    <row r="1207" spans="1:6" ht="72" x14ac:dyDescent="0.2">
      <c r="A1207" s="680" t="s">
        <v>547</v>
      </c>
      <c r="B1207" s="41" t="s">
        <v>1457</v>
      </c>
      <c r="C1207" s="56" t="s">
        <v>5</v>
      </c>
      <c r="D1207" s="162">
        <v>1</v>
      </c>
      <c r="E1207" s="744"/>
      <c r="F1207" s="58">
        <f t="shared" si="30"/>
        <v>0</v>
      </c>
    </row>
    <row r="1208" spans="1:6" ht="60" x14ac:dyDescent="0.2">
      <c r="A1208" s="130" t="s">
        <v>548</v>
      </c>
      <c r="B1208" s="41" t="s">
        <v>1458</v>
      </c>
      <c r="C1208" s="56" t="s">
        <v>5</v>
      </c>
      <c r="D1208" s="162">
        <v>1</v>
      </c>
      <c r="E1208" s="744"/>
      <c r="F1208" s="58">
        <f t="shared" si="30"/>
        <v>0</v>
      </c>
    </row>
    <row r="1209" spans="1:6" ht="24" x14ac:dyDescent="0.2">
      <c r="A1209" s="680" t="s">
        <v>549</v>
      </c>
      <c r="B1209" s="41" t="s">
        <v>1459</v>
      </c>
      <c r="C1209" s="56" t="s">
        <v>5</v>
      </c>
      <c r="D1209" s="162">
        <v>1</v>
      </c>
      <c r="E1209" s="744"/>
      <c r="F1209" s="58">
        <f t="shared" si="30"/>
        <v>0</v>
      </c>
    </row>
    <row r="1210" spans="1:6" ht="36" x14ac:dyDescent="0.2">
      <c r="A1210" s="130" t="s">
        <v>550</v>
      </c>
      <c r="B1210" s="41" t="s">
        <v>1460</v>
      </c>
      <c r="C1210" s="56" t="s">
        <v>5</v>
      </c>
      <c r="D1210" s="162">
        <v>1</v>
      </c>
      <c r="E1210" s="744"/>
      <c r="F1210" s="58">
        <f t="shared" si="30"/>
        <v>0</v>
      </c>
    </row>
    <row r="1211" spans="1:6" ht="120" x14ac:dyDescent="0.2">
      <c r="A1211" s="680" t="s">
        <v>551</v>
      </c>
      <c r="B1211" s="41" t="s">
        <v>1461</v>
      </c>
      <c r="C1211" s="56" t="s">
        <v>5</v>
      </c>
      <c r="D1211" s="162">
        <v>1</v>
      </c>
      <c r="E1211" s="744"/>
      <c r="F1211" s="58">
        <f t="shared" si="30"/>
        <v>0</v>
      </c>
    </row>
    <row r="1212" spans="1:6" ht="48" x14ac:dyDescent="0.2">
      <c r="A1212" s="130" t="s">
        <v>552</v>
      </c>
      <c r="B1212" s="79" t="s">
        <v>1462</v>
      </c>
      <c r="C1212" s="80" t="s">
        <v>5</v>
      </c>
      <c r="D1212" s="165">
        <v>1</v>
      </c>
      <c r="E1212" s="798"/>
      <c r="F1212" s="95">
        <f t="shared" si="30"/>
        <v>0</v>
      </c>
    </row>
    <row r="1213" spans="1:6" x14ac:dyDescent="0.2">
      <c r="A1213" s="410" t="s">
        <v>1465</v>
      </c>
      <c r="B1213" s="675" t="s">
        <v>1463</v>
      </c>
      <c r="C1213" s="112"/>
      <c r="D1213" s="902"/>
      <c r="E1213" s="787"/>
      <c r="F1213" s="114"/>
    </row>
    <row r="1214" spans="1:6" ht="84" x14ac:dyDescent="0.2">
      <c r="A1214" s="130" t="s">
        <v>553</v>
      </c>
      <c r="B1214" s="52" t="s">
        <v>1464</v>
      </c>
      <c r="C1214" s="53" t="s">
        <v>5</v>
      </c>
      <c r="D1214" s="326">
        <v>1</v>
      </c>
      <c r="E1214" s="797"/>
      <c r="F1214" s="128">
        <f t="shared" si="30"/>
        <v>0</v>
      </c>
    </row>
    <row r="1215" spans="1:6" ht="84" x14ac:dyDescent="0.2">
      <c r="A1215" s="680" t="s">
        <v>42</v>
      </c>
      <c r="B1215" s="41" t="s">
        <v>1466</v>
      </c>
      <c r="C1215" s="56" t="s">
        <v>5</v>
      </c>
      <c r="D1215" s="162">
        <v>1</v>
      </c>
      <c r="E1215" s="744"/>
      <c r="F1215" s="58">
        <f t="shared" si="30"/>
        <v>0</v>
      </c>
    </row>
    <row r="1216" spans="1:6" ht="108" x14ac:dyDescent="0.2">
      <c r="A1216" s="130" t="s">
        <v>43</v>
      </c>
      <c r="B1216" s="41" t="s">
        <v>1467</v>
      </c>
      <c r="C1216" s="56" t="s">
        <v>5</v>
      </c>
      <c r="D1216" s="162">
        <v>1</v>
      </c>
      <c r="E1216" s="744"/>
      <c r="F1216" s="58">
        <f t="shared" si="30"/>
        <v>0</v>
      </c>
    </row>
    <row r="1217" spans="1:6" ht="96" x14ac:dyDescent="0.2">
      <c r="A1217" s="680" t="s">
        <v>617</v>
      </c>
      <c r="B1217" s="41" t="s">
        <v>1468</v>
      </c>
      <c r="C1217" s="56" t="s">
        <v>5</v>
      </c>
      <c r="D1217" s="162">
        <v>1</v>
      </c>
      <c r="E1217" s="744"/>
      <c r="F1217" s="58">
        <f t="shared" si="30"/>
        <v>0</v>
      </c>
    </row>
    <row r="1218" spans="1:6" ht="48" x14ac:dyDescent="0.2">
      <c r="A1218" s="130" t="s">
        <v>759</v>
      </c>
      <c r="B1218" s="41" t="s">
        <v>1469</v>
      </c>
      <c r="C1218" s="56" t="s">
        <v>5</v>
      </c>
      <c r="D1218" s="162">
        <v>1</v>
      </c>
      <c r="E1218" s="744"/>
      <c r="F1218" s="58">
        <f t="shared" si="30"/>
        <v>0</v>
      </c>
    </row>
    <row r="1219" spans="1:6" ht="36" x14ac:dyDescent="0.2">
      <c r="A1219" s="680" t="s">
        <v>761</v>
      </c>
      <c r="B1219" s="41" t="s">
        <v>1470</v>
      </c>
      <c r="C1219" s="56" t="s">
        <v>5</v>
      </c>
      <c r="D1219" s="162">
        <v>1</v>
      </c>
      <c r="E1219" s="744"/>
      <c r="F1219" s="58">
        <f t="shared" si="30"/>
        <v>0</v>
      </c>
    </row>
    <row r="1220" spans="1:6" ht="60" x14ac:dyDescent="0.2">
      <c r="A1220" s="130" t="s">
        <v>764</v>
      </c>
      <c r="B1220" s="41" t="s">
        <v>1471</v>
      </c>
      <c r="C1220" s="56" t="s">
        <v>5</v>
      </c>
      <c r="D1220" s="162">
        <v>1</v>
      </c>
      <c r="E1220" s="744"/>
      <c r="F1220" s="58">
        <f t="shared" si="30"/>
        <v>0</v>
      </c>
    </row>
    <row r="1221" spans="1:6" ht="48" x14ac:dyDescent="0.2">
      <c r="A1221" s="680" t="s">
        <v>768</v>
      </c>
      <c r="B1221" s="41" t="s">
        <v>1472</v>
      </c>
      <c r="C1221" s="56" t="s">
        <v>5</v>
      </c>
      <c r="D1221" s="162">
        <v>1</v>
      </c>
      <c r="E1221" s="744"/>
      <c r="F1221" s="58">
        <f t="shared" si="30"/>
        <v>0</v>
      </c>
    </row>
    <row r="1222" spans="1:6" ht="36" x14ac:dyDescent="0.2">
      <c r="A1222" s="130" t="s">
        <v>773</v>
      </c>
      <c r="B1222" s="41" t="s">
        <v>1473</v>
      </c>
      <c r="C1222" s="56" t="s">
        <v>5</v>
      </c>
      <c r="D1222" s="162">
        <v>1</v>
      </c>
      <c r="E1222" s="744"/>
      <c r="F1222" s="58">
        <f t="shared" si="30"/>
        <v>0</v>
      </c>
    </row>
    <row r="1223" spans="1:6" ht="48" x14ac:dyDescent="0.2">
      <c r="A1223" s="680" t="s">
        <v>774</v>
      </c>
      <c r="B1223" s="41" t="s">
        <v>1474</v>
      </c>
      <c r="C1223" s="56" t="s">
        <v>5</v>
      </c>
      <c r="D1223" s="162">
        <v>1</v>
      </c>
      <c r="E1223" s="744"/>
      <c r="F1223" s="58">
        <f t="shared" si="30"/>
        <v>0</v>
      </c>
    </row>
    <row r="1224" spans="1:6" ht="60" x14ac:dyDescent="0.2">
      <c r="A1224" s="130" t="s">
        <v>775</v>
      </c>
      <c r="B1224" s="41" t="s">
        <v>1475</v>
      </c>
      <c r="C1224" s="56" t="s">
        <v>5</v>
      </c>
      <c r="D1224" s="162">
        <v>1</v>
      </c>
      <c r="E1224" s="744"/>
      <c r="F1224" s="58">
        <f t="shared" si="30"/>
        <v>0</v>
      </c>
    </row>
    <row r="1225" spans="1:6" ht="24" x14ac:dyDescent="0.2">
      <c r="A1225" s="680" t="s">
        <v>776</v>
      </c>
      <c r="B1225" s="79" t="s">
        <v>1476</v>
      </c>
      <c r="C1225" s="80" t="s">
        <v>5</v>
      </c>
      <c r="D1225" s="165">
        <v>1</v>
      </c>
      <c r="E1225" s="798"/>
      <c r="F1225" s="95">
        <f t="shared" si="30"/>
        <v>0</v>
      </c>
    </row>
    <row r="1226" spans="1:6" x14ac:dyDescent="0.2">
      <c r="A1226" s="410" t="s">
        <v>1478</v>
      </c>
      <c r="B1226" s="675" t="s">
        <v>1477</v>
      </c>
      <c r="C1226" s="112"/>
      <c r="D1226" s="902"/>
      <c r="E1226" s="787"/>
      <c r="F1226" s="114"/>
    </row>
    <row r="1227" spans="1:6" ht="36" x14ac:dyDescent="0.2">
      <c r="A1227" s="130" t="s">
        <v>780</v>
      </c>
      <c r="B1227" s="52" t="s">
        <v>1479</v>
      </c>
      <c r="C1227" s="53" t="s">
        <v>5</v>
      </c>
      <c r="D1227" s="326">
        <v>1</v>
      </c>
      <c r="E1227" s="797"/>
      <c r="F1227" s="128">
        <f t="shared" si="30"/>
        <v>0</v>
      </c>
    </row>
    <row r="1228" spans="1:6" ht="48" x14ac:dyDescent="0.2">
      <c r="A1228" s="680" t="s">
        <v>781</v>
      </c>
      <c r="B1228" s="41" t="s">
        <v>1480</v>
      </c>
      <c r="C1228" s="56" t="s">
        <v>5</v>
      </c>
      <c r="D1228" s="162">
        <v>1</v>
      </c>
      <c r="E1228" s="744"/>
      <c r="F1228" s="58">
        <f t="shared" si="30"/>
        <v>0</v>
      </c>
    </row>
    <row r="1229" spans="1:6" ht="24" x14ac:dyDescent="0.2">
      <c r="A1229" s="130" t="s">
        <v>782</v>
      </c>
      <c r="B1229" s="41" t="s">
        <v>1481</v>
      </c>
      <c r="C1229" s="56" t="s">
        <v>5</v>
      </c>
      <c r="D1229" s="162">
        <v>1</v>
      </c>
      <c r="E1229" s="744"/>
      <c r="F1229" s="58">
        <f t="shared" si="30"/>
        <v>0</v>
      </c>
    </row>
    <row r="1230" spans="1:6" ht="96" x14ac:dyDescent="0.2">
      <c r="A1230" s="680" t="s">
        <v>783</v>
      </c>
      <c r="B1230" s="41" t="s">
        <v>1482</v>
      </c>
      <c r="C1230" s="56" t="s">
        <v>5</v>
      </c>
      <c r="D1230" s="162">
        <v>1</v>
      </c>
      <c r="E1230" s="744"/>
      <c r="F1230" s="58">
        <f t="shared" si="30"/>
        <v>0</v>
      </c>
    </row>
    <row r="1231" spans="1:6" x14ac:dyDescent="0.2">
      <c r="A1231" s="130" t="s">
        <v>784</v>
      </c>
      <c r="B1231" s="41" t="s">
        <v>1483</v>
      </c>
      <c r="C1231" s="56" t="s">
        <v>5</v>
      </c>
      <c r="D1231" s="162">
        <v>1</v>
      </c>
      <c r="E1231" s="744"/>
      <c r="F1231" s="58">
        <f t="shared" si="30"/>
        <v>0</v>
      </c>
    </row>
    <row r="1232" spans="1:6" ht="84" x14ac:dyDescent="0.2">
      <c r="A1232" s="680" t="s">
        <v>785</v>
      </c>
      <c r="B1232" s="41" t="s">
        <v>1484</v>
      </c>
      <c r="C1232" s="56" t="s">
        <v>5</v>
      </c>
      <c r="D1232" s="162">
        <v>1</v>
      </c>
      <c r="E1232" s="744"/>
      <c r="F1232" s="58">
        <f t="shared" si="30"/>
        <v>0</v>
      </c>
    </row>
    <row r="1233" spans="1:6" ht="36" x14ac:dyDescent="0.2">
      <c r="A1233" s="130" t="s">
        <v>786</v>
      </c>
      <c r="B1233" s="41" t="s">
        <v>1485</v>
      </c>
      <c r="C1233" s="56" t="s">
        <v>5</v>
      </c>
      <c r="D1233" s="162">
        <v>1</v>
      </c>
      <c r="E1233" s="744"/>
      <c r="F1233" s="58">
        <f t="shared" si="30"/>
        <v>0</v>
      </c>
    </row>
    <row r="1234" spans="1:6" ht="72" x14ac:dyDescent="0.2">
      <c r="A1234" s="680" t="s">
        <v>791</v>
      </c>
      <c r="B1234" s="79" t="s">
        <v>1486</v>
      </c>
      <c r="C1234" s="80" t="s">
        <v>5</v>
      </c>
      <c r="D1234" s="165">
        <v>1</v>
      </c>
      <c r="E1234" s="798"/>
      <c r="F1234" s="95">
        <f t="shared" si="30"/>
        <v>0</v>
      </c>
    </row>
    <row r="1235" spans="1:6" x14ac:dyDescent="0.2">
      <c r="A1235" s="410" t="s">
        <v>1488</v>
      </c>
      <c r="B1235" s="675" t="s">
        <v>1487</v>
      </c>
      <c r="C1235" s="112"/>
      <c r="D1235" s="902"/>
      <c r="E1235" s="787"/>
      <c r="F1235" s="114"/>
    </row>
    <row r="1236" spans="1:6" ht="120" x14ac:dyDescent="0.2">
      <c r="A1236" s="130" t="s">
        <v>792</v>
      </c>
      <c r="B1236" s="52" t="s">
        <v>1489</v>
      </c>
      <c r="C1236" s="53" t="s">
        <v>5</v>
      </c>
      <c r="D1236" s="326">
        <v>1</v>
      </c>
      <c r="E1236" s="797"/>
      <c r="F1236" s="128">
        <f>D1236*E1236</f>
        <v>0</v>
      </c>
    </row>
    <row r="1237" spans="1:6" ht="96" x14ac:dyDescent="0.2">
      <c r="A1237" s="141" t="s">
        <v>793</v>
      </c>
      <c r="B1237" s="79" t="s">
        <v>1490</v>
      </c>
      <c r="C1237" s="80" t="s">
        <v>5</v>
      </c>
      <c r="D1237" s="165">
        <v>1</v>
      </c>
      <c r="E1237" s="798"/>
      <c r="F1237" s="95">
        <f>D1237*E1237</f>
        <v>0</v>
      </c>
    </row>
    <row r="1238" spans="1:6" x14ac:dyDescent="0.2">
      <c r="A1238" s="410" t="s">
        <v>1491</v>
      </c>
      <c r="B1238" s="675" t="s">
        <v>1495</v>
      </c>
      <c r="C1238" s="909"/>
      <c r="D1238" s="910"/>
      <c r="E1238" s="808"/>
      <c r="F1238" s="911"/>
    </row>
    <row r="1239" spans="1:6" x14ac:dyDescent="0.2">
      <c r="A1239" s="410" t="s">
        <v>1492</v>
      </c>
      <c r="B1239" s="675" t="s">
        <v>1496</v>
      </c>
      <c r="C1239" s="909"/>
      <c r="D1239" s="910"/>
      <c r="E1239" s="808"/>
      <c r="F1239" s="911"/>
    </row>
    <row r="1240" spans="1:6" x14ac:dyDescent="0.2">
      <c r="A1240" s="410" t="s">
        <v>1493</v>
      </c>
      <c r="B1240" s="675" t="s">
        <v>1497</v>
      </c>
      <c r="C1240" s="909"/>
      <c r="D1240" s="910"/>
      <c r="E1240" s="808"/>
      <c r="F1240" s="911"/>
    </row>
    <row r="1241" spans="1:6" x14ac:dyDescent="0.2">
      <c r="A1241" s="410" t="s">
        <v>1494</v>
      </c>
      <c r="B1241" s="675" t="s">
        <v>1498</v>
      </c>
      <c r="C1241" s="112"/>
      <c r="D1241" s="902"/>
      <c r="E1241" s="787"/>
      <c r="F1241" s="114"/>
    </row>
    <row r="1242" spans="1:6" ht="48" x14ac:dyDescent="0.2">
      <c r="A1242" s="130" t="s">
        <v>794</v>
      </c>
      <c r="B1242" s="52" t="s">
        <v>1499</v>
      </c>
      <c r="C1242" s="53"/>
      <c r="D1242" s="326"/>
      <c r="E1242" s="742"/>
      <c r="F1242" s="128"/>
    </row>
    <row r="1243" spans="1:6" ht="60" x14ac:dyDescent="0.2">
      <c r="A1243" s="680" t="s">
        <v>795</v>
      </c>
      <c r="B1243" s="41" t="s">
        <v>1500</v>
      </c>
      <c r="C1243" s="56"/>
      <c r="D1243" s="162"/>
      <c r="E1243" s="743"/>
      <c r="F1243" s="58"/>
    </row>
    <row r="1244" spans="1:6" ht="18.75" x14ac:dyDescent="0.2">
      <c r="A1244" s="914"/>
      <c r="B1244" s="924" t="s">
        <v>1501</v>
      </c>
      <c r="C1244" s="915"/>
      <c r="D1244" s="916"/>
      <c r="E1244" s="917"/>
      <c r="F1244" s="918"/>
    </row>
    <row r="1245" spans="1:6" x14ac:dyDescent="0.2">
      <c r="A1245" s="410"/>
      <c r="B1245" s="675" t="s">
        <v>1502</v>
      </c>
      <c r="C1245" s="909"/>
      <c r="D1245" s="910"/>
      <c r="E1245" s="808"/>
      <c r="F1245" s="911"/>
    </row>
    <row r="1246" spans="1:6" x14ac:dyDescent="0.2">
      <c r="A1246" s="130" t="s">
        <v>796</v>
      </c>
      <c r="B1246" s="52" t="s">
        <v>1503</v>
      </c>
      <c r="C1246" s="53" t="s">
        <v>5</v>
      </c>
      <c r="D1246" s="326">
        <v>1</v>
      </c>
      <c r="E1246" s="797"/>
      <c r="F1246" s="128">
        <f>D1246*E1246</f>
        <v>0</v>
      </c>
    </row>
    <row r="1247" spans="1:6" x14ac:dyDescent="0.2">
      <c r="A1247" s="680" t="s">
        <v>797</v>
      </c>
      <c r="B1247" s="41" t="s">
        <v>1504</v>
      </c>
      <c r="C1247" s="56" t="s">
        <v>5</v>
      </c>
      <c r="D1247" s="162">
        <v>1</v>
      </c>
      <c r="E1247" s="744"/>
      <c r="F1247" s="58">
        <f>D1247*E1247</f>
        <v>0</v>
      </c>
    </row>
    <row r="1248" spans="1:6" x14ac:dyDescent="0.2">
      <c r="A1248" s="130" t="s">
        <v>800</v>
      </c>
      <c r="B1248" s="41" t="s">
        <v>1505</v>
      </c>
      <c r="C1248" s="56" t="s">
        <v>905</v>
      </c>
      <c r="D1248" s="162">
        <v>2</v>
      </c>
      <c r="E1248" s="744"/>
      <c r="F1248" s="58">
        <f>D1248*E1248</f>
        <v>0</v>
      </c>
    </row>
    <row r="1249" spans="1:6" x14ac:dyDescent="0.2">
      <c r="A1249" s="680" t="s">
        <v>801</v>
      </c>
      <c r="B1249" s="41" t="s">
        <v>1506</v>
      </c>
      <c r="C1249" s="56" t="s">
        <v>905</v>
      </c>
      <c r="D1249" s="162">
        <v>2</v>
      </c>
      <c r="E1249" s="744"/>
      <c r="F1249" s="58">
        <f t="shared" ref="F1249:F1306" si="31">D1249*E1249</f>
        <v>0</v>
      </c>
    </row>
    <row r="1250" spans="1:6" x14ac:dyDescent="0.2">
      <c r="A1250" s="130" t="s">
        <v>822</v>
      </c>
      <c r="B1250" s="41" t="s">
        <v>1507</v>
      </c>
      <c r="C1250" s="56" t="s">
        <v>5</v>
      </c>
      <c r="D1250" s="162">
        <v>2</v>
      </c>
      <c r="E1250" s="744"/>
      <c r="F1250" s="58">
        <f t="shared" si="31"/>
        <v>0</v>
      </c>
    </row>
    <row r="1251" spans="1:6" x14ac:dyDescent="0.2">
      <c r="A1251" s="680" t="s">
        <v>823</v>
      </c>
      <c r="B1251" s="41" t="s">
        <v>1508</v>
      </c>
      <c r="C1251" s="56" t="s">
        <v>5</v>
      </c>
      <c r="D1251" s="162">
        <v>2</v>
      </c>
      <c r="E1251" s="744"/>
      <c r="F1251" s="58">
        <f t="shared" si="31"/>
        <v>0</v>
      </c>
    </row>
    <row r="1252" spans="1:6" x14ac:dyDescent="0.2">
      <c r="A1252" s="130" t="s">
        <v>825</v>
      </c>
      <c r="B1252" s="41" t="s">
        <v>1509</v>
      </c>
      <c r="C1252" s="56" t="s">
        <v>5</v>
      </c>
      <c r="D1252" s="162">
        <v>6</v>
      </c>
      <c r="E1252" s="744"/>
      <c r="F1252" s="58">
        <f t="shared" si="31"/>
        <v>0</v>
      </c>
    </row>
    <row r="1253" spans="1:6" x14ac:dyDescent="0.2">
      <c r="A1253" s="680" t="s">
        <v>831</v>
      </c>
      <c r="B1253" s="79" t="s">
        <v>1510</v>
      </c>
      <c r="C1253" s="80" t="s">
        <v>5</v>
      </c>
      <c r="D1253" s="165">
        <v>2</v>
      </c>
      <c r="E1253" s="798"/>
      <c r="F1253" s="95">
        <f t="shared" si="31"/>
        <v>0</v>
      </c>
    </row>
    <row r="1254" spans="1:6" x14ac:dyDescent="0.2">
      <c r="A1254" s="410"/>
      <c r="B1254" s="675" t="s">
        <v>1511</v>
      </c>
      <c r="C1254" s="909"/>
      <c r="D1254" s="910"/>
      <c r="E1254" s="920"/>
      <c r="F1254" s="911"/>
    </row>
    <row r="1255" spans="1:6" x14ac:dyDescent="0.2">
      <c r="A1255" s="130" t="s">
        <v>119</v>
      </c>
      <c r="B1255" s="52" t="s">
        <v>1512</v>
      </c>
      <c r="C1255" s="53" t="s">
        <v>5</v>
      </c>
      <c r="D1255" s="326">
        <v>3</v>
      </c>
      <c r="E1255" s="797"/>
      <c r="F1255" s="128">
        <f t="shared" si="31"/>
        <v>0</v>
      </c>
    </row>
    <row r="1256" spans="1:6" x14ac:dyDescent="0.2">
      <c r="A1256" s="680" t="s">
        <v>832</v>
      </c>
      <c r="B1256" s="41" t="s">
        <v>1505</v>
      </c>
      <c r="C1256" s="56" t="s">
        <v>905</v>
      </c>
      <c r="D1256" s="162">
        <v>3</v>
      </c>
      <c r="E1256" s="744"/>
      <c r="F1256" s="58">
        <f t="shared" si="31"/>
        <v>0</v>
      </c>
    </row>
    <row r="1257" spans="1:6" x14ac:dyDescent="0.2">
      <c r="A1257" s="130" t="s">
        <v>833</v>
      </c>
      <c r="B1257" s="41" t="s">
        <v>1506</v>
      </c>
      <c r="C1257" s="56" t="s">
        <v>905</v>
      </c>
      <c r="D1257" s="162">
        <v>3</v>
      </c>
      <c r="E1257" s="744"/>
      <c r="F1257" s="58">
        <f t="shared" si="31"/>
        <v>0</v>
      </c>
    </row>
    <row r="1258" spans="1:6" x14ac:dyDescent="0.2">
      <c r="A1258" s="680" t="s">
        <v>1593</v>
      </c>
      <c r="B1258" s="41" t="s">
        <v>1507</v>
      </c>
      <c r="C1258" s="56" t="s">
        <v>5</v>
      </c>
      <c r="D1258" s="162">
        <v>3</v>
      </c>
      <c r="E1258" s="744"/>
      <c r="F1258" s="58">
        <f t="shared" si="31"/>
        <v>0</v>
      </c>
    </row>
    <row r="1259" spans="1:6" x14ac:dyDescent="0.2">
      <c r="A1259" s="130" t="s">
        <v>1594</v>
      </c>
      <c r="B1259" s="41" t="s">
        <v>1508</v>
      </c>
      <c r="C1259" s="56" t="s">
        <v>5</v>
      </c>
      <c r="D1259" s="162">
        <v>1</v>
      </c>
      <c r="E1259" s="744"/>
      <c r="F1259" s="58">
        <f t="shared" si="31"/>
        <v>0</v>
      </c>
    </row>
    <row r="1260" spans="1:6" x14ac:dyDescent="0.2">
      <c r="A1260" s="680" t="s">
        <v>1595</v>
      </c>
      <c r="B1260" s="41" t="s">
        <v>1509</v>
      </c>
      <c r="C1260" s="56" t="s">
        <v>5</v>
      </c>
      <c r="D1260" s="162">
        <v>3</v>
      </c>
      <c r="E1260" s="744"/>
      <c r="F1260" s="58">
        <f t="shared" si="31"/>
        <v>0</v>
      </c>
    </row>
    <row r="1261" spans="1:6" x14ac:dyDescent="0.2">
      <c r="A1261" s="130" t="s">
        <v>1596</v>
      </c>
      <c r="B1261" s="79" t="s">
        <v>1510</v>
      </c>
      <c r="C1261" s="80" t="s">
        <v>5</v>
      </c>
      <c r="D1261" s="165">
        <v>1</v>
      </c>
      <c r="E1261" s="798"/>
      <c r="F1261" s="95">
        <f t="shared" si="31"/>
        <v>0</v>
      </c>
    </row>
    <row r="1262" spans="1:6" x14ac:dyDescent="0.2">
      <c r="A1262" s="410"/>
      <c r="B1262" s="675" t="s">
        <v>1513</v>
      </c>
      <c r="C1262" s="112"/>
      <c r="D1262" s="902"/>
      <c r="E1262" s="919"/>
      <c r="F1262" s="114"/>
    </row>
    <row r="1263" spans="1:6" x14ac:dyDescent="0.2">
      <c r="A1263" s="130" t="s">
        <v>1597</v>
      </c>
      <c r="B1263" s="52" t="s">
        <v>1514</v>
      </c>
      <c r="C1263" s="53" t="s">
        <v>5</v>
      </c>
      <c r="D1263" s="326">
        <v>99</v>
      </c>
      <c r="E1263" s="797"/>
      <c r="F1263" s="128">
        <f t="shared" si="31"/>
        <v>0</v>
      </c>
    </row>
    <row r="1264" spans="1:6" x14ac:dyDescent="0.2">
      <c r="A1264" s="680" t="s">
        <v>1598</v>
      </c>
      <c r="B1264" s="41" t="s">
        <v>1515</v>
      </c>
      <c r="C1264" s="56" t="s">
        <v>5</v>
      </c>
      <c r="D1264" s="162">
        <v>1</v>
      </c>
      <c r="E1264" s="744"/>
      <c r="F1264" s="58">
        <f t="shared" si="31"/>
        <v>0</v>
      </c>
    </row>
    <row r="1265" spans="1:6" x14ac:dyDescent="0.2">
      <c r="A1265" s="130" t="s">
        <v>1599</v>
      </c>
      <c r="B1265" s="41" t="s">
        <v>1516</v>
      </c>
      <c r="C1265" s="56" t="s">
        <v>5</v>
      </c>
      <c r="D1265" s="162">
        <v>1</v>
      </c>
      <c r="E1265" s="744"/>
      <c r="F1265" s="58">
        <f t="shared" si="31"/>
        <v>0</v>
      </c>
    </row>
    <row r="1266" spans="1:6" x14ac:dyDescent="0.2">
      <c r="A1266" s="680" t="s">
        <v>1600</v>
      </c>
      <c r="B1266" s="41" t="s">
        <v>1517</v>
      </c>
      <c r="C1266" s="56" t="s">
        <v>5</v>
      </c>
      <c r="D1266" s="162">
        <v>1</v>
      </c>
      <c r="E1266" s="744"/>
      <c r="F1266" s="58">
        <f t="shared" si="31"/>
        <v>0</v>
      </c>
    </row>
    <row r="1267" spans="1:6" x14ac:dyDescent="0.2">
      <c r="A1267" s="130" t="s">
        <v>1601</v>
      </c>
      <c r="B1267" s="41" t="s">
        <v>1518</v>
      </c>
      <c r="C1267" s="56" t="s">
        <v>5</v>
      </c>
      <c r="D1267" s="162">
        <v>1</v>
      </c>
      <c r="E1267" s="744"/>
      <c r="F1267" s="58">
        <f t="shared" si="31"/>
        <v>0</v>
      </c>
    </row>
    <row r="1268" spans="1:6" x14ac:dyDescent="0.2">
      <c r="A1268" s="680" t="s">
        <v>1602</v>
      </c>
      <c r="B1268" s="41" t="s">
        <v>1519</v>
      </c>
      <c r="C1268" s="56" t="s">
        <v>5</v>
      </c>
      <c r="D1268" s="162">
        <v>1</v>
      </c>
      <c r="E1268" s="744"/>
      <c r="F1268" s="58">
        <f t="shared" si="31"/>
        <v>0</v>
      </c>
    </row>
    <row r="1269" spans="1:6" x14ac:dyDescent="0.2">
      <c r="A1269" s="130" t="s">
        <v>1603</v>
      </c>
      <c r="B1269" s="41" t="s">
        <v>1520</v>
      </c>
      <c r="C1269" s="56" t="s">
        <v>5</v>
      </c>
      <c r="D1269" s="162">
        <v>1</v>
      </c>
      <c r="E1269" s="744"/>
      <c r="F1269" s="58">
        <f t="shared" si="31"/>
        <v>0</v>
      </c>
    </row>
    <row r="1270" spans="1:6" x14ac:dyDescent="0.2">
      <c r="A1270" s="680" t="s">
        <v>1604</v>
      </c>
      <c r="B1270" s="41" t="s">
        <v>1521</v>
      </c>
      <c r="C1270" s="56" t="s">
        <v>5</v>
      </c>
      <c r="D1270" s="162">
        <v>1</v>
      </c>
      <c r="E1270" s="744"/>
      <c r="F1270" s="58">
        <f t="shared" si="31"/>
        <v>0</v>
      </c>
    </row>
    <row r="1271" spans="1:6" x14ac:dyDescent="0.2">
      <c r="A1271" s="130" t="s">
        <v>1605</v>
      </c>
      <c r="B1271" s="41" t="s">
        <v>1522</v>
      </c>
      <c r="C1271" s="56" t="s">
        <v>5</v>
      </c>
      <c r="D1271" s="162">
        <v>1</v>
      </c>
      <c r="E1271" s="744"/>
      <c r="F1271" s="58">
        <f t="shared" si="31"/>
        <v>0</v>
      </c>
    </row>
    <row r="1272" spans="1:6" x14ac:dyDescent="0.2">
      <c r="A1272" s="680" t="s">
        <v>1606</v>
      </c>
      <c r="B1272" s="79" t="s">
        <v>1523</v>
      </c>
      <c r="C1272" s="80" t="s">
        <v>5</v>
      </c>
      <c r="D1272" s="165">
        <v>1</v>
      </c>
      <c r="E1272" s="798"/>
      <c r="F1272" s="95">
        <f t="shared" si="31"/>
        <v>0</v>
      </c>
    </row>
    <row r="1273" spans="1:6" x14ac:dyDescent="0.2">
      <c r="A1273" s="410"/>
      <c r="B1273" s="675" t="s">
        <v>1513</v>
      </c>
      <c r="C1273" s="909"/>
      <c r="D1273" s="910"/>
      <c r="E1273" s="920"/>
      <c r="F1273" s="911"/>
    </row>
    <row r="1274" spans="1:6" x14ac:dyDescent="0.2">
      <c r="A1274" s="130" t="s">
        <v>1607</v>
      </c>
      <c r="B1274" s="52" t="s">
        <v>1515</v>
      </c>
      <c r="C1274" s="53" t="s">
        <v>5</v>
      </c>
      <c r="D1274" s="326">
        <v>2</v>
      </c>
      <c r="E1274" s="797"/>
      <c r="F1274" s="128">
        <f t="shared" si="31"/>
        <v>0</v>
      </c>
    </row>
    <row r="1275" spans="1:6" x14ac:dyDescent="0.2">
      <c r="A1275" s="680" t="s">
        <v>1608</v>
      </c>
      <c r="B1275" s="41" t="s">
        <v>1517</v>
      </c>
      <c r="C1275" s="56" t="s">
        <v>5</v>
      </c>
      <c r="D1275" s="162">
        <v>2</v>
      </c>
      <c r="E1275" s="744"/>
      <c r="F1275" s="58">
        <f t="shared" si="31"/>
        <v>0</v>
      </c>
    </row>
    <row r="1276" spans="1:6" x14ac:dyDescent="0.2">
      <c r="A1276" s="130" t="s">
        <v>1609</v>
      </c>
      <c r="B1276" s="41" t="s">
        <v>1518</v>
      </c>
      <c r="C1276" s="56" t="s">
        <v>5</v>
      </c>
      <c r="D1276" s="162">
        <v>2</v>
      </c>
      <c r="E1276" s="744"/>
      <c r="F1276" s="58">
        <f t="shared" si="31"/>
        <v>0</v>
      </c>
    </row>
    <row r="1277" spans="1:6" x14ac:dyDescent="0.2">
      <c r="A1277" s="680" t="s">
        <v>1610</v>
      </c>
      <c r="B1277" s="41" t="s">
        <v>1519</v>
      </c>
      <c r="C1277" s="56" t="s">
        <v>5</v>
      </c>
      <c r="D1277" s="162">
        <v>2</v>
      </c>
      <c r="E1277" s="744"/>
      <c r="F1277" s="58">
        <f t="shared" si="31"/>
        <v>0</v>
      </c>
    </row>
    <row r="1278" spans="1:6" x14ac:dyDescent="0.2">
      <c r="A1278" s="130" t="s">
        <v>1611</v>
      </c>
      <c r="B1278" s="41" t="s">
        <v>1520</v>
      </c>
      <c r="C1278" s="56" t="s">
        <v>5</v>
      </c>
      <c r="D1278" s="162">
        <v>2</v>
      </c>
      <c r="E1278" s="744"/>
      <c r="F1278" s="58">
        <f t="shared" si="31"/>
        <v>0</v>
      </c>
    </row>
    <row r="1279" spans="1:6" x14ac:dyDescent="0.2">
      <c r="A1279" s="680" t="s">
        <v>1612</v>
      </c>
      <c r="B1279" s="41" t="s">
        <v>1524</v>
      </c>
      <c r="C1279" s="56"/>
      <c r="D1279" s="162"/>
      <c r="E1279" s="728"/>
      <c r="F1279" s="58"/>
    </row>
    <row r="1280" spans="1:6" x14ac:dyDescent="0.2">
      <c r="A1280" s="130" t="s">
        <v>1613</v>
      </c>
      <c r="B1280" s="41" t="s">
        <v>1525</v>
      </c>
      <c r="C1280" s="56" t="s">
        <v>5</v>
      </c>
      <c r="D1280" s="162">
        <v>1</v>
      </c>
      <c r="E1280" s="744"/>
      <c r="F1280" s="58">
        <f t="shared" si="31"/>
        <v>0</v>
      </c>
    </row>
    <row r="1281" spans="1:6" x14ac:dyDescent="0.2">
      <c r="A1281" s="680" t="s">
        <v>1614</v>
      </c>
      <c r="B1281" s="41" t="s">
        <v>1518</v>
      </c>
      <c r="C1281" s="56" t="s">
        <v>5</v>
      </c>
      <c r="D1281" s="162">
        <v>1</v>
      </c>
      <c r="E1281" s="744"/>
      <c r="F1281" s="58">
        <f t="shared" si="31"/>
        <v>0</v>
      </c>
    </row>
    <row r="1282" spans="1:6" x14ac:dyDescent="0.2">
      <c r="A1282" s="130" t="s">
        <v>1618</v>
      </c>
      <c r="B1282" s="41" t="s">
        <v>1520</v>
      </c>
      <c r="C1282" s="56" t="s">
        <v>5</v>
      </c>
      <c r="D1282" s="162">
        <v>1</v>
      </c>
      <c r="E1282" s="744"/>
      <c r="F1282" s="58">
        <f t="shared" si="31"/>
        <v>0</v>
      </c>
    </row>
    <row r="1283" spans="1:6" x14ac:dyDescent="0.2">
      <c r="A1283" s="680" t="s">
        <v>1619</v>
      </c>
      <c r="B1283" s="79" t="s">
        <v>1526</v>
      </c>
      <c r="C1283" s="80" t="s">
        <v>5</v>
      </c>
      <c r="D1283" s="165">
        <v>1</v>
      </c>
      <c r="E1283" s="798"/>
      <c r="F1283" s="95">
        <f t="shared" si="31"/>
        <v>0</v>
      </c>
    </row>
    <row r="1284" spans="1:6" x14ac:dyDescent="0.2">
      <c r="A1284" s="410"/>
      <c r="B1284" s="675" t="s">
        <v>1527</v>
      </c>
      <c r="C1284" s="909"/>
      <c r="D1284" s="910"/>
      <c r="E1284" s="808"/>
      <c r="F1284" s="911"/>
    </row>
    <row r="1285" spans="1:6" x14ac:dyDescent="0.2">
      <c r="A1285" s="130" t="s">
        <v>1639</v>
      </c>
      <c r="B1285" s="52" t="s">
        <v>1528</v>
      </c>
      <c r="C1285" s="53" t="s">
        <v>5</v>
      </c>
      <c r="D1285" s="326">
        <v>1</v>
      </c>
      <c r="E1285" s="797"/>
      <c r="F1285" s="128">
        <f t="shared" si="31"/>
        <v>0</v>
      </c>
    </row>
    <row r="1286" spans="1:6" x14ac:dyDescent="0.2">
      <c r="A1286" s="680" t="s">
        <v>1640</v>
      </c>
      <c r="B1286" s="41" t="s">
        <v>1529</v>
      </c>
      <c r="C1286" s="56" t="s">
        <v>5</v>
      </c>
      <c r="D1286" s="162">
        <v>1</v>
      </c>
      <c r="E1286" s="744"/>
      <c r="F1286" s="58">
        <f t="shared" si="31"/>
        <v>0</v>
      </c>
    </row>
    <row r="1287" spans="1:6" x14ac:dyDescent="0.2">
      <c r="A1287" s="130" t="s">
        <v>1641</v>
      </c>
      <c r="B1287" s="41" t="s">
        <v>1530</v>
      </c>
      <c r="C1287" s="56" t="s">
        <v>5</v>
      </c>
      <c r="D1287" s="162">
        <v>1</v>
      </c>
      <c r="E1287" s="744"/>
      <c r="F1287" s="58">
        <f t="shared" si="31"/>
        <v>0</v>
      </c>
    </row>
    <row r="1288" spans="1:6" x14ac:dyDescent="0.2">
      <c r="A1288" s="680" t="s">
        <v>1642</v>
      </c>
      <c r="B1288" s="41" t="s">
        <v>1531</v>
      </c>
      <c r="C1288" s="56" t="s">
        <v>5</v>
      </c>
      <c r="D1288" s="162">
        <v>1</v>
      </c>
      <c r="E1288" s="744"/>
      <c r="F1288" s="58">
        <f t="shared" si="31"/>
        <v>0</v>
      </c>
    </row>
    <row r="1289" spans="1:6" x14ac:dyDescent="0.2">
      <c r="A1289" s="130" t="s">
        <v>1643</v>
      </c>
      <c r="B1289" s="41" t="s">
        <v>1532</v>
      </c>
      <c r="C1289" s="56" t="s">
        <v>5</v>
      </c>
      <c r="D1289" s="162">
        <v>1</v>
      </c>
      <c r="E1289" s="744"/>
      <c r="F1289" s="58">
        <f t="shared" si="31"/>
        <v>0</v>
      </c>
    </row>
    <row r="1290" spans="1:6" x14ac:dyDescent="0.2">
      <c r="A1290" s="680" t="s">
        <v>1644</v>
      </c>
      <c r="B1290" s="41" t="s">
        <v>1520</v>
      </c>
      <c r="C1290" s="56" t="s">
        <v>5</v>
      </c>
      <c r="D1290" s="162">
        <v>1</v>
      </c>
      <c r="E1290" s="744"/>
      <c r="F1290" s="58">
        <f t="shared" si="31"/>
        <v>0</v>
      </c>
    </row>
    <row r="1291" spans="1:6" x14ac:dyDescent="0.2">
      <c r="A1291" s="130" t="s">
        <v>1645</v>
      </c>
      <c r="B1291" s="41" t="s">
        <v>1533</v>
      </c>
      <c r="C1291" s="56" t="s">
        <v>5</v>
      </c>
      <c r="D1291" s="162">
        <v>1</v>
      </c>
      <c r="E1291" s="744"/>
      <c r="F1291" s="58">
        <f t="shared" si="31"/>
        <v>0</v>
      </c>
    </row>
    <row r="1292" spans="1:6" x14ac:dyDescent="0.2">
      <c r="A1292" s="680" t="s">
        <v>1646</v>
      </c>
      <c r="B1292" s="41" t="s">
        <v>1534</v>
      </c>
      <c r="C1292" s="56" t="s">
        <v>5</v>
      </c>
      <c r="D1292" s="162">
        <v>1</v>
      </c>
      <c r="E1292" s="744"/>
      <c r="F1292" s="58">
        <f t="shared" si="31"/>
        <v>0</v>
      </c>
    </row>
    <row r="1293" spans="1:6" x14ac:dyDescent="0.2">
      <c r="A1293" s="130" t="s">
        <v>1647</v>
      </c>
      <c r="B1293" s="79" t="s">
        <v>1535</v>
      </c>
      <c r="C1293" s="80" t="s">
        <v>5</v>
      </c>
      <c r="D1293" s="165">
        <v>1</v>
      </c>
      <c r="E1293" s="798"/>
      <c r="F1293" s="95">
        <f t="shared" si="31"/>
        <v>0</v>
      </c>
    </row>
    <row r="1294" spans="1:6" x14ac:dyDescent="0.2">
      <c r="A1294" s="410"/>
      <c r="B1294" s="675" t="s">
        <v>1536</v>
      </c>
      <c r="C1294" s="909"/>
      <c r="D1294" s="910"/>
      <c r="E1294" s="808"/>
      <c r="F1294" s="911"/>
    </row>
    <row r="1295" spans="1:6" x14ac:dyDescent="0.2">
      <c r="A1295" s="130" t="s">
        <v>1648</v>
      </c>
      <c r="B1295" s="52" t="s">
        <v>1521</v>
      </c>
      <c r="C1295" s="53" t="s">
        <v>5</v>
      </c>
      <c r="D1295" s="326">
        <v>1</v>
      </c>
      <c r="E1295" s="797"/>
      <c r="F1295" s="128">
        <f t="shared" si="31"/>
        <v>0</v>
      </c>
    </row>
    <row r="1296" spans="1:6" x14ac:dyDescent="0.2">
      <c r="A1296" s="680" t="s">
        <v>1649</v>
      </c>
      <c r="B1296" s="41" t="s">
        <v>1522</v>
      </c>
      <c r="C1296" s="56" t="s">
        <v>5</v>
      </c>
      <c r="D1296" s="162">
        <v>1</v>
      </c>
      <c r="E1296" s="744"/>
      <c r="F1296" s="58">
        <f t="shared" si="31"/>
        <v>0</v>
      </c>
    </row>
    <row r="1297" spans="1:6" x14ac:dyDescent="0.2">
      <c r="A1297" s="141" t="s">
        <v>1650</v>
      </c>
      <c r="B1297" s="79" t="s">
        <v>1523</v>
      </c>
      <c r="C1297" s="80" t="s">
        <v>5</v>
      </c>
      <c r="D1297" s="165">
        <v>1</v>
      </c>
      <c r="E1297" s="798"/>
      <c r="F1297" s="95">
        <f t="shared" si="31"/>
        <v>0</v>
      </c>
    </row>
    <row r="1298" spans="1:6" x14ac:dyDescent="0.2">
      <c r="A1298" s="410"/>
      <c r="B1298" s="675" t="s">
        <v>1537</v>
      </c>
      <c r="C1298" s="909"/>
      <c r="D1298" s="910"/>
      <c r="E1298" s="808"/>
      <c r="F1298" s="911"/>
    </row>
    <row r="1299" spans="1:6" x14ac:dyDescent="0.2">
      <c r="A1299" s="130" t="s">
        <v>1651</v>
      </c>
      <c r="B1299" s="52" t="s">
        <v>1538</v>
      </c>
      <c r="C1299" s="53" t="s">
        <v>5</v>
      </c>
      <c r="D1299" s="326">
        <v>1</v>
      </c>
      <c r="E1299" s="797"/>
      <c r="F1299" s="128">
        <f t="shared" si="31"/>
        <v>0</v>
      </c>
    </row>
    <row r="1300" spans="1:6" x14ac:dyDescent="0.2">
      <c r="A1300" s="680" t="s">
        <v>1652</v>
      </c>
      <c r="B1300" s="41" t="s">
        <v>1539</v>
      </c>
      <c r="C1300" s="56" t="s">
        <v>5</v>
      </c>
      <c r="D1300" s="162">
        <v>2</v>
      </c>
      <c r="E1300" s="744"/>
      <c r="F1300" s="58">
        <f t="shared" si="31"/>
        <v>0</v>
      </c>
    </row>
    <row r="1301" spans="1:6" x14ac:dyDescent="0.2">
      <c r="A1301" s="130" t="s">
        <v>1653</v>
      </c>
      <c r="B1301" s="41" t="s">
        <v>1540</v>
      </c>
      <c r="C1301" s="56" t="s">
        <v>5</v>
      </c>
      <c r="D1301" s="162">
        <v>1</v>
      </c>
      <c r="E1301" s="744"/>
      <c r="F1301" s="58">
        <f t="shared" si="31"/>
        <v>0</v>
      </c>
    </row>
    <row r="1302" spans="1:6" x14ac:dyDescent="0.2">
      <c r="A1302" s="680" t="s">
        <v>1654</v>
      </c>
      <c r="B1302" s="79" t="s">
        <v>1521</v>
      </c>
      <c r="C1302" s="80" t="s">
        <v>5</v>
      </c>
      <c r="D1302" s="165">
        <v>2</v>
      </c>
      <c r="E1302" s="798"/>
      <c r="F1302" s="95">
        <f t="shared" si="31"/>
        <v>0</v>
      </c>
    </row>
    <row r="1303" spans="1:6" x14ac:dyDescent="0.2">
      <c r="A1303" s="410"/>
      <c r="B1303" s="675" t="s">
        <v>1541</v>
      </c>
      <c r="C1303" s="909"/>
      <c r="D1303" s="910"/>
      <c r="E1303" s="808"/>
      <c r="F1303" s="911"/>
    </row>
    <row r="1304" spans="1:6" x14ac:dyDescent="0.2">
      <c r="A1304" s="130" t="s">
        <v>1655</v>
      </c>
      <c r="B1304" s="52" t="s">
        <v>1542</v>
      </c>
      <c r="C1304" s="53" t="s">
        <v>5</v>
      </c>
      <c r="D1304" s="326">
        <v>1</v>
      </c>
      <c r="E1304" s="797"/>
      <c r="F1304" s="128">
        <f t="shared" si="31"/>
        <v>0</v>
      </c>
    </row>
    <row r="1305" spans="1:6" x14ac:dyDescent="0.2">
      <c r="A1305" s="680" t="s">
        <v>1656</v>
      </c>
      <c r="B1305" s="41" t="s">
        <v>1543</v>
      </c>
      <c r="C1305" s="56" t="s">
        <v>5</v>
      </c>
      <c r="D1305" s="162">
        <v>1</v>
      </c>
      <c r="E1305" s="744"/>
      <c r="F1305" s="58">
        <f t="shared" si="31"/>
        <v>0</v>
      </c>
    </row>
    <row r="1306" spans="1:6" x14ac:dyDescent="0.2">
      <c r="A1306" s="680" t="s">
        <v>1657</v>
      </c>
      <c r="B1306" s="41" t="s">
        <v>1544</v>
      </c>
      <c r="C1306" s="56" t="s">
        <v>5</v>
      </c>
      <c r="D1306" s="162">
        <v>7</v>
      </c>
      <c r="E1306" s="744"/>
      <c r="F1306" s="58">
        <f t="shared" si="31"/>
        <v>0</v>
      </c>
    </row>
    <row r="1307" spans="1:6" ht="18.75" x14ac:dyDescent="0.2">
      <c r="A1307" s="111"/>
      <c r="B1307" s="923" t="s">
        <v>1545</v>
      </c>
      <c r="C1307" s="112"/>
      <c r="D1307" s="265"/>
      <c r="E1307" s="787"/>
      <c r="F1307" s="114"/>
    </row>
    <row r="1308" spans="1:6" ht="36" x14ac:dyDescent="0.2">
      <c r="A1308" s="680" t="s">
        <v>5232</v>
      </c>
      <c r="B1308" s="41" t="s">
        <v>4433</v>
      </c>
      <c r="C1308" s="56" t="s">
        <v>5</v>
      </c>
      <c r="D1308" s="162">
        <v>2</v>
      </c>
      <c r="E1308" s="744"/>
      <c r="F1308" s="58">
        <f>D1308*E1308</f>
        <v>0</v>
      </c>
    </row>
    <row r="1309" spans="1:6" ht="48" x14ac:dyDescent="0.2">
      <c r="A1309" s="680" t="s">
        <v>5233</v>
      </c>
      <c r="B1309" s="41" t="s">
        <v>4431</v>
      </c>
      <c r="C1309" s="56" t="s">
        <v>5</v>
      </c>
      <c r="D1309" s="162">
        <v>1</v>
      </c>
      <c r="E1309" s="744"/>
      <c r="F1309" s="58">
        <f>D1309*E1309</f>
        <v>0</v>
      </c>
    </row>
    <row r="1310" spans="1:6" ht="96" x14ac:dyDescent="0.2">
      <c r="A1310" s="680" t="s">
        <v>5234</v>
      </c>
      <c r="B1310" s="41" t="s">
        <v>4432</v>
      </c>
      <c r="C1310" s="56" t="s">
        <v>5</v>
      </c>
      <c r="D1310" s="162">
        <v>1</v>
      </c>
      <c r="E1310" s="744"/>
      <c r="F1310" s="58">
        <f>D1310*E1310</f>
        <v>0</v>
      </c>
    </row>
    <row r="1311" spans="1:6" x14ac:dyDescent="0.2">
      <c r="A1311" s="36"/>
      <c r="B1311" s="50"/>
      <c r="C1311" s="847"/>
      <c r="D1311" s="904"/>
      <c r="E1311" s="905"/>
      <c r="F1311" s="848"/>
    </row>
    <row r="1312" spans="1:6" ht="12.75" x14ac:dyDescent="0.2">
      <c r="A1312" s="616"/>
      <c r="B1312" s="120" t="s">
        <v>416</v>
      </c>
      <c r="C1312" s="921"/>
      <c r="D1312" s="921"/>
      <c r="E1312" s="1918"/>
      <c r="F1312" s="922">
        <f>SUM(F1176:F1311)</f>
        <v>0</v>
      </c>
    </row>
    <row r="1313" spans="3:3" x14ac:dyDescent="0.2">
      <c r="C1313" s="171"/>
    </row>
    <row r="1314" spans="3:3" x14ac:dyDescent="0.2">
      <c r="C1314" s="171"/>
    </row>
    <row r="1315" spans="3:3" x14ac:dyDescent="0.2">
      <c r="C1315" s="171"/>
    </row>
    <row r="1316" spans="3:3" x14ac:dyDescent="0.2">
      <c r="C1316" s="171"/>
    </row>
    <row r="1317" spans="3:3" x14ac:dyDescent="0.2">
      <c r="C1317" s="171"/>
    </row>
    <row r="1318" spans="3:3" x14ac:dyDescent="0.2">
      <c r="C1318" s="171"/>
    </row>
    <row r="1319" spans="3:3" x14ac:dyDescent="0.2">
      <c r="C1319" s="171"/>
    </row>
    <row r="1320" spans="3:3" x14ac:dyDescent="0.2">
      <c r="C1320" s="171"/>
    </row>
    <row r="1321" spans="3:3" x14ac:dyDescent="0.2">
      <c r="C1321" s="171"/>
    </row>
    <row r="1322" spans="3:3" x14ac:dyDescent="0.2">
      <c r="C1322" s="171"/>
    </row>
    <row r="1323" spans="3:3" x14ac:dyDescent="0.2">
      <c r="C1323" s="171"/>
    </row>
    <row r="1324" spans="3:3" x14ac:dyDescent="0.2">
      <c r="C1324" s="171"/>
    </row>
    <row r="1325" spans="3:3" x14ac:dyDescent="0.2">
      <c r="C1325" s="171"/>
    </row>
    <row r="1326" spans="3:3" x14ac:dyDescent="0.2">
      <c r="C1326" s="171"/>
    </row>
    <row r="1327" spans="3:3" x14ac:dyDescent="0.2">
      <c r="C1327" s="171"/>
    </row>
    <row r="1328" spans="3:3" x14ac:dyDescent="0.2">
      <c r="C1328" s="171"/>
    </row>
    <row r="1329" spans="3:3" x14ac:dyDescent="0.2">
      <c r="C1329" s="171"/>
    </row>
    <row r="1330" spans="3:3" x14ac:dyDescent="0.2">
      <c r="C1330" s="171"/>
    </row>
    <row r="1331" spans="3:3" x14ac:dyDescent="0.2">
      <c r="C1331" s="171"/>
    </row>
    <row r="1332" spans="3:3" x14ac:dyDescent="0.2">
      <c r="C1332" s="171"/>
    </row>
    <row r="1333" spans="3:3" x14ac:dyDescent="0.2">
      <c r="C1333" s="171"/>
    </row>
    <row r="1334" spans="3:3" x14ac:dyDescent="0.2">
      <c r="C1334" s="171"/>
    </row>
    <row r="1335" spans="3:3" x14ac:dyDescent="0.2">
      <c r="C1335" s="171"/>
    </row>
    <row r="1336" spans="3:3" x14ac:dyDescent="0.2">
      <c r="C1336" s="171"/>
    </row>
    <row r="1337" spans="3:3" x14ac:dyDescent="0.2">
      <c r="C1337" s="171"/>
    </row>
    <row r="1338" spans="3:3" x14ac:dyDescent="0.2">
      <c r="C1338" s="171"/>
    </row>
    <row r="1339" spans="3:3" x14ac:dyDescent="0.2">
      <c r="C1339" s="171"/>
    </row>
  </sheetData>
  <sheetProtection password="C687" sheet="1" objects="1" scenarios="1"/>
  <pageMargins left="0.27559055118110237" right="0.19685039370078741" top="0.59055118110236227" bottom="0.59055118110236227" header="0.19685039370078741" footer="0.19685039370078741"/>
  <pageSetup paperSize="9" orientation="portrait" r:id="rId1"/>
  <headerFooter>
    <oddHeader>&amp;L&amp;8&amp;D&amp;C&amp;8&amp;F&amp;R&amp;G</oddHeader>
    <oddFooter>&amp;L&amp;8&amp;A&amp;C&amp;8Vsebino posameznih postavk popisa ni dovoljeno spreminjati!&amp;R&amp;8Stran &amp;P</oddFooter>
  </headerFooter>
  <rowBreaks count="14" manualBreakCount="14">
    <brk id="44" max="16383" man="1"/>
    <brk id="161" max="16383" man="1"/>
    <brk id="242" max="16383" man="1"/>
    <brk id="308" max="16383" man="1"/>
    <brk id="439" max="16383" man="1"/>
    <brk id="466" max="16383" man="1"/>
    <brk id="538" max="16383" man="1"/>
    <brk id="677" max="16383" man="1"/>
    <brk id="782" max="16383" man="1"/>
    <brk id="863" max="16383" man="1"/>
    <brk id="955" max="16383" man="1"/>
    <brk id="1041" max="16383" man="1"/>
    <brk id="1098" max="16383" man="1"/>
    <brk id="1172" max="16383" man="1"/>
  </rowBreak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F1512"/>
  <sheetViews>
    <sheetView view="pageBreakPreview" zoomScaleNormal="100" zoomScaleSheetLayoutView="100" workbookViewId="0">
      <selection activeCell="B7" sqref="B7"/>
    </sheetView>
  </sheetViews>
  <sheetFormatPr defaultRowHeight="12" x14ac:dyDescent="0.2"/>
  <cols>
    <col min="1" max="1" width="4.7109375" style="37" customWidth="1"/>
    <col min="2" max="2" width="59" style="37" customWidth="1"/>
    <col min="3" max="3" width="4.7109375" style="37" customWidth="1"/>
    <col min="4" max="4" width="7.7109375" style="37" customWidth="1"/>
    <col min="5" max="5" width="8.7109375" style="690" customWidth="1"/>
    <col min="6" max="6" width="11.140625" style="37" customWidth="1"/>
    <col min="7" max="16384" width="9.140625" style="37"/>
  </cols>
  <sheetData>
    <row r="1" spans="1:6" ht="23.25" x14ac:dyDescent="0.35">
      <c r="A1" s="544"/>
      <c r="B1" s="858" t="s">
        <v>1200</v>
      </c>
      <c r="C1" s="545"/>
      <c r="D1" s="545"/>
      <c r="E1" s="1919"/>
      <c r="F1" s="546"/>
    </row>
    <row r="2" spans="1:6" x14ac:dyDescent="0.2">
      <c r="A2" s="86"/>
      <c r="B2" s="87"/>
      <c r="C2" s="87"/>
      <c r="D2" s="87"/>
      <c r="E2" s="796"/>
      <c r="F2" s="88"/>
    </row>
    <row r="3" spans="1:6" s="174" customFormat="1" ht="56.25" x14ac:dyDescent="0.2">
      <c r="A3" s="173"/>
      <c r="B3" s="173" t="s">
        <v>5016</v>
      </c>
      <c r="C3" s="268"/>
      <c r="D3" s="268"/>
      <c r="E3" s="731"/>
      <c r="F3" s="268"/>
    </row>
    <row r="4" spans="1:6" s="174" customFormat="1" ht="11.25" x14ac:dyDescent="0.2">
      <c r="A4" s="182"/>
      <c r="B4" s="266" t="s">
        <v>300</v>
      </c>
      <c r="C4" s="183"/>
      <c r="D4" s="183"/>
      <c r="E4" s="732"/>
      <c r="F4" s="183"/>
    </row>
    <row r="5" spans="1:6" s="174" customFormat="1" ht="11.25" x14ac:dyDescent="0.2">
      <c r="A5" s="177"/>
      <c r="B5" s="177" t="s">
        <v>3488</v>
      </c>
      <c r="C5" s="180"/>
      <c r="D5" s="180"/>
      <c r="E5" s="733"/>
      <c r="F5" s="180"/>
    </row>
    <row r="6" spans="1:6" s="174" customFormat="1" ht="22.5" x14ac:dyDescent="0.2">
      <c r="A6" s="267"/>
      <c r="B6" s="179" t="s">
        <v>3489</v>
      </c>
      <c r="C6" s="180"/>
      <c r="D6" s="180"/>
      <c r="E6" s="733"/>
      <c r="F6" s="180"/>
    </row>
    <row r="7" spans="1:6" s="174" customFormat="1" ht="45" x14ac:dyDescent="0.2">
      <c r="A7" s="179"/>
      <c r="B7" s="179" t="s">
        <v>3490</v>
      </c>
      <c r="C7" s="180"/>
      <c r="D7" s="180"/>
      <c r="E7" s="733"/>
      <c r="F7" s="180"/>
    </row>
    <row r="8" spans="1:6" s="174" customFormat="1" ht="22.5" x14ac:dyDescent="0.2">
      <c r="A8" s="179"/>
      <c r="B8" s="179" t="s">
        <v>3491</v>
      </c>
      <c r="C8" s="180"/>
      <c r="D8" s="180"/>
      <c r="E8" s="733"/>
      <c r="F8" s="180"/>
    </row>
    <row r="9" spans="1:6" s="174" customFormat="1" ht="33.75" x14ac:dyDescent="0.2">
      <c r="A9" s="179"/>
      <c r="B9" s="179" t="s">
        <v>3492</v>
      </c>
      <c r="C9" s="180"/>
      <c r="D9" s="180"/>
      <c r="E9" s="733"/>
      <c r="F9" s="180"/>
    </row>
    <row r="10" spans="1:6" s="174" customFormat="1" ht="11.25" x14ac:dyDescent="0.2">
      <c r="A10" s="179"/>
      <c r="B10" s="179" t="s">
        <v>3493</v>
      </c>
      <c r="C10" s="180"/>
      <c r="D10" s="180"/>
      <c r="E10" s="733"/>
      <c r="F10" s="180"/>
    </row>
    <row r="11" spans="1:6" s="174" customFormat="1" ht="101.25" x14ac:dyDescent="0.2">
      <c r="A11" s="272"/>
      <c r="B11" s="272" t="s">
        <v>5005</v>
      </c>
      <c r="C11" s="191"/>
      <c r="D11" s="191"/>
      <c r="E11" s="734"/>
      <c r="F11" s="191"/>
    </row>
    <row r="12" spans="1:6" s="174" customFormat="1" ht="90" x14ac:dyDescent="0.2">
      <c r="A12" s="957"/>
      <c r="B12" s="177" t="s">
        <v>5265</v>
      </c>
      <c r="C12" s="186"/>
      <c r="D12" s="186"/>
      <c r="E12" s="717"/>
      <c r="F12" s="186"/>
    </row>
    <row r="13" spans="1:6" s="174" customFormat="1" ht="135" x14ac:dyDescent="0.2">
      <c r="A13" s="957"/>
      <c r="B13" s="177" t="s">
        <v>5266</v>
      </c>
      <c r="C13" s="186"/>
      <c r="D13" s="186"/>
      <c r="E13" s="717"/>
      <c r="F13" s="186"/>
    </row>
    <row r="14" spans="1:6" x14ac:dyDescent="0.2">
      <c r="A14" s="102"/>
      <c r="B14" s="319"/>
      <c r="C14" s="44"/>
      <c r="D14" s="44"/>
      <c r="E14" s="750"/>
      <c r="F14" s="45"/>
    </row>
    <row r="15" spans="1:6" ht="18.75" x14ac:dyDescent="0.3">
      <c r="A15" s="151"/>
      <c r="B15" s="925" t="s">
        <v>2074</v>
      </c>
      <c r="C15" s="293"/>
      <c r="D15" s="293"/>
      <c r="E15" s="770"/>
      <c r="F15" s="294"/>
    </row>
    <row r="16" spans="1:6" x14ac:dyDescent="0.2">
      <c r="A16" s="102"/>
      <c r="B16" s="319"/>
      <c r="C16" s="44"/>
      <c r="D16" s="44"/>
      <c r="E16" s="750"/>
      <c r="F16" s="45"/>
    </row>
    <row r="17" spans="1:6" x14ac:dyDescent="0.2">
      <c r="A17" s="844" t="s">
        <v>10</v>
      </c>
      <c r="B17" s="845" t="s">
        <v>11</v>
      </c>
      <c r="C17" s="846" t="s">
        <v>49</v>
      </c>
      <c r="D17" s="859" t="s">
        <v>50</v>
      </c>
      <c r="E17" s="860" t="s">
        <v>5090</v>
      </c>
      <c r="F17" s="861" t="s">
        <v>51</v>
      </c>
    </row>
    <row r="18" spans="1:6" x14ac:dyDescent="0.2">
      <c r="A18" s="102"/>
      <c r="B18" s="319"/>
      <c r="C18" s="44"/>
      <c r="D18" s="44"/>
      <c r="E18" s="750"/>
      <c r="F18" s="45"/>
    </row>
    <row r="19" spans="1:6" x14ac:dyDescent="0.2">
      <c r="A19" s="111"/>
      <c r="B19" s="675" t="s">
        <v>1201</v>
      </c>
      <c r="C19" s="63"/>
      <c r="D19" s="63"/>
      <c r="E19" s="787"/>
      <c r="F19" s="114"/>
    </row>
    <row r="20" spans="1:6" x14ac:dyDescent="0.2">
      <c r="A20" s="102"/>
      <c r="B20" s="319"/>
      <c r="C20" s="44"/>
      <c r="D20" s="44"/>
      <c r="E20" s="819"/>
      <c r="F20" s="45"/>
    </row>
    <row r="21" spans="1:6" ht="60" x14ac:dyDescent="0.2">
      <c r="A21" s="55" t="s">
        <v>12</v>
      </c>
      <c r="B21" s="41" t="s">
        <v>5250</v>
      </c>
      <c r="C21" s="56" t="s">
        <v>4739</v>
      </c>
      <c r="D21" s="57">
        <v>3207</v>
      </c>
      <c r="E21" s="744"/>
      <c r="F21" s="57">
        <f t="shared" ref="F21:F43" si="0">D21*E21</f>
        <v>0</v>
      </c>
    </row>
    <row r="22" spans="1:6" x14ac:dyDescent="0.2">
      <c r="A22" s="55"/>
      <c r="B22" s="41"/>
      <c r="C22" s="56"/>
      <c r="D22" s="57"/>
      <c r="E22" s="856"/>
      <c r="F22" s="57"/>
    </row>
    <row r="23" spans="1:6" ht="48" x14ac:dyDescent="0.2">
      <c r="A23" s="55" t="s">
        <v>48</v>
      </c>
      <c r="B23" s="41" t="s">
        <v>5251</v>
      </c>
      <c r="C23" s="56" t="s">
        <v>5</v>
      </c>
      <c r="D23" s="57">
        <v>42</v>
      </c>
      <c r="E23" s="744"/>
      <c r="F23" s="57">
        <f t="shared" si="0"/>
        <v>0</v>
      </c>
    </row>
    <row r="24" spans="1:6" x14ac:dyDescent="0.2">
      <c r="A24" s="51"/>
      <c r="B24" s="41"/>
      <c r="C24" s="56"/>
      <c r="D24" s="57"/>
      <c r="E24" s="856"/>
      <c r="F24" s="57"/>
    </row>
    <row r="25" spans="1:6" ht="48" x14ac:dyDescent="0.2">
      <c r="A25" s="51" t="s">
        <v>1</v>
      </c>
      <c r="B25" s="41" t="s">
        <v>5252</v>
      </c>
      <c r="C25" s="56" t="s">
        <v>5</v>
      </c>
      <c r="D25" s="57">
        <v>32</v>
      </c>
      <c r="E25" s="744"/>
      <c r="F25" s="57">
        <f t="shared" si="0"/>
        <v>0</v>
      </c>
    </row>
    <row r="26" spans="1:6" x14ac:dyDescent="0.2">
      <c r="A26" s="51"/>
      <c r="B26" s="41"/>
      <c r="C26" s="56"/>
      <c r="D26" s="57"/>
      <c r="E26" s="856"/>
      <c r="F26" s="57"/>
    </row>
    <row r="27" spans="1:6" ht="72" x14ac:dyDescent="0.2">
      <c r="A27" s="55" t="s">
        <v>2</v>
      </c>
      <c r="B27" s="41" t="s">
        <v>1202</v>
      </c>
      <c r="C27" s="68" t="s">
        <v>4741</v>
      </c>
      <c r="D27" s="57">
        <v>600</v>
      </c>
      <c r="E27" s="744"/>
      <c r="F27" s="57">
        <f t="shared" si="0"/>
        <v>0</v>
      </c>
    </row>
    <row r="28" spans="1:6" x14ac:dyDescent="0.2">
      <c r="A28" s="51"/>
      <c r="B28" s="41"/>
      <c r="C28" s="68"/>
      <c r="D28" s="57"/>
      <c r="E28" s="856"/>
      <c r="F28" s="57"/>
    </row>
    <row r="29" spans="1:6" ht="48" x14ac:dyDescent="0.2">
      <c r="A29" s="51" t="s">
        <v>3</v>
      </c>
      <c r="B29" s="41" t="s">
        <v>1546</v>
      </c>
      <c r="C29" s="68" t="s">
        <v>4741</v>
      </c>
      <c r="D29" s="57">
        <v>585</v>
      </c>
      <c r="E29" s="744"/>
      <c r="F29" s="58">
        <f t="shared" si="0"/>
        <v>0</v>
      </c>
    </row>
    <row r="30" spans="1:6" x14ac:dyDescent="0.2">
      <c r="A30" s="51"/>
      <c r="B30" s="41"/>
      <c r="C30" s="68"/>
      <c r="D30" s="57"/>
      <c r="E30" s="856"/>
      <c r="F30" s="58"/>
    </row>
    <row r="31" spans="1:6" ht="36" x14ac:dyDescent="0.2">
      <c r="A31" s="55" t="s">
        <v>4</v>
      </c>
      <c r="B31" s="41" t="s">
        <v>1203</v>
      </c>
      <c r="C31" s="68" t="s">
        <v>4741</v>
      </c>
      <c r="D31" s="57">
        <v>40</v>
      </c>
      <c r="E31" s="744"/>
      <c r="F31" s="57">
        <f t="shared" si="0"/>
        <v>0</v>
      </c>
    </row>
    <row r="32" spans="1:6" x14ac:dyDescent="0.2">
      <c r="A32" s="51"/>
      <c r="B32" s="41"/>
      <c r="C32" s="68"/>
      <c r="D32" s="57"/>
      <c r="E32" s="856"/>
      <c r="F32" s="57"/>
    </row>
    <row r="33" spans="1:6" ht="14.25" x14ac:dyDescent="0.2">
      <c r="A33" s="51" t="s">
        <v>531</v>
      </c>
      <c r="B33" s="41" t="s">
        <v>1204</v>
      </c>
      <c r="C33" s="68" t="s">
        <v>4741</v>
      </c>
      <c r="D33" s="57">
        <v>40</v>
      </c>
      <c r="E33" s="744"/>
      <c r="F33" s="57">
        <f t="shared" si="0"/>
        <v>0</v>
      </c>
    </row>
    <row r="34" spans="1:6" x14ac:dyDescent="0.2">
      <c r="A34" s="51"/>
      <c r="B34" s="41"/>
      <c r="C34" s="68"/>
      <c r="D34" s="57"/>
      <c r="E34" s="856"/>
      <c r="F34" s="57"/>
    </row>
    <row r="35" spans="1:6" ht="48" x14ac:dyDescent="0.2">
      <c r="A35" s="55" t="s">
        <v>534</v>
      </c>
      <c r="B35" s="41" t="s">
        <v>1205</v>
      </c>
      <c r="C35" s="68" t="s">
        <v>4741</v>
      </c>
      <c r="D35" s="57">
        <v>225</v>
      </c>
      <c r="E35" s="744"/>
      <c r="F35" s="58">
        <f t="shared" si="0"/>
        <v>0</v>
      </c>
    </row>
    <row r="36" spans="1:6" x14ac:dyDescent="0.2">
      <c r="A36" s="51"/>
      <c r="B36" s="41"/>
      <c r="C36" s="68"/>
      <c r="D36" s="57"/>
      <c r="E36" s="856"/>
      <c r="F36" s="58"/>
    </row>
    <row r="37" spans="1:6" ht="120" x14ac:dyDescent="0.2">
      <c r="A37" s="51" t="s">
        <v>535</v>
      </c>
      <c r="B37" s="41" t="s">
        <v>1547</v>
      </c>
      <c r="C37" s="68" t="s">
        <v>4741</v>
      </c>
      <c r="D37" s="57">
        <v>120</v>
      </c>
      <c r="E37" s="744"/>
      <c r="F37" s="58">
        <f t="shared" si="0"/>
        <v>0</v>
      </c>
    </row>
    <row r="38" spans="1:6" x14ac:dyDescent="0.2">
      <c r="A38" s="51"/>
      <c r="B38" s="41"/>
      <c r="C38" s="68"/>
      <c r="D38" s="57"/>
      <c r="E38" s="856"/>
      <c r="F38" s="58"/>
    </row>
    <row r="39" spans="1:6" ht="48" x14ac:dyDescent="0.2">
      <c r="A39" s="55" t="s">
        <v>536</v>
      </c>
      <c r="B39" s="41" t="s">
        <v>1206</v>
      </c>
      <c r="C39" s="68" t="s">
        <v>4741</v>
      </c>
      <c r="D39" s="57">
        <v>230</v>
      </c>
      <c r="E39" s="744"/>
      <c r="F39" s="58">
        <f t="shared" si="0"/>
        <v>0</v>
      </c>
    </row>
    <row r="40" spans="1:6" x14ac:dyDescent="0.2">
      <c r="A40" s="51"/>
      <c r="B40" s="41"/>
      <c r="C40" s="68"/>
      <c r="D40" s="57"/>
      <c r="E40" s="856"/>
      <c r="F40" s="58"/>
    </row>
    <row r="41" spans="1:6" ht="48" x14ac:dyDescent="0.2">
      <c r="A41" s="51" t="s">
        <v>537</v>
      </c>
      <c r="B41" s="41" t="s">
        <v>5006</v>
      </c>
      <c r="C41" s="56" t="s">
        <v>4739</v>
      </c>
      <c r="D41" s="57">
        <v>1215</v>
      </c>
      <c r="E41" s="744"/>
      <c r="F41" s="57">
        <f t="shared" si="0"/>
        <v>0</v>
      </c>
    </row>
    <row r="42" spans="1:6" x14ac:dyDescent="0.2">
      <c r="A42" s="51"/>
      <c r="B42" s="79"/>
      <c r="C42" s="80"/>
      <c r="D42" s="81"/>
      <c r="E42" s="927"/>
      <c r="F42" s="81"/>
    </row>
    <row r="43" spans="1:6" ht="36" x14ac:dyDescent="0.2">
      <c r="A43" s="55" t="s">
        <v>538</v>
      </c>
      <c r="B43" s="41" t="s">
        <v>1207</v>
      </c>
      <c r="C43" s="56" t="s">
        <v>4739</v>
      </c>
      <c r="D43" s="57">
        <v>1215</v>
      </c>
      <c r="E43" s="744"/>
      <c r="F43" s="57">
        <f t="shared" si="0"/>
        <v>0</v>
      </c>
    </row>
    <row r="44" spans="1:6" x14ac:dyDescent="0.2">
      <c r="A44" s="102"/>
      <c r="B44" s="319"/>
      <c r="C44" s="44"/>
      <c r="D44" s="44"/>
      <c r="E44" s="750"/>
      <c r="F44" s="45"/>
    </row>
    <row r="45" spans="1:6" x14ac:dyDescent="0.2">
      <c r="A45" s="111"/>
      <c r="B45" s="675" t="s">
        <v>1551</v>
      </c>
      <c r="C45" s="63"/>
      <c r="D45" s="113"/>
      <c r="E45" s="787"/>
      <c r="F45" s="114"/>
    </row>
    <row r="46" spans="1:6" x14ac:dyDescent="0.2">
      <c r="A46" s="59"/>
      <c r="B46" s="926"/>
      <c r="C46" s="853"/>
      <c r="D46" s="853"/>
      <c r="E46" s="803"/>
      <c r="F46" s="854"/>
    </row>
    <row r="47" spans="1:6" ht="84" x14ac:dyDescent="0.2">
      <c r="A47" s="51" t="s">
        <v>539</v>
      </c>
      <c r="B47" s="52" t="s">
        <v>1208</v>
      </c>
      <c r="C47" s="53" t="s">
        <v>4739</v>
      </c>
      <c r="D47" s="54">
        <v>1215</v>
      </c>
      <c r="E47" s="797"/>
      <c r="F47" s="54">
        <f>D47*E47</f>
        <v>0</v>
      </c>
    </row>
    <row r="48" spans="1:6" x14ac:dyDescent="0.2">
      <c r="A48" s="51"/>
      <c r="B48" s="52"/>
      <c r="C48" s="53"/>
      <c r="D48" s="54"/>
      <c r="E48" s="865"/>
      <c r="F48" s="54"/>
    </row>
    <row r="49" spans="1:6" ht="84" x14ac:dyDescent="0.2">
      <c r="A49" s="55" t="s">
        <v>540</v>
      </c>
      <c r="B49" s="41" t="s">
        <v>5253</v>
      </c>
      <c r="C49" s="68" t="s">
        <v>4741</v>
      </c>
      <c r="D49" s="57">
        <v>285</v>
      </c>
      <c r="E49" s="744"/>
      <c r="F49" s="57">
        <f>D49*E49</f>
        <v>0</v>
      </c>
    </row>
    <row r="50" spans="1:6" x14ac:dyDescent="0.2">
      <c r="A50" s="51"/>
      <c r="B50" s="41"/>
      <c r="C50" s="68"/>
      <c r="D50" s="57"/>
      <c r="E50" s="856"/>
      <c r="F50" s="57"/>
    </row>
    <row r="51" spans="1:6" ht="84" x14ac:dyDescent="0.2">
      <c r="A51" s="51" t="s">
        <v>541</v>
      </c>
      <c r="B51" s="41" t="s">
        <v>5254</v>
      </c>
      <c r="C51" s="68" t="s">
        <v>4741</v>
      </c>
      <c r="D51" s="57">
        <v>150</v>
      </c>
      <c r="E51" s="744"/>
      <c r="F51" s="57">
        <f>D51*E51</f>
        <v>0</v>
      </c>
    </row>
    <row r="52" spans="1:6" x14ac:dyDescent="0.2">
      <c r="A52" s="51"/>
      <c r="B52" s="41"/>
      <c r="C52" s="68"/>
      <c r="D52" s="57"/>
      <c r="E52" s="856"/>
      <c r="F52" s="57"/>
    </row>
    <row r="53" spans="1:6" ht="48" x14ac:dyDescent="0.2">
      <c r="A53" s="55" t="s">
        <v>544</v>
      </c>
      <c r="B53" s="41" t="s">
        <v>5255</v>
      </c>
      <c r="C53" s="56" t="s">
        <v>4739</v>
      </c>
      <c r="D53" s="57">
        <v>1215</v>
      </c>
      <c r="E53" s="744"/>
      <c r="F53" s="57">
        <f>D53*E53</f>
        <v>0</v>
      </c>
    </row>
    <row r="54" spans="1:6" x14ac:dyDescent="0.2">
      <c r="A54" s="51"/>
      <c r="B54" s="41"/>
      <c r="C54" s="56"/>
      <c r="D54" s="57"/>
      <c r="E54" s="856"/>
      <c r="F54" s="57"/>
    </row>
    <row r="55" spans="1:6" ht="36" x14ac:dyDescent="0.2">
      <c r="A55" s="51" t="s">
        <v>545</v>
      </c>
      <c r="B55" s="41" t="s">
        <v>5256</v>
      </c>
      <c r="C55" s="56" t="s">
        <v>4739</v>
      </c>
      <c r="D55" s="57">
        <v>535</v>
      </c>
      <c r="E55" s="744"/>
      <c r="F55" s="57">
        <f>D55*E55</f>
        <v>0</v>
      </c>
    </row>
    <row r="56" spans="1:6" x14ac:dyDescent="0.2">
      <c r="A56" s="59"/>
      <c r="B56" s="926"/>
      <c r="C56" s="853"/>
      <c r="D56" s="853"/>
      <c r="E56" s="803"/>
      <c r="F56" s="854"/>
    </row>
    <row r="57" spans="1:6" x14ac:dyDescent="0.2">
      <c r="A57" s="97"/>
      <c r="B57" s="675" t="s">
        <v>1548</v>
      </c>
      <c r="C57" s="63"/>
      <c r="D57" s="100"/>
      <c r="E57" s="761"/>
      <c r="F57" s="101"/>
    </row>
    <row r="58" spans="1:6" x14ac:dyDescent="0.2">
      <c r="A58" s="59"/>
      <c r="B58" s="926"/>
      <c r="C58" s="853"/>
      <c r="D58" s="853"/>
      <c r="E58" s="928"/>
      <c r="F58" s="854"/>
    </row>
    <row r="59" spans="1:6" ht="60" x14ac:dyDescent="0.2">
      <c r="A59" s="55" t="s">
        <v>546</v>
      </c>
      <c r="B59" s="41" t="s">
        <v>1209</v>
      </c>
      <c r="C59" s="56" t="s">
        <v>4740</v>
      </c>
      <c r="D59" s="57">
        <v>414</v>
      </c>
      <c r="E59" s="744"/>
      <c r="F59" s="58">
        <f t="shared" ref="F59:F69" si="1">D59*E59</f>
        <v>0</v>
      </c>
    </row>
    <row r="60" spans="1:6" x14ac:dyDescent="0.2">
      <c r="A60" s="51"/>
      <c r="B60" s="41"/>
      <c r="C60" s="56"/>
      <c r="D60" s="57"/>
      <c r="E60" s="856"/>
      <c r="F60" s="58"/>
    </row>
    <row r="61" spans="1:6" ht="60" x14ac:dyDescent="0.2">
      <c r="A61" s="51" t="s">
        <v>547</v>
      </c>
      <c r="B61" s="41" t="s">
        <v>1210</v>
      </c>
      <c r="C61" s="56" t="s">
        <v>4740</v>
      </c>
      <c r="D61" s="57">
        <v>25</v>
      </c>
      <c r="E61" s="744"/>
      <c r="F61" s="58">
        <f t="shared" si="1"/>
        <v>0</v>
      </c>
    </row>
    <row r="62" spans="1:6" x14ac:dyDescent="0.2">
      <c r="A62" s="51"/>
      <c r="B62" s="41"/>
      <c r="C62" s="56"/>
      <c r="D62" s="57"/>
      <c r="E62" s="856"/>
      <c r="F62" s="58"/>
    </row>
    <row r="63" spans="1:6" ht="60" x14ac:dyDescent="0.2">
      <c r="A63" s="55" t="s">
        <v>548</v>
      </c>
      <c r="B63" s="41" t="s">
        <v>1211</v>
      </c>
      <c r="C63" s="56" t="s">
        <v>4740</v>
      </c>
      <c r="D63" s="57">
        <v>88</v>
      </c>
      <c r="E63" s="744"/>
      <c r="F63" s="58">
        <f t="shared" si="1"/>
        <v>0</v>
      </c>
    </row>
    <row r="64" spans="1:6" x14ac:dyDescent="0.2">
      <c r="A64" s="51"/>
      <c r="B64" s="41"/>
      <c r="C64" s="56"/>
      <c r="D64" s="57"/>
      <c r="E64" s="856"/>
      <c r="F64" s="58"/>
    </row>
    <row r="65" spans="1:6" ht="60" x14ac:dyDescent="0.2">
      <c r="A65" s="51" t="s">
        <v>549</v>
      </c>
      <c r="B65" s="41" t="s">
        <v>1212</v>
      </c>
      <c r="C65" s="56" t="s">
        <v>4740</v>
      </c>
      <c r="D65" s="57">
        <v>20</v>
      </c>
      <c r="E65" s="744"/>
      <c r="F65" s="58">
        <f t="shared" si="1"/>
        <v>0</v>
      </c>
    </row>
    <row r="66" spans="1:6" x14ac:dyDescent="0.2">
      <c r="A66" s="51"/>
      <c r="B66" s="41"/>
      <c r="C66" s="56"/>
      <c r="D66" s="57"/>
      <c r="E66" s="856"/>
      <c r="F66" s="58"/>
    </row>
    <row r="67" spans="1:6" ht="96" x14ac:dyDescent="0.2">
      <c r="A67" s="55" t="s">
        <v>550</v>
      </c>
      <c r="B67" s="41" t="s">
        <v>1549</v>
      </c>
      <c r="C67" s="56" t="s">
        <v>4740</v>
      </c>
      <c r="D67" s="57">
        <v>114</v>
      </c>
      <c r="E67" s="744"/>
      <c r="F67" s="58">
        <f t="shared" si="1"/>
        <v>0</v>
      </c>
    </row>
    <row r="68" spans="1:6" x14ac:dyDescent="0.2">
      <c r="A68" s="51"/>
      <c r="B68" s="41"/>
      <c r="C68" s="56"/>
      <c r="D68" s="57"/>
      <c r="E68" s="856"/>
      <c r="F68" s="58"/>
    </row>
    <row r="69" spans="1:6" ht="84" x14ac:dyDescent="0.2">
      <c r="A69" s="51" t="s">
        <v>551</v>
      </c>
      <c r="B69" s="41" t="s">
        <v>1550</v>
      </c>
      <c r="C69" s="56" t="s">
        <v>4740</v>
      </c>
      <c r="D69" s="57">
        <v>70</v>
      </c>
      <c r="E69" s="744"/>
      <c r="F69" s="58">
        <f t="shared" si="1"/>
        <v>0</v>
      </c>
    </row>
    <row r="70" spans="1:6" x14ac:dyDescent="0.2">
      <c r="A70" s="59"/>
      <c r="B70" s="926"/>
      <c r="C70" s="853"/>
      <c r="D70" s="853"/>
      <c r="E70" s="803"/>
      <c r="F70" s="854"/>
    </row>
    <row r="71" spans="1:6" x14ac:dyDescent="0.2">
      <c r="A71" s="97"/>
      <c r="B71" s="675" t="s">
        <v>1552</v>
      </c>
      <c r="C71" s="63"/>
      <c r="D71" s="100"/>
      <c r="E71" s="761"/>
      <c r="F71" s="101"/>
    </row>
    <row r="72" spans="1:6" x14ac:dyDescent="0.2">
      <c r="A72" s="59"/>
      <c r="B72" s="926"/>
      <c r="C72" s="853"/>
      <c r="D72" s="853"/>
      <c r="E72" s="803"/>
      <c r="F72" s="854"/>
    </row>
    <row r="73" spans="1:6" ht="24" x14ac:dyDescent="0.2">
      <c r="A73" s="51" t="s">
        <v>552</v>
      </c>
      <c r="B73" s="41" t="s">
        <v>5257</v>
      </c>
      <c r="C73" s="68" t="s">
        <v>4741</v>
      </c>
      <c r="D73" s="57">
        <v>54</v>
      </c>
      <c r="E73" s="744"/>
      <c r="F73" s="57">
        <f>D73*E73</f>
        <v>0</v>
      </c>
    </row>
    <row r="74" spans="1:6" ht="36" x14ac:dyDescent="0.2">
      <c r="A74" s="51" t="s">
        <v>610</v>
      </c>
      <c r="B74" s="41" t="s">
        <v>5258</v>
      </c>
      <c r="C74" s="68" t="s">
        <v>40</v>
      </c>
      <c r="D74" s="57">
        <v>1</v>
      </c>
      <c r="E74" s="744"/>
      <c r="F74" s="57">
        <f>D74*E74</f>
        <v>0</v>
      </c>
    </row>
    <row r="75" spans="1:6" x14ac:dyDescent="0.2">
      <c r="A75" s="51"/>
      <c r="B75" s="41"/>
      <c r="C75" s="68"/>
      <c r="D75" s="57"/>
      <c r="E75" s="856"/>
      <c r="F75" s="57"/>
    </row>
    <row r="76" spans="1:6" ht="36" x14ac:dyDescent="0.2">
      <c r="A76" s="55" t="s">
        <v>553</v>
      </c>
      <c r="B76" s="41" t="s">
        <v>5259</v>
      </c>
      <c r="C76" s="68" t="s">
        <v>4741</v>
      </c>
      <c r="D76" s="57">
        <v>22.5</v>
      </c>
      <c r="E76" s="744"/>
      <c r="F76" s="57">
        <f>D76*E76</f>
        <v>0</v>
      </c>
    </row>
    <row r="77" spans="1:6" x14ac:dyDescent="0.2">
      <c r="A77" s="55"/>
      <c r="B77" s="41"/>
      <c r="C77" s="68"/>
      <c r="D77" s="57"/>
      <c r="E77" s="856"/>
      <c r="F77" s="57"/>
    </row>
    <row r="78" spans="1:6" ht="120" x14ac:dyDescent="0.2">
      <c r="A78" s="55" t="s">
        <v>42</v>
      </c>
      <c r="B78" s="41" t="s">
        <v>5260</v>
      </c>
      <c r="C78" s="56"/>
      <c r="D78" s="57"/>
      <c r="E78" s="856"/>
      <c r="F78" s="57"/>
    </row>
    <row r="79" spans="1:6" ht="24" x14ac:dyDescent="0.2">
      <c r="A79" s="55" t="s">
        <v>613</v>
      </c>
      <c r="B79" s="41" t="s">
        <v>5261</v>
      </c>
      <c r="C79" s="56" t="s">
        <v>4739</v>
      </c>
      <c r="D79" s="57">
        <v>172</v>
      </c>
      <c r="E79" s="744"/>
      <c r="F79" s="57">
        <f t="shared" ref="F79:F89" si="2">D79*E79</f>
        <v>0</v>
      </c>
    </row>
    <row r="80" spans="1:6" ht="24" x14ac:dyDescent="0.2">
      <c r="A80" s="55" t="s">
        <v>614</v>
      </c>
      <c r="B80" s="41" t="s">
        <v>5262</v>
      </c>
      <c r="C80" s="56" t="s">
        <v>4739</v>
      </c>
      <c r="D80" s="57">
        <v>18</v>
      </c>
      <c r="E80" s="744"/>
      <c r="F80" s="57">
        <f t="shared" si="2"/>
        <v>0</v>
      </c>
    </row>
    <row r="81" spans="1:6" ht="36" x14ac:dyDescent="0.2">
      <c r="A81" s="55" t="s">
        <v>4649</v>
      </c>
      <c r="B81" s="41" t="s">
        <v>5263</v>
      </c>
      <c r="C81" s="56" t="s">
        <v>5</v>
      </c>
      <c r="D81" s="57">
        <v>25</v>
      </c>
      <c r="E81" s="744"/>
      <c r="F81" s="57">
        <f t="shared" si="2"/>
        <v>0</v>
      </c>
    </row>
    <row r="82" spans="1:6" x14ac:dyDescent="0.2">
      <c r="A82" s="51"/>
      <c r="B82" s="41"/>
      <c r="C82" s="56"/>
      <c r="D82" s="57"/>
      <c r="E82" s="856"/>
      <c r="F82" s="57"/>
    </row>
    <row r="83" spans="1:6" ht="62.25" x14ac:dyDescent="0.2">
      <c r="A83" s="51" t="s">
        <v>43</v>
      </c>
      <c r="B83" s="41" t="s">
        <v>5007</v>
      </c>
      <c r="C83" s="56" t="s">
        <v>4741</v>
      </c>
      <c r="D83" s="57">
        <v>20.6</v>
      </c>
      <c r="E83" s="744"/>
      <c r="F83" s="58">
        <f t="shared" si="2"/>
        <v>0</v>
      </c>
    </row>
    <row r="84" spans="1:6" x14ac:dyDescent="0.2">
      <c r="A84" s="51"/>
      <c r="B84" s="41"/>
      <c r="C84" s="56"/>
      <c r="D84" s="57"/>
      <c r="E84" s="856"/>
      <c r="F84" s="58"/>
    </row>
    <row r="85" spans="1:6" ht="50.25" x14ac:dyDescent="0.2">
      <c r="A85" s="55" t="s">
        <v>617</v>
      </c>
      <c r="B85" s="41" t="s">
        <v>5008</v>
      </c>
      <c r="C85" s="56" t="s">
        <v>4741</v>
      </c>
      <c r="D85" s="57">
        <v>12.2</v>
      </c>
      <c r="E85" s="744"/>
      <c r="F85" s="58">
        <f t="shared" si="2"/>
        <v>0</v>
      </c>
    </row>
    <row r="86" spans="1:6" x14ac:dyDescent="0.2">
      <c r="A86" s="51"/>
      <c r="B86" s="41"/>
      <c r="C86" s="56"/>
      <c r="D86" s="57"/>
      <c r="E86" s="856"/>
      <c r="F86" s="58"/>
    </row>
    <row r="87" spans="1:6" ht="50.25" x14ac:dyDescent="0.2">
      <c r="A87" s="51" t="s">
        <v>759</v>
      </c>
      <c r="B87" s="41" t="s">
        <v>5009</v>
      </c>
      <c r="C87" s="56" t="s">
        <v>4741</v>
      </c>
      <c r="D87" s="57">
        <v>54</v>
      </c>
      <c r="E87" s="744"/>
      <c r="F87" s="58">
        <f t="shared" si="2"/>
        <v>0</v>
      </c>
    </row>
    <row r="88" spans="1:6" x14ac:dyDescent="0.2">
      <c r="A88" s="51"/>
      <c r="B88" s="41"/>
      <c r="C88" s="56"/>
      <c r="D88" s="57"/>
      <c r="E88" s="856"/>
      <c r="F88" s="58"/>
    </row>
    <row r="89" spans="1:6" ht="62.25" x14ac:dyDescent="0.2">
      <c r="A89" s="55" t="s">
        <v>761</v>
      </c>
      <c r="B89" s="41" t="s">
        <v>5010</v>
      </c>
      <c r="C89" s="56" t="s">
        <v>4741</v>
      </c>
      <c r="D89" s="57">
        <v>44.5</v>
      </c>
      <c r="E89" s="744"/>
      <c r="F89" s="58">
        <f t="shared" si="2"/>
        <v>0</v>
      </c>
    </row>
    <row r="90" spans="1:6" x14ac:dyDescent="0.2">
      <c r="A90" s="681"/>
      <c r="B90" s="41"/>
      <c r="C90" s="56"/>
      <c r="D90" s="57"/>
      <c r="E90" s="856"/>
      <c r="F90" s="58"/>
    </row>
    <row r="91" spans="1:6" ht="60" x14ac:dyDescent="0.2">
      <c r="A91" s="51" t="s">
        <v>764</v>
      </c>
      <c r="B91" s="39" t="s">
        <v>4767</v>
      </c>
      <c r="C91" s="56"/>
      <c r="D91" s="57"/>
      <c r="E91" s="709"/>
      <c r="F91" s="58"/>
    </row>
    <row r="92" spans="1:6" x14ac:dyDescent="0.2">
      <c r="A92" s="96" t="s">
        <v>766</v>
      </c>
      <c r="B92" s="41" t="s">
        <v>202</v>
      </c>
      <c r="C92" s="56" t="s">
        <v>148</v>
      </c>
      <c r="D92" s="57">
        <v>3600</v>
      </c>
      <c r="E92" s="744"/>
      <c r="F92" s="58">
        <f>D92*E92</f>
        <v>0</v>
      </c>
    </row>
    <row r="93" spans="1:6" x14ac:dyDescent="0.2">
      <c r="A93" s="96" t="s">
        <v>767</v>
      </c>
      <c r="B93" s="41" t="s">
        <v>203</v>
      </c>
      <c r="C93" s="56" t="s">
        <v>148</v>
      </c>
      <c r="D93" s="57">
        <v>3100</v>
      </c>
      <c r="E93" s="744"/>
      <c r="F93" s="58">
        <f>D93*E93</f>
        <v>0</v>
      </c>
    </row>
    <row r="94" spans="1:6" x14ac:dyDescent="0.2">
      <c r="A94" s="96"/>
      <c r="B94" s="41"/>
      <c r="C94" s="56"/>
      <c r="D94" s="57"/>
      <c r="E94" s="856"/>
      <c r="F94" s="58"/>
    </row>
    <row r="95" spans="1:6" ht="60" x14ac:dyDescent="0.2">
      <c r="A95" s="96" t="s">
        <v>768</v>
      </c>
      <c r="B95" s="39" t="s">
        <v>4768</v>
      </c>
      <c r="C95" s="56"/>
      <c r="D95" s="57"/>
      <c r="E95" s="709"/>
      <c r="F95" s="58"/>
    </row>
    <row r="96" spans="1:6" x14ac:dyDescent="0.2">
      <c r="A96" s="96" t="s">
        <v>769</v>
      </c>
      <c r="B96" s="41" t="s">
        <v>202</v>
      </c>
      <c r="C96" s="56" t="s">
        <v>148</v>
      </c>
      <c r="D96" s="57">
        <v>4200</v>
      </c>
      <c r="E96" s="744"/>
      <c r="F96" s="58">
        <f t="shared" ref="F96:F105" si="3">D96*E96</f>
        <v>0</v>
      </c>
    </row>
    <row r="97" spans="1:6" x14ac:dyDescent="0.2">
      <c r="A97" s="96" t="s">
        <v>772</v>
      </c>
      <c r="B97" s="41" t="s">
        <v>203</v>
      </c>
      <c r="C97" s="56" t="s">
        <v>148</v>
      </c>
      <c r="D97" s="57">
        <v>1850</v>
      </c>
      <c r="E97" s="744"/>
      <c r="F97" s="58">
        <f t="shared" si="3"/>
        <v>0</v>
      </c>
    </row>
    <row r="98" spans="1:6" x14ac:dyDescent="0.2">
      <c r="A98" s="96"/>
      <c r="B98" s="41"/>
      <c r="C98" s="56"/>
      <c r="D98" s="57"/>
      <c r="E98" s="856"/>
      <c r="F98" s="58"/>
    </row>
    <row r="99" spans="1:6" ht="72" x14ac:dyDescent="0.2">
      <c r="A99" s="96" t="s">
        <v>773</v>
      </c>
      <c r="B99" s="39" t="s">
        <v>629</v>
      </c>
      <c r="C99" s="56" t="s">
        <v>148</v>
      </c>
      <c r="D99" s="57">
        <v>1670</v>
      </c>
      <c r="E99" s="744"/>
      <c r="F99" s="58">
        <f t="shared" si="3"/>
        <v>0</v>
      </c>
    </row>
    <row r="100" spans="1:6" x14ac:dyDescent="0.2">
      <c r="A100" s="96"/>
      <c r="B100" s="39"/>
      <c r="C100" s="56"/>
      <c r="D100" s="57"/>
      <c r="E100" s="856"/>
      <c r="F100" s="58"/>
    </row>
    <row r="101" spans="1:6" ht="36" x14ac:dyDescent="0.2">
      <c r="A101" s="55" t="s">
        <v>774</v>
      </c>
      <c r="B101" s="41" t="s">
        <v>1213</v>
      </c>
      <c r="C101" s="56" t="s">
        <v>4739</v>
      </c>
      <c r="D101" s="57">
        <v>292</v>
      </c>
      <c r="E101" s="744"/>
      <c r="F101" s="58">
        <f t="shared" si="3"/>
        <v>0</v>
      </c>
    </row>
    <row r="102" spans="1:6" x14ac:dyDescent="0.2">
      <c r="A102" s="55"/>
      <c r="B102" s="41"/>
      <c r="C102" s="56"/>
      <c r="D102" s="57"/>
      <c r="E102" s="856"/>
      <c r="F102" s="58"/>
    </row>
    <row r="103" spans="1:6" ht="108" x14ac:dyDescent="0.2">
      <c r="A103" s="96" t="s">
        <v>775</v>
      </c>
      <c r="B103" s="41" t="s">
        <v>5449</v>
      </c>
      <c r="C103" s="56" t="s">
        <v>4739</v>
      </c>
      <c r="D103" s="57">
        <v>245</v>
      </c>
      <c r="E103" s="744"/>
      <c r="F103" s="58">
        <f t="shared" si="3"/>
        <v>0</v>
      </c>
    </row>
    <row r="104" spans="1:6" x14ac:dyDescent="0.2">
      <c r="A104" s="96"/>
      <c r="B104" s="41"/>
      <c r="C104" s="56"/>
      <c r="D104" s="57"/>
      <c r="E104" s="856"/>
      <c r="F104" s="58"/>
    </row>
    <row r="105" spans="1:6" ht="192" x14ac:dyDescent="0.2">
      <c r="A105" s="55" t="s">
        <v>776</v>
      </c>
      <c r="B105" s="41" t="s">
        <v>5264</v>
      </c>
      <c r="C105" s="56" t="s">
        <v>4739</v>
      </c>
      <c r="D105" s="57">
        <v>10</v>
      </c>
      <c r="E105" s="744"/>
      <c r="F105" s="58">
        <f t="shared" si="3"/>
        <v>0</v>
      </c>
    </row>
    <row r="106" spans="1:6" x14ac:dyDescent="0.2">
      <c r="A106" s="55"/>
      <c r="B106" s="41"/>
      <c r="C106" s="56"/>
      <c r="D106" s="57"/>
      <c r="E106" s="856"/>
      <c r="F106" s="58"/>
    </row>
    <row r="107" spans="1:6" ht="36" x14ac:dyDescent="0.2">
      <c r="A107" s="55" t="s">
        <v>780</v>
      </c>
      <c r="B107" s="79" t="s">
        <v>1214</v>
      </c>
      <c r="C107" s="80" t="s">
        <v>4739</v>
      </c>
      <c r="D107" s="81">
        <v>12</v>
      </c>
      <c r="E107" s="798"/>
      <c r="F107" s="95">
        <f>D107*E107</f>
        <v>0</v>
      </c>
    </row>
    <row r="108" spans="1:6" x14ac:dyDescent="0.2">
      <c r="A108" s="90"/>
      <c r="B108" s="60"/>
      <c r="C108" s="61"/>
      <c r="D108" s="62"/>
      <c r="E108" s="818"/>
      <c r="F108" s="91"/>
    </row>
    <row r="109" spans="1:6" x14ac:dyDescent="0.2">
      <c r="A109" s="97"/>
      <c r="B109" s="675" t="s">
        <v>1554</v>
      </c>
      <c r="C109" s="63"/>
      <c r="D109" s="100"/>
      <c r="E109" s="761"/>
      <c r="F109" s="101"/>
    </row>
    <row r="110" spans="1:6" x14ac:dyDescent="0.2">
      <c r="A110" s="90"/>
      <c r="B110" s="60"/>
      <c r="C110" s="61"/>
      <c r="D110" s="62"/>
      <c r="E110" s="818"/>
      <c r="F110" s="91"/>
    </row>
    <row r="111" spans="1:6" ht="84" x14ac:dyDescent="0.2">
      <c r="A111" s="55" t="s">
        <v>781</v>
      </c>
      <c r="B111" s="41" t="s">
        <v>1553</v>
      </c>
      <c r="C111" s="56" t="s">
        <v>4739</v>
      </c>
      <c r="D111" s="57">
        <v>560</v>
      </c>
      <c r="E111" s="744"/>
      <c r="F111" s="57">
        <f>D111*E111</f>
        <v>0</v>
      </c>
    </row>
    <row r="112" spans="1:6" x14ac:dyDescent="0.2">
      <c r="A112" s="680"/>
      <c r="B112" s="41"/>
      <c r="C112" s="56"/>
      <c r="D112" s="57"/>
      <c r="E112" s="744"/>
      <c r="F112" s="57"/>
    </row>
    <row r="113" spans="1:6" ht="108" x14ac:dyDescent="0.2">
      <c r="A113" s="55" t="s">
        <v>782</v>
      </c>
      <c r="B113" s="41" t="s">
        <v>1555</v>
      </c>
      <c r="C113" s="56" t="s">
        <v>4739</v>
      </c>
      <c r="D113" s="57">
        <v>45</v>
      </c>
      <c r="E113" s="744"/>
      <c r="F113" s="57">
        <f>D113*E113</f>
        <v>0</v>
      </c>
    </row>
    <row r="114" spans="1:6" ht="24" x14ac:dyDescent="0.2">
      <c r="A114" s="55" t="s">
        <v>783</v>
      </c>
      <c r="B114" s="41" t="s">
        <v>1215</v>
      </c>
      <c r="C114" s="56" t="s">
        <v>4740</v>
      </c>
      <c r="D114" s="57">
        <v>45</v>
      </c>
      <c r="E114" s="744"/>
      <c r="F114" s="57">
        <f>D114*E114</f>
        <v>0</v>
      </c>
    </row>
    <row r="115" spans="1:6" x14ac:dyDescent="0.2">
      <c r="A115" s="90"/>
      <c r="B115" s="60"/>
      <c r="C115" s="61"/>
      <c r="D115" s="62"/>
      <c r="E115" s="818"/>
      <c r="F115" s="91"/>
    </row>
    <row r="116" spans="1:6" x14ac:dyDescent="0.2">
      <c r="A116" s="97"/>
      <c r="B116" s="675" t="s">
        <v>1216</v>
      </c>
      <c r="C116" s="63"/>
      <c r="D116" s="100"/>
      <c r="E116" s="761"/>
      <c r="F116" s="101"/>
    </row>
    <row r="117" spans="1:6" x14ac:dyDescent="0.2">
      <c r="A117" s="90"/>
      <c r="B117" s="60"/>
      <c r="C117" s="61"/>
      <c r="D117" s="62"/>
      <c r="E117" s="818"/>
      <c r="F117" s="91"/>
    </row>
    <row r="118" spans="1:6" ht="72" x14ac:dyDescent="0.2">
      <c r="A118" s="55" t="s">
        <v>784</v>
      </c>
      <c r="B118" s="41" t="s">
        <v>1217</v>
      </c>
      <c r="C118" s="68" t="s">
        <v>4741</v>
      </c>
      <c r="D118" s="57">
        <v>450</v>
      </c>
      <c r="E118" s="744"/>
      <c r="F118" s="57">
        <f>D118*E118</f>
        <v>0</v>
      </c>
    </row>
    <row r="119" spans="1:6" x14ac:dyDescent="0.2">
      <c r="A119" s="55"/>
      <c r="B119" s="41"/>
      <c r="C119" s="68"/>
      <c r="D119" s="57"/>
      <c r="E119" s="856"/>
      <c r="F119" s="57"/>
    </row>
    <row r="120" spans="1:6" ht="60" x14ac:dyDescent="0.2">
      <c r="A120" s="55" t="s">
        <v>785</v>
      </c>
      <c r="B120" s="41" t="s">
        <v>1218</v>
      </c>
      <c r="C120" s="56" t="s">
        <v>4739</v>
      </c>
      <c r="D120" s="57">
        <v>1400</v>
      </c>
      <c r="E120" s="744"/>
      <c r="F120" s="57">
        <f>D120*E120</f>
        <v>0</v>
      </c>
    </row>
    <row r="121" spans="1:6" x14ac:dyDescent="0.2">
      <c r="A121" s="55"/>
      <c r="B121" s="41"/>
      <c r="C121" s="56"/>
      <c r="D121" s="57"/>
      <c r="E121" s="856"/>
      <c r="F121" s="57"/>
    </row>
    <row r="122" spans="1:6" ht="108" x14ac:dyDescent="0.2">
      <c r="A122" s="55" t="s">
        <v>786</v>
      </c>
      <c r="B122" s="41" t="s">
        <v>5447</v>
      </c>
      <c r="C122" s="56" t="s">
        <v>4739</v>
      </c>
      <c r="D122" s="57">
        <v>1400</v>
      </c>
      <c r="E122" s="744"/>
      <c r="F122" s="57">
        <f>D122*E122</f>
        <v>0</v>
      </c>
    </row>
    <row r="123" spans="1:6" x14ac:dyDescent="0.2">
      <c r="A123" s="55"/>
      <c r="B123" s="41"/>
      <c r="C123" s="56"/>
      <c r="D123" s="57"/>
      <c r="E123" s="856"/>
      <c r="F123" s="57"/>
    </row>
    <row r="124" spans="1:6" ht="24" x14ac:dyDescent="0.2">
      <c r="A124" s="55" t="s">
        <v>791</v>
      </c>
      <c r="B124" s="41" t="s">
        <v>5448</v>
      </c>
      <c r="C124" s="56"/>
      <c r="D124" s="57"/>
      <c r="E124" s="856"/>
      <c r="F124" s="57"/>
    </row>
    <row r="125" spans="1:6" ht="36" x14ac:dyDescent="0.2">
      <c r="A125" s="55" t="s">
        <v>134</v>
      </c>
      <c r="B125" s="41" t="s">
        <v>1564</v>
      </c>
      <c r="C125" s="56"/>
      <c r="D125" s="57"/>
      <c r="E125" s="856"/>
      <c r="F125" s="57"/>
    </row>
    <row r="126" spans="1:6" ht="24" x14ac:dyDescent="0.2">
      <c r="A126" s="55" t="s">
        <v>134</v>
      </c>
      <c r="B126" s="41" t="s">
        <v>1565</v>
      </c>
      <c r="C126" s="56"/>
      <c r="D126" s="57"/>
      <c r="E126" s="856"/>
      <c r="F126" s="57"/>
    </row>
    <row r="127" spans="1:6" ht="36" x14ac:dyDescent="0.2">
      <c r="A127" s="55" t="s">
        <v>134</v>
      </c>
      <c r="B127" s="41" t="s">
        <v>1566</v>
      </c>
      <c r="C127" s="56"/>
      <c r="D127" s="57"/>
      <c r="E127" s="856"/>
      <c r="F127" s="57"/>
    </row>
    <row r="128" spans="1:6" ht="36" x14ac:dyDescent="0.2">
      <c r="A128" s="55" t="s">
        <v>134</v>
      </c>
      <c r="B128" s="41" t="s">
        <v>1567</v>
      </c>
      <c r="C128" s="56"/>
      <c r="D128" s="57"/>
      <c r="E128" s="856"/>
      <c r="F128" s="57"/>
    </row>
    <row r="129" spans="1:6" ht="24" x14ac:dyDescent="0.2">
      <c r="A129" s="55" t="s">
        <v>134</v>
      </c>
      <c r="B129" s="41" t="s">
        <v>1568</v>
      </c>
      <c r="C129" s="56"/>
      <c r="D129" s="57"/>
      <c r="E129" s="856"/>
      <c r="F129" s="57"/>
    </row>
    <row r="130" spans="1:6" ht="24" x14ac:dyDescent="0.2">
      <c r="A130" s="55" t="s">
        <v>134</v>
      </c>
      <c r="B130" s="41" t="s">
        <v>1569</v>
      </c>
      <c r="C130" s="56"/>
      <c r="D130" s="57"/>
      <c r="E130" s="856"/>
      <c r="F130" s="57"/>
    </row>
    <row r="131" spans="1:6" ht="36" x14ac:dyDescent="0.2">
      <c r="A131" s="55" t="s">
        <v>134</v>
      </c>
      <c r="B131" s="41" t="s">
        <v>1570</v>
      </c>
      <c r="C131" s="56"/>
      <c r="D131" s="57"/>
      <c r="E131" s="856"/>
      <c r="F131" s="57"/>
    </row>
    <row r="132" spans="1:6" ht="156" x14ac:dyDescent="0.2">
      <c r="A132" s="55" t="s">
        <v>134</v>
      </c>
      <c r="B132" s="41" t="s">
        <v>1571</v>
      </c>
      <c r="C132" s="56"/>
      <c r="D132" s="57"/>
      <c r="E132" s="856"/>
      <c r="F132" s="57"/>
    </row>
    <row r="133" spans="1:6" ht="72" x14ac:dyDescent="0.2">
      <c r="A133" s="55" t="s">
        <v>134</v>
      </c>
      <c r="B133" s="41" t="s">
        <v>5235</v>
      </c>
      <c r="C133" s="56"/>
      <c r="D133" s="57"/>
      <c r="E133" s="856"/>
      <c r="F133" s="57"/>
    </row>
    <row r="134" spans="1:6" ht="48" x14ac:dyDescent="0.2">
      <c r="A134" s="55" t="s">
        <v>1658</v>
      </c>
      <c r="B134" s="41" t="s">
        <v>1572</v>
      </c>
      <c r="C134" s="56" t="s">
        <v>5</v>
      </c>
      <c r="D134" s="57">
        <v>8</v>
      </c>
      <c r="E134" s="744"/>
      <c r="F134" s="57">
        <f>D134*E134</f>
        <v>0</v>
      </c>
    </row>
    <row r="135" spans="1:6" x14ac:dyDescent="0.2">
      <c r="A135" s="55" t="s">
        <v>1659</v>
      </c>
      <c r="B135" s="41" t="s">
        <v>1574</v>
      </c>
      <c r="C135" s="56" t="s">
        <v>5</v>
      </c>
      <c r="D135" s="57">
        <v>3</v>
      </c>
      <c r="E135" s="744"/>
      <c r="F135" s="57">
        <f>D135*E135</f>
        <v>0</v>
      </c>
    </row>
    <row r="136" spans="1:6" ht="24" x14ac:dyDescent="0.2">
      <c r="A136" s="55" t="s">
        <v>1660</v>
      </c>
      <c r="B136" s="41" t="s">
        <v>1575</v>
      </c>
      <c r="C136" s="56" t="s">
        <v>5</v>
      </c>
      <c r="D136" s="57">
        <v>6</v>
      </c>
      <c r="E136" s="744"/>
      <c r="F136" s="57">
        <f>D136*E136</f>
        <v>0</v>
      </c>
    </row>
    <row r="137" spans="1:6" ht="24" x14ac:dyDescent="0.2">
      <c r="A137" s="55" t="s">
        <v>1661</v>
      </c>
      <c r="B137" s="41" t="s">
        <v>1576</v>
      </c>
      <c r="C137" s="56" t="s">
        <v>5</v>
      </c>
      <c r="D137" s="57">
        <v>5</v>
      </c>
      <c r="E137" s="744"/>
      <c r="F137" s="57">
        <f>D137*E137</f>
        <v>0</v>
      </c>
    </row>
    <row r="138" spans="1:6" ht="36" x14ac:dyDescent="0.2">
      <c r="A138" s="55" t="s">
        <v>134</v>
      </c>
      <c r="B138" s="41" t="s">
        <v>1573</v>
      </c>
      <c r="C138" s="56"/>
      <c r="D138" s="57"/>
      <c r="E138" s="856"/>
      <c r="F138" s="57"/>
    </row>
    <row r="139" spans="1:6" x14ac:dyDescent="0.2">
      <c r="A139" s="55"/>
      <c r="B139" s="41"/>
      <c r="C139" s="56"/>
      <c r="D139" s="57"/>
      <c r="E139" s="856"/>
      <c r="F139" s="57"/>
    </row>
    <row r="140" spans="1:6" ht="36" x14ac:dyDescent="0.2">
      <c r="A140" s="55" t="s">
        <v>792</v>
      </c>
      <c r="B140" s="41" t="s">
        <v>1577</v>
      </c>
      <c r="C140" s="56"/>
      <c r="D140" s="57"/>
      <c r="E140" s="709"/>
      <c r="F140" s="57"/>
    </row>
    <row r="141" spans="1:6" ht="24" x14ac:dyDescent="0.2">
      <c r="A141" s="55" t="s">
        <v>2043</v>
      </c>
      <c r="B141" s="41" t="s">
        <v>2239</v>
      </c>
      <c r="C141" s="56" t="s">
        <v>5</v>
      </c>
      <c r="D141" s="57">
        <v>15</v>
      </c>
      <c r="E141" s="744"/>
      <c r="F141" s="57">
        <f>D141*E141</f>
        <v>0</v>
      </c>
    </row>
    <row r="142" spans="1:6" ht="36" x14ac:dyDescent="0.2">
      <c r="A142" s="55" t="s">
        <v>5237</v>
      </c>
      <c r="B142" s="41" t="s">
        <v>2240</v>
      </c>
      <c r="C142" s="56" t="s">
        <v>5</v>
      </c>
      <c r="D142" s="57">
        <v>100</v>
      </c>
      <c r="E142" s="744"/>
      <c r="F142" s="57">
        <f>D142*E142</f>
        <v>0</v>
      </c>
    </row>
    <row r="143" spans="1:6" x14ac:dyDescent="0.2">
      <c r="A143" s="55" t="s">
        <v>5238</v>
      </c>
      <c r="B143" s="41" t="s">
        <v>2241</v>
      </c>
      <c r="C143" s="56" t="s">
        <v>5</v>
      </c>
      <c r="D143" s="57">
        <v>80</v>
      </c>
      <c r="E143" s="744"/>
      <c r="F143" s="57">
        <f>D143*E143</f>
        <v>0</v>
      </c>
    </row>
    <row r="144" spans="1:6" x14ac:dyDescent="0.2">
      <c r="A144" s="55"/>
      <c r="B144" s="41"/>
      <c r="C144" s="56"/>
      <c r="D144" s="57"/>
      <c r="E144" s="856"/>
      <c r="F144" s="57"/>
    </row>
    <row r="145" spans="1:6" ht="24" x14ac:dyDescent="0.2">
      <c r="A145" s="55" t="s">
        <v>793</v>
      </c>
      <c r="B145" s="41" t="s">
        <v>1578</v>
      </c>
      <c r="C145" s="56"/>
      <c r="D145" s="57"/>
      <c r="E145" s="709"/>
      <c r="F145" s="57"/>
    </row>
    <row r="146" spans="1:6" x14ac:dyDescent="0.2">
      <c r="A146" s="55" t="s">
        <v>134</v>
      </c>
      <c r="B146" s="41" t="s">
        <v>1580</v>
      </c>
      <c r="C146" s="56"/>
      <c r="D146" s="57"/>
      <c r="E146" s="709"/>
      <c r="F146" s="57"/>
    </row>
    <row r="147" spans="1:6" x14ac:dyDescent="0.2">
      <c r="A147" s="55" t="s">
        <v>134</v>
      </c>
      <c r="B147" s="41" t="s">
        <v>1581</v>
      </c>
      <c r="C147" s="56"/>
      <c r="D147" s="57"/>
      <c r="E147" s="709"/>
      <c r="F147" s="57"/>
    </row>
    <row r="148" spans="1:6" x14ac:dyDescent="0.2">
      <c r="A148" s="55" t="s">
        <v>134</v>
      </c>
      <c r="B148" s="41" t="s">
        <v>1579</v>
      </c>
      <c r="C148" s="56"/>
      <c r="D148" s="57"/>
      <c r="E148" s="709"/>
      <c r="F148" s="57"/>
    </row>
    <row r="149" spans="1:6" ht="36" x14ac:dyDescent="0.2">
      <c r="A149" s="55" t="s">
        <v>134</v>
      </c>
      <c r="B149" s="41" t="s">
        <v>1582</v>
      </c>
      <c r="C149" s="56"/>
      <c r="D149" s="57"/>
      <c r="E149" s="709"/>
      <c r="F149" s="57"/>
    </row>
    <row r="150" spans="1:6" ht="14.25" x14ac:dyDescent="0.2">
      <c r="A150" s="55" t="s">
        <v>2242</v>
      </c>
      <c r="B150" s="41" t="s">
        <v>1583</v>
      </c>
      <c r="C150" s="56" t="s">
        <v>4739</v>
      </c>
      <c r="D150" s="57">
        <v>804</v>
      </c>
      <c r="E150" s="744"/>
      <c r="F150" s="57">
        <f>D150*E150</f>
        <v>0</v>
      </c>
    </row>
    <row r="151" spans="1:6" x14ac:dyDescent="0.2">
      <c r="A151" s="55"/>
      <c r="B151" s="41"/>
      <c r="C151" s="56"/>
      <c r="D151" s="57"/>
      <c r="E151" s="856"/>
      <c r="F151" s="57"/>
    </row>
    <row r="152" spans="1:6" ht="24" x14ac:dyDescent="0.2">
      <c r="A152" s="55" t="s">
        <v>794</v>
      </c>
      <c r="B152" s="41" t="s">
        <v>5446</v>
      </c>
      <c r="C152" s="56" t="s">
        <v>4739</v>
      </c>
      <c r="D152" s="57">
        <v>182</v>
      </c>
      <c r="E152" s="744"/>
      <c r="F152" s="57">
        <f>D152*E152</f>
        <v>0</v>
      </c>
    </row>
    <row r="153" spans="1:6" x14ac:dyDescent="0.2">
      <c r="A153" s="55"/>
      <c r="B153" s="41"/>
      <c r="C153" s="56"/>
      <c r="D153" s="57"/>
      <c r="E153" s="856"/>
      <c r="F153" s="57"/>
    </row>
    <row r="154" spans="1:6" ht="108" x14ac:dyDescent="0.2">
      <c r="A154" s="55" t="s">
        <v>795</v>
      </c>
      <c r="B154" s="41" t="s">
        <v>5447</v>
      </c>
      <c r="C154" s="56" t="s">
        <v>4739</v>
      </c>
      <c r="D154" s="57">
        <v>450</v>
      </c>
      <c r="E154" s="744"/>
      <c r="F154" s="57">
        <f>D154*E154</f>
        <v>0</v>
      </c>
    </row>
    <row r="155" spans="1:6" x14ac:dyDescent="0.2">
      <c r="A155" s="90"/>
      <c r="B155" s="60"/>
      <c r="C155" s="61"/>
      <c r="D155" s="62"/>
      <c r="E155" s="818"/>
      <c r="F155" s="91"/>
    </row>
    <row r="156" spans="1:6" x14ac:dyDescent="0.2">
      <c r="A156" s="97"/>
      <c r="B156" s="675" t="s">
        <v>3617</v>
      </c>
      <c r="C156" s="63"/>
      <c r="D156" s="100"/>
      <c r="E156" s="761"/>
      <c r="F156" s="101"/>
    </row>
    <row r="157" spans="1:6" x14ac:dyDescent="0.2">
      <c r="A157" s="90"/>
      <c r="B157" s="60"/>
      <c r="C157" s="61"/>
      <c r="D157" s="62"/>
      <c r="E157" s="818"/>
      <c r="F157" s="91"/>
    </row>
    <row r="158" spans="1:6" ht="120" x14ac:dyDescent="0.2">
      <c r="A158" s="55" t="s">
        <v>134</v>
      </c>
      <c r="B158" s="41" t="s">
        <v>5011</v>
      </c>
      <c r="C158" s="68"/>
      <c r="D158" s="57"/>
      <c r="E158" s="856"/>
      <c r="F158" s="57"/>
    </row>
    <row r="159" spans="1:6" ht="96" x14ac:dyDescent="0.2">
      <c r="A159" s="55" t="s">
        <v>796</v>
      </c>
      <c r="B159" s="41" t="s">
        <v>5012</v>
      </c>
      <c r="C159" s="68" t="s">
        <v>5</v>
      </c>
      <c r="D159" s="57">
        <v>16</v>
      </c>
      <c r="E159" s="744"/>
      <c r="F159" s="57">
        <f>D159*E159</f>
        <v>0</v>
      </c>
    </row>
    <row r="160" spans="1:6" x14ac:dyDescent="0.2">
      <c r="A160" s="55"/>
      <c r="B160" s="41"/>
      <c r="C160" s="68"/>
      <c r="D160" s="57"/>
      <c r="E160" s="856"/>
      <c r="F160" s="57"/>
    </row>
    <row r="161" spans="1:6" ht="60" x14ac:dyDescent="0.2">
      <c r="A161" s="55" t="s">
        <v>797</v>
      </c>
      <c r="B161" s="41" t="s">
        <v>5013</v>
      </c>
      <c r="C161" s="68"/>
      <c r="D161" s="57"/>
      <c r="E161" s="709"/>
      <c r="F161" s="57"/>
    </row>
    <row r="162" spans="1:6" ht="24" x14ac:dyDescent="0.2">
      <c r="A162" s="55" t="s">
        <v>798</v>
      </c>
      <c r="B162" s="41" t="s">
        <v>2243</v>
      </c>
      <c r="C162" s="68" t="s">
        <v>5</v>
      </c>
      <c r="D162" s="57">
        <v>1</v>
      </c>
      <c r="E162" s="744"/>
      <c r="F162" s="57">
        <f t="shared" ref="F162:F171" si="4">D162*E162</f>
        <v>0</v>
      </c>
    </row>
    <row r="163" spans="1:6" x14ac:dyDescent="0.2">
      <c r="A163" s="55" t="s">
        <v>799</v>
      </c>
      <c r="B163" s="41" t="s">
        <v>2244</v>
      </c>
      <c r="C163" s="68" t="s">
        <v>5</v>
      </c>
      <c r="D163" s="57">
        <v>1</v>
      </c>
      <c r="E163" s="744"/>
      <c r="F163" s="57">
        <f t="shared" si="4"/>
        <v>0</v>
      </c>
    </row>
    <row r="164" spans="1:6" ht="24" x14ac:dyDescent="0.2">
      <c r="A164" s="55" t="s">
        <v>5239</v>
      </c>
      <c r="B164" s="41" t="s">
        <v>2245</v>
      </c>
      <c r="C164" s="68" t="s">
        <v>5</v>
      </c>
      <c r="D164" s="57">
        <v>1</v>
      </c>
      <c r="E164" s="744"/>
      <c r="F164" s="57">
        <f t="shared" si="4"/>
        <v>0</v>
      </c>
    </row>
    <row r="165" spans="1:6" x14ac:dyDescent="0.2">
      <c r="A165" s="55" t="s">
        <v>5240</v>
      </c>
      <c r="B165" s="41" t="s">
        <v>2249</v>
      </c>
      <c r="C165" s="68" t="s">
        <v>5</v>
      </c>
      <c r="D165" s="57">
        <v>1</v>
      </c>
      <c r="E165" s="744"/>
      <c r="F165" s="57">
        <f t="shared" si="4"/>
        <v>0</v>
      </c>
    </row>
    <row r="166" spans="1:6" x14ac:dyDescent="0.2">
      <c r="A166" s="55" t="s">
        <v>5241</v>
      </c>
      <c r="B166" s="41" t="s">
        <v>2246</v>
      </c>
      <c r="C166" s="68" t="s">
        <v>5</v>
      </c>
      <c r="D166" s="57">
        <v>1</v>
      </c>
      <c r="E166" s="744"/>
      <c r="F166" s="57">
        <f t="shared" si="4"/>
        <v>0</v>
      </c>
    </row>
    <row r="167" spans="1:6" x14ac:dyDescent="0.2">
      <c r="A167" s="55" t="s">
        <v>5242</v>
      </c>
      <c r="B167" s="41" t="s">
        <v>2247</v>
      </c>
      <c r="C167" s="68" t="s">
        <v>5</v>
      </c>
      <c r="D167" s="57">
        <v>1</v>
      </c>
      <c r="E167" s="744"/>
      <c r="F167" s="57">
        <f t="shared" si="4"/>
        <v>0</v>
      </c>
    </row>
    <row r="168" spans="1:6" ht="24" x14ac:dyDescent="0.2">
      <c r="A168" s="55" t="s">
        <v>5243</v>
      </c>
      <c r="B168" s="41" t="s">
        <v>2258</v>
      </c>
      <c r="C168" s="68" t="s">
        <v>5</v>
      </c>
      <c r="D168" s="57">
        <v>2</v>
      </c>
      <c r="E168" s="744"/>
      <c r="F168" s="57">
        <f t="shared" si="4"/>
        <v>0</v>
      </c>
    </row>
    <row r="169" spans="1:6" ht="24" x14ac:dyDescent="0.2">
      <c r="A169" s="55" t="s">
        <v>5244</v>
      </c>
      <c r="B169" s="41" t="s">
        <v>2248</v>
      </c>
      <c r="C169" s="68" t="s">
        <v>5</v>
      </c>
      <c r="D169" s="57">
        <v>3</v>
      </c>
      <c r="E169" s="744"/>
      <c r="F169" s="57">
        <f t="shared" si="4"/>
        <v>0</v>
      </c>
    </row>
    <row r="170" spans="1:6" x14ac:dyDescent="0.2">
      <c r="A170" s="55" t="s">
        <v>5245</v>
      </c>
      <c r="B170" s="41" t="s">
        <v>5120</v>
      </c>
      <c r="C170" s="68" t="s">
        <v>5</v>
      </c>
      <c r="D170" s="57">
        <v>3</v>
      </c>
      <c r="E170" s="744"/>
      <c r="F170" s="57">
        <f t="shared" si="4"/>
        <v>0</v>
      </c>
    </row>
    <row r="171" spans="1:6" ht="36" x14ac:dyDescent="0.2">
      <c r="A171" s="55" t="s">
        <v>5246</v>
      </c>
      <c r="B171" s="41" t="s">
        <v>2250</v>
      </c>
      <c r="C171" s="68" t="s">
        <v>905</v>
      </c>
      <c r="D171" s="57">
        <v>3</v>
      </c>
      <c r="E171" s="744"/>
      <c r="F171" s="57">
        <f t="shared" si="4"/>
        <v>0</v>
      </c>
    </row>
    <row r="172" spans="1:6" ht="48" x14ac:dyDescent="0.2">
      <c r="A172" s="55" t="s">
        <v>5247</v>
      </c>
      <c r="B172" s="41" t="s">
        <v>5121</v>
      </c>
      <c r="C172" s="68" t="s">
        <v>905</v>
      </c>
      <c r="D172" s="57">
        <v>1</v>
      </c>
      <c r="E172" s="744"/>
      <c r="F172" s="57">
        <f t="shared" ref="F172" si="5">D172*E172</f>
        <v>0</v>
      </c>
    </row>
    <row r="173" spans="1:6" x14ac:dyDescent="0.2">
      <c r="A173" s="55"/>
      <c r="B173" s="41"/>
      <c r="C173" s="68"/>
      <c r="D173" s="57"/>
      <c r="E173" s="856"/>
      <c r="F173" s="57"/>
    </row>
    <row r="174" spans="1:6" ht="96" x14ac:dyDescent="0.2">
      <c r="A174" s="55" t="s">
        <v>800</v>
      </c>
      <c r="B174" s="41" t="s">
        <v>5014</v>
      </c>
      <c r="C174" s="56"/>
      <c r="D174" s="57"/>
      <c r="E174" s="856"/>
      <c r="F174" s="58"/>
    </row>
    <row r="175" spans="1:6" ht="14.25" x14ac:dyDescent="0.2">
      <c r="A175" s="55" t="s">
        <v>1857</v>
      </c>
      <c r="B175" s="41" t="s">
        <v>4415</v>
      </c>
      <c r="C175" s="56" t="s">
        <v>4740</v>
      </c>
      <c r="D175" s="57">
        <v>40</v>
      </c>
      <c r="E175" s="744"/>
      <c r="F175" s="58">
        <f>D175*E175</f>
        <v>0</v>
      </c>
    </row>
    <row r="176" spans="1:6" ht="14.25" x14ac:dyDescent="0.2">
      <c r="A176" s="55" t="s">
        <v>1858</v>
      </c>
      <c r="B176" s="41" t="s">
        <v>4416</v>
      </c>
      <c r="C176" s="56" t="s">
        <v>4739</v>
      </c>
      <c r="D176" s="57">
        <v>10</v>
      </c>
      <c r="E176" s="744"/>
      <c r="F176" s="58">
        <f>D176*E176</f>
        <v>0</v>
      </c>
    </row>
    <row r="177" spans="1:6" x14ac:dyDescent="0.2">
      <c r="A177" s="55"/>
      <c r="B177" s="41"/>
      <c r="C177" s="56"/>
      <c r="D177" s="57"/>
      <c r="E177" s="856"/>
      <c r="F177" s="58"/>
    </row>
    <row r="178" spans="1:6" ht="24" x14ac:dyDescent="0.2">
      <c r="A178" s="55" t="s">
        <v>801</v>
      </c>
      <c r="B178" s="41" t="s">
        <v>2251</v>
      </c>
      <c r="C178" s="56"/>
      <c r="D178" s="57"/>
      <c r="E178" s="856"/>
      <c r="F178" s="58"/>
    </row>
    <row r="179" spans="1:6" x14ac:dyDescent="0.2">
      <c r="A179" s="55" t="s">
        <v>1900</v>
      </c>
      <c r="B179" s="41" t="s">
        <v>2255</v>
      </c>
      <c r="C179" s="56" t="s">
        <v>5</v>
      </c>
      <c r="D179" s="57">
        <v>9</v>
      </c>
      <c r="E179" s="744"/>
      <c r="F179" s="58">
        <f t="shared" ref="F179:F186" si="6">D179*E179</f>
        <v>0</v>
      </c>
    </row>
    <row r="180" spans="1:6" x14ac:dyDescent="0.2">
      <c r="A180" s="55" t="s">
        <v>1901</v>
      </c>
      <c r="B180" s="41" t="s">
        <v>2256</v>
      </c>
      <c r="C180" s="56" t="s">
        <v>5</v>
      </c>
      <c r="D180" s="57">
        <v>4</v>
      </c>
      <c r="E180" s="744"/>
      <c r="F180" s="58">
        <f t="shared" si="6"/>
        <v>0</v>
      </c>
    </row>
    <row r="181" spans="1:6" x14ac:dyDescent="0.2">
      <c r="A181" s="55" t="s">
        <v>1902</v>
      </c>
      <c r="B181" s="41" t="s">
        <v>2257</v>
      </c>
      <c r="C181" s="56" t="s">
        <v>5</v>
      </c>
      <c r="D181" s="57">
        <v>4</v>
      </c>
      <c r="E181" s="744"/>
      <c r="F181" s="58">
        <f t="shared" si="6"/>
        <v>0</v>
      </c>
    </row>
    <row r="182" spans="1:6" x14ac:dyDescent="0.2">
      <c r="A182" s="55"/>
      <c r="B182" s="41"/>
      <c r="C182" s="56"/>
      <c r="D182" s="57"/>
      <c r="E182" s="856"/>
      <c r="F182" s="58"/>
    </row>
    <row r="183" spans="1:6" ht="24" x14ac:dyDescent="0.2">
      <c r="A183" s="55" t="s">
        <v>822</v>
      </c>
      <c r="B183" s="41" t="s">
        <v>2254</v>
      </c>
      <c r="C183" s="56" t="s">
        <v>40</v>
      </c>
      <c r="D183" s="57">
        <v>79</v>
      </c>
      <c r="E183" s="744"/>
      <c r="F183" s="58">
        <f t="shared" si="6"/>
        <v>0</v>
      </c>
    </row>
    <row r="184" spans="1:6" ht="24" x14ac:dyDescent="0.2">
      <c r="A184" s="55" t="s">
        <v>5236</v>
      </c>
      <c r="B184" s="41" t="s">
        <v>2253</v>
      </c>
      <c r="C184" s="56" t="s">
        <v>40</v>
      </c>
      <c r="D184" s="57">
        <v>4</v>
      </c>
      <c r="E184" s="744"/>
      <c r="F184" s="58">
        <f t="shared" si="6"/>
        <v>0</v>
      </c>
    </row>
    <row r="185" spans="1:6" x14ac:dyDescent="0.2">
      <c r="A185" s="55"/>
      <c r="B185" s="41"/>
      <c r="C185" s="56"/>
      <c r="D185" s="57"/>
      <c r="E185" s="856"/>
      <c r="F185" s="58"/>
    </row>
    <row r="186" spans="1:6" ht="36" x14ac:dyDescent="0.2">
      <c r="A186" s="55" t="s">
        <v>823</v>
      </c>
      <c r="B186" s="41" t="s">
        <v>2252</v>
      </c>
      <c r="C186" s="68" t="s">
        <v>40</v>
      </c>
      <c r="D186" s="57">
        <v>1</v>
      </c>
      <c r="E186" s="744"/>
      <c r="F186" s="57">
        <f t="shared" si="6"/>
        <v>0</v>
      </c>
    </row>
    <row r="187" spans="1:6" ht="36" x14ac:dyDescent="0.2">
      <c r="A187" s="55" t="s">
        <v>824</v>
      </c>
      <c r="B187" s="41" t="s">
        <v>5248</v>
      </c>
      <c r="C187" s="68" t="s">
        <v>40</v>
      </c>
      <c r="D187" s="57">
        <v>2</v>
      </c>
      <c r="E187" s="744"/>
      <c r="F187" s="57">
        <f t="shared" ref="F187" si="7">D187*E187</f>
        <v>0</v>
      </c>
    </row>
    <row r="188" spans="1:6" ht="36" x14ac:dyDescent="0.2">
      <c r="A188" s="55">
        <v>54.2</v>
      </c>
      <c r="B188" s="41" t="s">
        <v>5445</v>
      </c>
      <c r="C188" s="68" t="s">
        <v>40</v>
      </c>
      <c r="D188" s="57">
        <v>1</v>
      </c>
      <c r="E188" s="744"/>
      <c r="F188" s="57">
        <f t="shared" ref="F188" si="8">D188*E188</f>
        <v>0</v>
      </c>
    </row>
    <row r="189" spans="1:6" x14ac:dyDescent="0.2">
      <c r="A189" s="90"/>
      <c r="B189" s="60"/>
      <c r="C189" s="61"/>
      <c r="D189" s="62"/>
      <c r="E189" s="818"/>
      <c r="F189" s="91"/>
    </row>
    <row r="190" spans="1:6" x14ac:dyDescent="0.2">
      <c r="A190" s="97"/>
      <c r="B190" s="675" t="s">
        <v>1561</v>
      </c>
      <c r="C190" s="63"/>
      <c r="D190" s="100"/>
      <c r="E190" s="761"/>
      <c r="F190" s="101"/>
    </row>
    <row r="191" spans="1:6" x14ac:dyDescent="0.2">
      <c r="A191" s="90"/>
      <c r="B191" s="60"/>
      <c r="C191" s="61"/>
      <c r="D191" s="62"/>
      <c r="E191" s="818"/>
      <c r="F191" s="91"/>
    </row>
    <row r="192" spans="1:6" ht="72" x14ac:dyDescent="0.2">
      <c r="A192" s="55" t="s">
        <v>825</v>
      </c>
      <c r="B192" s="41" t="s">
        <v>1556</v>
      </c>
      <c r="C192" s="56" t="s">
        <v>4740</v>
      </c>
      <c r="D192" s="57">
        <v>98</v>
      </c>
      <c r="E192" s="744"/>
      <c r="F192" s="58">
        <f>D192*E192</f>
        <v>0</v>
      </c>
    </row>
    <row r="193" spans="1:6" x14ac:dyDescent="0.2">
      <c r="A193" s="55"/>
      <c r="B193" s="41"/>
      <c r="C193" s="56"/>
      <c r="D193" s="57"/>
      <c r="E193" s="856"/>
      <c r="F193" s="58"/>
    </row>
    <row r="194" spans="1:6" ht="60" x14ac:dyDescent="0.2">
      <c r="A194" s="55" t="s">
        <v>831</v>
      </c>
      <c r="B194" s="41" t="s">
        <v>1559</v>
      </c>
      <c r="C194" s="56" t="s">
        <v>40</v>
      </c>
      <c r="D194" s="57">
        <v>1</v>
      </c>
      <c r="E194" s="744"/>
      <c r="F194" s="58">
        <f>D194*E194</f>
        <v>0</v>
      </c>
    </row>
    <row r="195" spans="1:6" x14ac:dyDescent="0.2">
      <c r="A195" s="55"/>
      <c r="B195" s="41"/>
      <c r="C195" s="56"/>
      <c r="D195" s="57"/>
      <c r="E195" s="856"/>
      <c r="F195" s="58"/>
    </row>
    <row r="196" spans="1:6" ht="72" x14ac:dyDescent="0.2">
      <c r="A196" s="55" t="s">
        <v>119</v>
      </c>
      <c r="B196" s="41" t="s">
        <v>1560</v>
      </c>
      <c r="C196" s="56" t="s">
        <v>4740</v>
      </c>
      <c r="D196" s="57">
        <v>41</v>
      </c>
      <c r="E196" s="744"/>
      <c r="F196" s="58">
        <f>D196*E196</f>
        <v>0</v>
      </c>
    </row>
    <row r="197" spans="1:6" x14ac:dyDescent="0.2">
      <c r="A197" s="55"/>
      <c r="B197" s="41"/>
      <c r="C197" s="56"/>
      <c r="D197" s="57"/>
      <c r="E197" s="856"/>
      <c r="F197" s="58"/>
    </row>
    <row r="198" spans="1:6" ht="60" x14ac:dyDescent="0.2">
      <c r="A198" s="55" t="s">
        <v>832</v>
      </c>
      <c r="B198" s="41" t="s">
        <v>1559</v>
      </c>
      <c r="C198" s="56" t="s">
        <v>40</v>
      </c>
      <c r="D198" s="57">
        <v>1</v>
      </c>
      <c r="E198" s="744"/>
      <c r="F198" s="58">
        <f>D198*E198</f>
        <v>0</v>
      </c>
    </row>
    <row r="199" spans="1:6" x14ac:dyDescent="0.2">
      <c r="A199" s="55"/>
      <c r="B199" s="41"/>
      <c r="C199" s="56"/>
      <c r="D199" s="57"/>
      <c r="E199" s="856"/>
      <c r="F199" s="58"/>
    </row>
    <row r="200" spans="1:6" ht="36" x14ac:dyDescent="0.2">
      <c r="A200" s="55" t="s">
        <v>833</v>
      </c>
      <c r="B200" s="41" t="s">
        <v>1563</v>
      </c>
      <c r="C200" s="56"/>
      <c r="D200" s="57"/>
      <c r="E200" s="856"/>
      <c r="F200" s="58"/>
    </row>
    <row r="201" spans="1:6" ht="156" x14ac:dyDescent="0.2">
      <c r="A201" s="55" t="s">
        <v>5249</v>
      </c>
      <c r="B201" s="41" t="s">
        <v>1562</v>
      </c>
      <c r="C201" s="56" t="s">
        <v>4740</v>
      </c>
      <c r="D201" s="57">
        <v>120</v>
      </c>
      <c r="E201" s="744"/>
      <c r="F201" s="58">
        <f>D201*E201</f>
        <v>0</v>
      </c>
    </row>
    <row r="202" spans="1:6" x14ac:dyDescent="0.2">
      <c r="A202" s="55"/>
      <c r="B202" s="41"/>
      <c r="C202" s="56"/>
      <c r="D202" s="57"/>
      <c r="E202" s="856"/>
      <c r="F202" s="58"/>
    </row>
    <row r="203" spans="1:6" ht="108" x14ac:dyDescent="0.2">
      <c r="A203" s="55" t="s">
        <v>1593</v>
      </c>
      <c r="B203" s="41" t="s">
        <v>5136</v>
      </c>
      <c r="C203" s="56"/>
      <c r="D203" s="57"/>
      <c r="E203" s="709"/>
      <c r="F203" s="58"/>
    </row>
    <row r="204" spans="1:6" ht="180" x14ac:dyDescent="0.2">
      <c r="A204" s="55" t="s">
        <v>1662</v>
      </c>
      <c r="B204" s="41" t="s">
        <v>5135</v>
      </c>
      <c r="C204" s="56" t="s">
        <v>4740</v>
      </c>
      <c r="D204" s="57">
        <v>223</v>
      </c>
      <c r="E204" s="744"/>
      <c r="F204" s="58">
        <f>D204*E204</f>
        <v>0</v>
      </c>
    </row>
    <row r="205" spans="1:6" x14ac:dyDescent="0.2">
      <c r="A205" s="55"/>
      <c r="B205" s="41"/>
      <c r="C205" s="56"/>
      <c r="D205" s="57"/>
      <c r="E205" s="856"/>
      <c r="F205" s="58"/>
    </row>
    <row r="206" spans="1:6" ht="48" x14ac:dyDescent="0.2">
      <c r="A206" s="55" t="s">
        <v>1594</v>
      </c>
      <c r="B206" s="41" t="s">
        <v>1558</v>
      </c>
      <c r="C206" s="56" t="s">
        <v>5</v>
      </c>
      <c r="D206" s="57">
        <v>2</v>
      </c>
      <c r="E206" s="744"/>
      <c r="F206" s="58">
        <f>D206*E206</f>
        <v>0</v>
      </c>
    </row>
    <row r="207" spans="1:6" x14ac:dyDescent="0.2">
      <c r="A207" s="90"/>
      <c r="B207" s="60"/>
      <c r="C207" s="61"/>
      <c r="D207" s="62"/>
      <c r="E207" s="818"/>
      <c r="F207" s="91"/>
    </row>
    <row r="208" spans="1:6" x14ac:dyDescent="0.2">
      <c r="A208" s="97"/>
      <c r="B208" s="675" t="s">
        <v>1557</v>
      </c>
      <c r="C208" s="63"/>
      <c r="D208" s="100"/>
      <c r="E208" s="761"/>
      <c r="F208" s="101"/>
    </row>
    <row r="209" spans="1:6" x14ac:dyDescent="0.2">
      <c r="A209" s="90"/>
      <c r="B209" s="60"/>
      <c r="C209" s="61"/>
      <c r="D209" s="62"/>
      <c r="E209" s="818"/>
      <c r="F209" s="91"/>
    </row>
    <row r="210" spans="1:6" ht="24" x14ac:dyDescent="0.2">
      <c r="A210" s="929" t="s">
        <v>134</v>
      </c>
      <c r="B210" s="41" t="s">
        <v>2213</v>
      </c>
      <c r="C210" s="56"/>
      <c r="D210" s="57"/>
      <c r="E210" s="856"/>
      <c r="F210" s="57"/>
    </row>
    <row r="211" spans="1:6" ht="48" x14ac:dyDescent="0.2">
      <c r="A211" s="929" t="s">
        <v>134</v>
      </c>
      <c r="B211" s="41" t="s">
        <v>2214</v>
      </c>
      <c r="C211" s="56"/>
      <c r="D211" s="57"/>
      <c r="E211" s="856"/>
      <c r="F211" s="57"/>
    </row>
    <row r="212" spans="1:6" ht="132" x14ac:dyDescent="0.2">
      <c r="A212" s="55" t="s">
        <v>1595</v>
      </c>
      <c r="B212" s="41" t="s">
        <v>5129</v>
      </c>
      <c r="C212" s="56" t="s">
        <v>5</v>
      </c>
      <c r="D212" s="57">
        <v>1</v>
      </c>
      <c r="E212" s="744"/>
      <c r="F212" s="58">
        <f>D212*E212</f>
        <v>0</v>
      </c>
    </row>
    <row r="213" spans="1:6" x14ac:dyDescent="0.2">
      <c r="A213" s="55"/>
      <c r="B213" s="41"/>
      <c r="C213" s="56"/>
      <c r="D213" s="57"/>
      <c r="E213" s="856"/>
      <c r="F213" s="58"/>
    </row>
    <row r="214" spans="1:6" ht="72" x14ac:dyDescent="0.2">
      <c r="A214" s="55" t="s">
        <v>1596</v>
      </c>
      <c r="B214" s="41" t="s">
        <v>5131</v>
      </c>
      <c r="C214" s="56" t="s">
        <v>5</v>
      </c>
      <c r="D214" s="57">
        <v>4</v>
      </c>
      <c r="E214" s="744"/>
      <c r="F214" s="58">
        <f>D214*E214</f>
        <v>0</v>
      </c>
    </row>
    <row r="215" spans="1:6" x14ac:dyDescent="0.2">
      <c r="A215" s="55"/>
      <c r="B215" s="41"/>
      <c r="C215" s="56"/>
      <c r="D215" s="57"/>
      <c r="E215" s="856"/>
      <c r="F215" s="58"/>
    </row>
    <row r="216" spans="1:6" ht="96" x14ac:dyDescent="0.2">
      <c r="A216" s="55" t="s">
        <v>1597</v>
      </c>
      <c r="B216" s="41" t="s">
        <v>5132</v>
      </c>
      <c r="C216" s="56" t="s">
        <v>5</v>
      </c>
      <c r="D216" s="57">
        <v>1</v>
      </c>
      <c r="E216" s="744"/>
      <c r="F216" s="58">
        <f>D216*E216</f>
        <v>0</v>
      </c>
    </row>
    <row r="217" spans="1:6" x14ac:dyDescent="0.2">
      <c r="A217" s="55"/>
      <c r="B217" s="41"/>
      <c r="C217" s="56"/>
      <c r="D217" s="57"/>
      <c r="E217" s="856"/>
      <c r="F217" s="58"/>
    </row>
    <row r="218" spans="1:6" ht="72" x14ac:dyDescent="0.2">
      <c r="A218" s="55" t="s">
        <v>1598</v>
      </c>
      <c r="B218" s="41" t="s">
        <v>5130</v>
      </c>
      <c r="C218" s="56" t="s">
        <v>5</v>
      </c>
      <c r="D218" s="57">
        <v>1</v>
      </c>
      <c r="E218" s="744"/>
      <c r="F218" s="58">
        <f>D218*E218</f>
        <v>0</v>
      </c>
    </row>
    <row r="219" spans="1:6" x14ac:dyDescent="0.2">
      <c r="A219" s="55"/>
      <c r="B219" s="41"/>
      <c r="C219" s="56"/>
      <c r="D219" s="57"/>
      <c r="E219" s="856"/>
      <c r="F219" s="58"/>
    </row>
    <row r="220" spans="1:6" ht="84" x14ac:dyDescent="0.2">
      <c r="A220" s="55" t="s">
        <v>1599</v>
      </c>
      <c r="B220" s="41" t="s">
        <v>5133</v>
      </c>
      <c r="C220" s="56" t="s">
        <v>5</v>
      </c>
      <c r="D220" s="57">
        <v>1</v>
      </c>
      <c r="E220" s="744"/>
      <c r="F220" s="58">
        <f>D220*E220</f>
        <v>0</v>
      </c>
    </row>
    <row r="221" spans="1:6" x14ac:dyDescent="0.2">
      <c r="A221" s="55"/>
      <c r="B221" s="41"/>
      <c r="C221" s="56"/>
      <c r="D221" s="57"/>
      <c r="E221" s="856"/>
      <c r="F221" s="58"/>
    </row>
    <row r="222" spans="1:6" ht="96" x14ac:dyDescent="0.2">
      <c r="A222" s="55" t="s">
        <v>1600</v>
      </c>
      <c r="B222" s="41" t="s">
        <v>5134</v>
      </c>
      <c r="C222" s="56" t="s">
        <v>5</v>
      </c>
      <c r="D222" s="57">
        <v>1</v>
      </c>
      <c r="E222" s="744"/>
      <c r="F222" s="58">
        <f>D222*E222</f>
        <v>0</v>
      </c>
    </row>
    <row r="223" spans="1:6" x14ac:dyDescent="0.2">
      <c r="A223" s="55"/>
      <c r="B223" s="41"/>
      <c r="C223" s="56"/>
      <c r="D223" s="57"/>
      <c r="E223" s="856"/>
      <c r="F223" s="58"/>
    </row>
    <row r="224" spans="1:6" ht="216" x14ac:dyDescent="0.2">
      <c r="A224" s="55" t="s">
        <v>1601</v>
      </c>
      <c r="B224" s="41" t="s">
        <v>2045</v>
      </c>
      <c r="C224" s="56" t="s">
        <v>5</v>
      </c>
      <c r="D224" s="57">
        <v>3</v>
      </c>
      <c r="E224" s="744"/>
      <c r="F224" s="58">
        <f>D224*E224</f>
        <v>0</v>
      </c>
    </row>
    <row r="225" spans="1:6" x14ac:dyDescent="0.2">
      <c r="A225" s="55"/>
      <c r="B225" s="41"/>
      <c r="C225" s="56"/>
      <c r="D225" s="57"/>
      <c r="E225" s="856"/>
      <c r="F225" s="58"/>
    </row>
    <row r="226" spans="1:6" ht="156" x14ac:dyDescent="0.2">
      <c r="A226" s="55" t="s">
        <v>1602</v>
      </c>
      <c r="B226" s="41" t="s">
        <v>4413</v>
      </c>
      <c r="C226" s="56" t="s">
        <v>40</v>
      </c>
      <c r="D226" s="57">
        <v>3</v>
      </c>
      <c r="E226" s="744"/>
      <c r="F226" s="58">
        <f>D226*E226</f>
        <v>0</v>
      </c>
    </row>
    <row r="227" spans="1:6" x14ac:dyDescent="0.2">
      <c r="A227" s="55"/>
      <c r="B227" s="41"/>
      <c r="C227" s="56"/>
      <c r="D227" s="57"/>
      <c r="E227" s="856"/>
      <c r="F227" s="58"/>
    </row>
    <row r="228" spans="1:6" ht="72" x14ac:dyDescent="0.2">
      <c r="A228" s="55" t="s">
        <v>1603</v>
      </c>
      <c r="B228" s="41" t="s">
        <v>5444</v>
      </c>
      <c r="C228" s="56" t="s">
        <v>40</v>
      </c>
      <c r="D228" s="57">
        <v>2</v>
      </c>
      <c r="E228" s="744"/>
      <c r="F228" s="58">
        <f>D228*E228</f>
        <v>0</v>
      </c>
    </row>
    <row r="229" spans="1:6" x14ac:dyDescent="0.2">
      <c r="A229" s="102"/>
      <c r="B229" s="44"/>
      <c r="C229" s="44"/>
      <c r="D229" s="44"/>
      <c r="E229" s="819"/>
      <c r="F229" s="45"/>
    </row>
    <row r="230" spans="1:6" x14ac:dyDescent="0.2">
      <c r="A230" s="689"/>
      <c r="B230" s="134" t="s">
        <v>5017</v>
      </c>
      <c r="C230" s="167"/>
      <c r="D230" s="167"/>
      <c r="E230" s="823"/>
      <c r="F230" s="312">
        <f>SUM(F21:F229)</f>
        <v>0</v>
      </c>
    </row>
    <row r="231" spans="1:6" x14ac:dyDescent="0.2">
      <c r="E231" s="820"/>
    </row>
    <row r="232" spans="1:6" x14ac:dyDescent="0.2">
      <c r="E232" s="820"/>
    </row>
    <row r="233" spans="1:6" s="49" customFormat="1" ht="18.75" x14ac:dyDescent="0.3">
      <c r="A233" s="85"/>
      <c r="B233" s="925" t="s">
        <v>4455</v>
      </c>
      <c r="C233" s="293"/>
      <c r="D233" s="293"/>
      <c r="E233" s="793"/>
      <c r="F233" s="294"/>
    </row>
    <row r="234" spans="1:6" x14ac:dyDescent="0.2">
      <c r="A234" s="671"/>
      <c r="B234" s="671"/>
      <c r="C234" s="671"/>
      <c r="D234" s="671"/>
      <c r="E234" s="825"/>
      <c r="F234" s="671"/>
    </row>
    <row r="235" spans="1:6" ht="15" x14ac:dyDescent="0.2">
      <c r="A235" s="933" t="s">
        <v>12</v>
      </c>
      <c r="B235" s="934" t="s">
        <v>1908</v>
      </c>
      <c r="C235" s="935"/>
      <c r="D235" s="936"/>
      <c r="E235" s="937"/>
      <c r="F235" s="938"/>
    </row>
    <row r="236" spans="1:6" x14ac:dyDescent="0.2">
      <c r="A236" s="333"/>
      <c r="B236" s="334"/>
      <c r="C236" s="335"/>
      <c r="D236" s="336"/>
      <c r="E236" s="821"/>
      <c r="F236" s="337"/>
    </row>
    <row r="237" spans="1:6" x14ac:dyDescent="0.2">
      <c r="A237" s="338" t="s">
        <v>1909</v>
      </c>
      <c r="B237" s="339" t="s">
        <v>1910</v>
      </c>
      <c r="C237" s="340"/>
      <c r="D237" s="341"/>
      <c r="E237" s="824"/>
      <c r="F237" s="342"/>
    </row>
    <row r="238" spans="1:6" x14ac:dyDescent="0.2">
      <c r="A238" s="333"/>
      <c r="B238" s="223"/>
      <c r="C238" s="343"/>
      <c r="D238" s="344"/>
      <c r="E238" s="822"/>
      <c r="F238" s="346"/>
    </row>
    <row r="239" spans="1:6" ht="24" x14ac:dyDescent="0.2">
      <c r="A239" s="347" t="s">
        <v>12</v>
      </c>
      <c r="B239" s="41" t="s">
        <v>1911</v>
      </c>
      <c r="C239" s="348"/>
      <c r="D239" s="349"/>
      <c r="E239" s="930"/>
      <c r="F239" s="350"/>
    </row>
    <row r="240" spans="1:6" x14ac:dyDescent="0.2">
      <c r="A240" s="347"/>
      <c r="B240" s="41"/>
      <c r="C240" s="348" t="s">
        <v>2022</v>
      </c>
      <c r="D240" s="350">
        <v>56</v>
      </c>
      <c r="E240" s="799"/>
      <c r="F240" s="350">
        <f>E240*D240</f>
        <v>0</v>
      </c>
    </row>
    <row r="241" spans="1:6" x14ac:dyDescent="0.2">
      <c r="A241" s="347"/>
      <c r="B241" s="41"/>
      <c r="C241" s="348"/>
      <c r="D241" s="350"/>
      <c r="E241" s="930"/>
      <c r="F241" s="350"/>
    </row>
    <row r="242" spans="1:6" ht="36" x14ac:dyDescent="0.2">
      <c r="A242" s="347" t="s">
        <v>48</v>
      </c>
      <c r="B242" s="41" t="s">
        <v>1912</v>
      </c>
      <c r="C242" s="348"/>
      <c r="D242" s="350"/>
      <c r="E242" s="930"/>
      <c r="F242" s="350"/>
    </row>
    <row r="243" spans="1:6" x14ac:dyDescent="0.2">
      <c r="A243" s="347"/>
      <c r="B243" s="41" t="s">
        <v>1913</v>
      </c>
      <c r="C243" s="348" t="s">
        <v>24</v>
      </c>
      <c r="D243" s="350">
        <v>1</v>
      </c>
      <c r="E243" s="799"/>
      <c r="F243" s="350">
        <f>E243*D243</f>
        <v>0</v>
      </c>
    </row>
    <row r="244" spans="1:6" x14ac:dyDescent="0.2">
      <c r="A244" s="347"/>
      <c r="B244" s="41"/>
      <c r="C244" s="348"/>
      <c r="D244" s="350"/>
      <c r="E244" s="930"/>
      <c r="F244" s="350"/>
    </row>
    <row r="245" spans="1:6" ht="24" x14ac:dyDescent="0.2">
      <c r="A245" s="351" t="s">
        <v>1</v>
      </c>
      <c r="B245" s="41" t="s">
        <v>1914</v>
      </c>
      <c r="C245" s="348"/>
      <c r="D245" s="350"/>
      <c r="E245" s="930"/>
      <c r="F245" s="350"/>
    </row>
    <row r="246" spans="1:6" x14ac:dyDescent="0.2">
      <c r="A246" s="351"/>
      <c r="B246" s="41" t="s">
        <v>1913</v>
      </c>
      <c r="C246" s="348" t="s">
        <v>5</v>
      </c>
      <c r="D246" s="350">
        <v>2</v>
      </c>
      <c r="E246" s="799"/>
      <c r="F246" s="350">
        <f>E246*D246</f>
        <v>0</v>
      </c>
    </row>
    <row r="247" spans="1:6" x14ac:dyDescent="0.2">
      <c r="A247" s="453"/>
      <c r="B247" s="454"/>
      <c r="C247" s="455"/>
      <c r="D247" s="551"/>
      <c r="E247" s="826"/>
      <c r="F247" s="552"/>
    </row>
    <row r="248" spans="1:6" x14ac:dyDescent="0.2">
      <c r="A248" s="338" t="s">
        <v>1909</v>
      </c>
      <c r="B248" s="675" t="s">
        <v>1915</v>
      </c>
      <c r="C248" s="340"/>
      <c r="D248" s="341"/>
      <c r="E248" s="824"/>
      <c r="F248" s="342">
        <f>SUM(F239:F247)</f>
        <v>0</v>
      </c>
    </row>
    <row r="249" spans="1:6" x14ac:dyDescent="0.2">
      <c r="A249" s="461"/>
      <c r="B249" s="115"/>
      <c r="C249" s="462"/>
      <c r="D249" s="553"/>
      <c r="E249" s="827"/>
      <c r="F249" s="554"/>
    </row>
    <row r="250" spans="1:6" x14ac:dyDescent="0.2">
      <c r="A250" s="338" t="s">
        <v>1916</v>
      </c>
      <c r="B250" s="675" t="s">
        <v>1917</v>
      </c>
      <c r="C250" s="340"/>
      <c r="D250" s="341"/>
      <c r="E250" s="824"/>
      <c r="F250" s="342"/>
    </row>
    <row r="251" spans="1:6" x14ac:dyDescent="0.2">
      <c r="A251" s="352"/>
      <c r="B251" s="255"/>
      <c r="C251" s="335"/>
      <c r="D251" s="336"/>
      <c r="E251" s="821"/>
      <c r="F251" s="337"/>
    </row>
    <row r="252" spans="1:6" ht="24" x14ac:dyDescent="0.2">
      <c r="A252" s="351" t="s">
        <v>2</v>
      </c>
      <c r="B252" s="41" t="s">
        <v>1918</v>
      </c>
      <c r="C252" s="348"/>
      <c r="D252" s="350"/>
      <c r="E252" s="930"/>
      <c r="F252" s="350"/>
    </row>
    <row r="253" spans="1:6" x14ac:dyDescent="0.2">
      <c r="A253" s="351"/>
      <c r="B253" s="41"/>
      <c r="C253" s="348" t="s">
        <v>5</v>
      </c>
      <c r="D253" s="353">
        <v>1</v>
      </c>
      <c r="E253" s="799"/>
      <c r="F253" s="350">
        <f>E253*D253</f>
        <v>0</v>
      </c>
    </row>
    <row r="254" spans="1:6" ht="36" x14ac:dyDescent="0.2">
      <c r="A254" s="351" t="s">
        <v>3</v>
      </c>
      <c r="B254" s="41" t="s">
        <v>1919</v>
      </c>
      <c r="C254" s="932"/>
      <c r="D254" s="76"/>
      <c r="E254" s="621"/>
      <c r="F254" s="76"/>
    </row>
    <row r="255" spans="1:6" x14ac:dyDescent="0.2">
      <c r="A255" s="351"/>
      <c r="B255" s="41"/>
      <c r="C255" s="523" t="s">
        <v>2024</v>
      </c>
      <c r="D255" s="76">
        <v>113</v>
      </c>
      <c r="E255" s="703"/>
      <c r="F255" s="164">
        <f>E255*D255</f>
        <v>0</v>
      </c>
    </row>
    <row r="256" spans="1:6" ht="36" x14ac:dyDescent="0.2">
      <c r="A256" s="351" t="s">
        <v>4</v>
      </c>
      <c r="B256" s="41" t="s">
        <v>1920</v>
      </c>
      <c r="C256" s="348"/>
      <c r="D256" s="350"/>
      <c r="E256" s="930"/>
      <c r="F256" s="350"/>
    </row>
    <row r="257" spans="1:6" x14ac:dyDescent="0.2">
      <c r="A257" s="351"/>
      <c r="B257" s="41"/>
      <c r="C257" s="348" t="s">
        <v>2024</v>
      </c>
      <c r="D257" s="353">
        <v>10.5</v>
      </c>
      <c r="E257" s="799"/>
      <c r="F257" s="350">
        <f>E257*D257</f>
        <v>0</v>
      </c>
    </row>
    <row r="258" spans="1:6" ht="36" x14ac:dyDescent="0.2">
      <c r="A258" s="351" t="s">
        <v>531</v>
      </c>
      <c r="B258" s="41" t="s">
        <v>1921</v>
      </c>
      <c r="C258" s="348"/>
      <c r="D258" s="350"/>
      <c r="E258" s="930"/>
      <c r="F258" s="350"/>
    </row>
    <row r="259" spans="1:6" x14ac:dyDescent="0.2">
      <c r="A259" s="351"/>
      <c r="B259" s="41" t="s">
        <v>1913</v>
      </c>
      <c r="C259" s="348" t="s">
        <v>2022</v>
      </c>
      <c r="D259" s="353">
        <v>36</v>
      </c>
      <c r="E259" s="799"/>
      <c r="F259" s="350">
        <f>E259*D259</f>
        <v>0</v>
      </c>
    </row>
    <row r="260" spans="1:6" ht="36" x14ac:dyDescent="0.2">
      <c r="A260" s="351" t="s">
        <v>534</v>
      </c>
      <c r="B260" s="41" t="s">
        <v>1922</v>
      </c>
      <c r="C260" s="348"/>
      <c r="D260" s="350"/>
      <c r="E260" s="930"/>
      <c r="F260" s="350"/>
    </row>
    <row r="261" spans="1:6" x14ac:dyDescent="0.2">
      <c r="A261" s="351"/>
      <c r="B261" s="41"/>
      <c r="C261" s="348" t="s">
        <v>2022</v>
      </c>
      <c r="D261" s="353">
        <v>55</v>
      </c>
      <c r="E261" s="799"/>
      <c r="F261" s="350">
        <f>E261*D261</f>
        <v>0</v>
      </c>
    </row>
    <row r="262" spans="1:6" ht="48" x14ac:dyDescent="0.2">
      <c r="A262" s="347" t="s">
        <v>535</v>
      </c>
      <c r="B262" s="41" t="s">
        <v>1923</v>
      </c>
      <c r="C262" s="354"/>
      <c r="D262" s="350"/>
      <c r="E262" s="930"/>
      <c r="F262" s="350"/>
    </row>
    <row r="263" spans="1:6" x14ac:dyDescent="0.2">
      <c r="A263" s="347"/>
      <c r="B263" s="41" t="s">
        <v>1924</v>
      </c>
      <c r="C263" s="355"/>
      <c r="D263" s="356"/>
      <c r="E263" s="931"/>
      <c r="F263" s="357"/>
    </row>
    <row r="264" spans="1:6" x14ac:dyDescent="0.2">
      <c r="A264" s="450"/>
      <c r="B264" s="79" t="s">
        <v>1913</v>
      </c>
      <c r="C264" s="451" t="s">
        <v>2022</v>
      </c>
      <c r="D264" s="547">
        <v>50</v>
      </c>
      <c r="E264" s="800"/>
      <c r="F264" s="547">
        <f>E264*D264</f>
        <v>0</v>
      </c>
    </row>
    <row r="265" spans="1:6" x14ac:dyDescent="0.2">
      <c r="A265" s="453"/>
      <c r="B265" s="454"/>
      <c r="C265" s="550"/>
      <c r="D265" s="551"/>
      <c r="E265" s="826"/>
      <c r="F265" s="552"/>
    </row>
    <row r="266" spans="1:6" x14ac:dyDescent="0.2">
      <c r="A266" s="338" t="s">
        <v>1916</v>
      </c>
      <c r="B266" s="675" t="s">
        <v>1925</v>
      </c>
      <c r="C266" s="340"/>
      <c r="D266" s="341"/>
      <c r="E266" s="824"/>
      <c r="F266" s="342">
        <f>SUM(F250:F264)</f>
        <v>0</v>
      </c>
    </row>
    <row r="267" spans="1:6" x14ac:dyDescent="0.2">
      <c r="A267" s="461"/>
      <c r="B267" s="115"/>
      <c r="C267" s="462"/>
      <c r="D267" s="553"/>
      <c r="E267" s="827"/>
      <c r="F267" s="554"/>
    </row>
    <row r="268" spans="1:6" x14ac:dyDescent="0.2">
      <c r="A268" s="479" t="s">
        <v>1926</v>
      </c>
      <c r="B268" s="98" t="s">
        <v>1927</v>
      </c>
      <c r="C268" s="480"/>
      <c r="D268" s="548"/>
      <c r="E268" s="828"/>
      <c r="F268" s="549"/>
    </row>
    <row r="269" spans="1:6" x14ac:dyDescent="0.2">
      <c r="A269" s="352"/>
      <c r="B269" s="255"/>
      <c r="C269" s="335"/>
      <c r="D269" s="336"/>
      <c r="E269" s="821"/>
      <c r="F269" s="337"/>
    </row>
    <row r="270" spans="1:6" ht="36" x14ac:dyDescent="0.2">
      <c r="A270" s="351" t="s">
        <v>536</v>
      </c>
      <c r="B270" s="41" t="s">
        <v>1928</v>
      </c>
      <c r="C270" s="348"/>
      <c r="D270" s="350"/>
      <c r="E270" s="930"/>
      <c r="F270" s="350"/>
    </row>
    <row r="271" spans="1:6" x14ac:dyDescent="0.2">
      <c r="A271" s="351"/>
      <c r="B271" s="41" t="s">
        <v>1913</v>
      </c>
      <c r="C271" s="348" t="s">
        <v>2022</v>
      </c>
      <c r="D271" s="350">
        <v>15</v>
      </c>
      <c r="E271" s="799"/>
      <c r="F271" s="350">
        <f>E271*D271</f>
        <v>0</v>
      </c>
    </row>
    <row r="272" spans="1:6" ht="36" x14ac:dyDescent="0.2">
      <c r="A272" s="351" t="s">
        <v>537</v>
      </c>
      <c r="B272" s="41" t="s">
        <v>1929</v>
      </c>
      <c r="C272" s="348"/>
      <c r="D272" s="350"/>
      <c r="E272" s="930"/>
      <c r="F272" s="350"/>
    </row>
    <row r="273" spans="1:6" x14ac:dyDescent="0.2">
      <c r="A273" s="351"/>
      <c r="B273" s="41" t="s">
        <v>1913</v>
      </c>
      <c r="C273" s="348" t="s">
        <v>2025</v>
      </c>
      <c r="D273" s="350">
        <f>ROUNDUP(D240/15,0)</f>
        <v>4</v>
      </c>
      <c r="E273" s="799"/>
      <c r="F273" s="350">
        <f>E273*D273</f>
        <v>0</v>
      </c>
    </row>
    <row r="274" spans="1:6" ht="60" x14ac:dyDescent="0.2">
      <c r="A274" s="351" t="s">
        <v>538</v>
      </c>
      <c r="B274" s="41" t="s">
        <v>1930</v>
      </c>
      <c r="C274" s="348"/>
      <c r="D274" s="350"/>
      <c r="E274" s="930"/>
      <c r="F274" s="350"/>
    </row>
    <row r="275" spans="1:6" x14ac:dyDescent="0.2">
      <c r="A275" s="351"/>
      <c r="B275" s="41" t="s">
        <v>1913</v>
      </c>
      <c r="C275" s="348" t="s">
        <v>24</v>
      </c>
      <c r="D275" s="350">
        <v>1</v>
      </c>
      <c r="E275" s="799"/>
      <c r="F275" s="350">
        <f>E275*D275</f>
        <v>0</v>
      </c>
    </row>
    <row r="276" spans="1:6" ht="24" x14ac:dyDescent="0.2">
      <c r="A276" s="351" t="s">
        <v>540</v>
      </c>
      <c r="B276" s="41" t="s">
        <v>1931</v>
      </c>
      <c r="C276" s="348"/>
      <c r="D276" s="350"/>
      <c r="E276" s="930"/>
      <c r="F276" s="350"/>
    </row>
    <row r="277" spans="1:6" x14ac:dyDescent="0.2">
      <c r="A277" s="351"/>
      <c r="B277" s="41" t="s">
        <v>1913</v>
      </c>
      <c r="C277" s="348" t="s">
        <v>2026</v>
      </c>
      <c r="D277" s="350">
        <v>5</v>
      </c>
      <c r="E277" s="799"/>
      <c r="F277" s="350">
        <f>E277*D277</f>
        <v>0</v>
      </c>
    </row>
    <row r="278" spans="1:6" x14ac:dyDescent="0.2">
      <c r="A278" s="351" t="s">
        <v>541</v>
      </c>
      <c r="B278" s="41" t="s">
        <v>1932</v>
      </c>
      <c r="C278" s="348"/>
      <c r="D278" s="350"/>
      <c r="E278" s="930"/>
      <c r="F278" s="350"/>
    </row>
    <row r="279" spans="1:6" x14ac:dyDescent="0.2">
      <c r="A279" s="351"/>
      <c r="B279" s="41" t="s">
        <v>1913</v>
      </c>
      <c r="C279" s="348" t="s">
        <v>2026</v>
      </c>
      <c r="D279" s="350">
        <v>8</v>
      </c>
      <c r="E279" s="799"/>
      <c r="F279" s="350">
        <f>E279*D279</f>
        <v>0</v>
      </c>
    </row>
    <row r="280" spans="1:6" ht="24" x14ac:dyDescent="0.2">
      <c r="A280" s="351" t="s">
        <v>544</v>
      </c>
      <c r="B280" s="41" t="s">
        <v>1933</v>
      </c>
      <c r="C280" s="348"/>
      <c r="D280" s="350"/>
      <c r="E280" s="930"/>
      <c r="F280" s="350"/>
    </row>
    <row r="281" spans="1:6" x14ac:dyDescent="0.2">
      <c r="A281" s="555"/>
      <c r="B281" s="79" t="s">
        <v>1913</v>
      </c>
      <c r="C281" s="451" t="s">
        <v>24</v>
      </c>
      <c r="D281" s="547">
        <v>1</v>
      </c>
      <c r="E281" s="800"/>
      <c r="F281" s="547">
        <f>E281*D281</f>
        <v>0</v>
      </c>
    </row>
    <row r="282" spans="1:6" x14ac:dyDescent="0.2">
      <c r="A282" s="558"/>
      <c r="B282" s="454"/>
      <c r="C282" s="455"/>
      <c r="D282" s="551"/>
      <c r="E282" s="826"/>
      <c r="F282" s="552"/>
    </row>
    <row r="283" spans="1:6" x14ac:dyDescent="0.2">
      <c r="A283" s="338" t="s">
        <v>1926</v>
      </c>
      <c r="B283" s="675" t="s">
        <v>1934</v>
      </c>
      <c r="C283" s="340"/>
      <c r="D283" s="341"/>
      <c r="E283" s="824"/>
      <c r="F283" s="342">
        <f>SUM(F270:F282)</f>
        <v>0</v>
      </c>
    </row>
    <row r="284" spans="1:6" x14ac:dyDescent="0.2">
      <c r="A284" s="461"/>
      <c r="B284" s="115"/>
      <c r="C284" s="462"/>
      <c r="D284" s="553"/>
      <c r="E284" s="827"/>
      <c r="F284" s="554"/>
    </row>
    <row r="285" spans="1:6" x14ac:dyDescent="0.2">
      <c r="A285" s="347" t="s">
        <v>546</v>
      </c>
      <c r="B285" s="367" t="s">
        <v>1935</v>
      </c>
      <c r="C285" s="451" t="s">
        <v>24</v>
      </c>
      <c r="D285" s="350"/>
      <c r="E285" s="799"/>
      <c r="F285" s="350">
        <f>(F283+F266+F248)*0.1</f>
        <v>0</v>
      </c>
    </row>
    <row r="286" spans="1:6" x14ac:dyDescent="0.2">
      <c r="A286" s="503"/>
      <c r="B286" s="559"/>
      <c r="C286" s="560"/>
      <c r="D286" s="561"/>
      <c r="E286" s="829"/>
      <c r="F286" s="562"/>
    </row>
    <row r="287" spans="1:6" x14ac:dyDescent="0.2">
      <c r="A287" s="338" t="s">
        <v>12</v>
      </c>
      <c r="B287" s="675" t="s">
        <v>1936</v>
      </c>
      <c r="C287" s="360"/>
      <c r="D287" s="361"/>
      <c r="E287" s="832"/>
      <c r="F287" s="342">
        <f>F283+F266+F248+F285</f>
        <v>0</v>
      </c>
    </row>
    <row r="288" spans="1:6" x14ac:dyDescent="0.2">
      <c r="A288" s="492"/>
      <c r="B288" s="50"/>
      <c r="C288" s="556"/>
      <c r="D288" s="557"/>
      <c r="E288" s="830"/>
      <c r="F288" s="563"/>
    </row>
    <row r="289" spans="1:6" s="940" customFormat="1" ht="15" x14ac:dyDescent="0.25">
      <c r="A289" s="933" t="s">
        <v>48</v>
      </c>
      <c r="B289" s="939" t="s">
        <v>1937</v>
      </c>
      <c r="C289" s="935"/>
      <c r="D289" s="936"/>
      <c r="E289" s="937"/>
      <c r="F289" s="938"/>
    </row>
    <row r="290" spans="1:6" x14ac:dyDescent="0.2">
      <c r="A290" s="362"/>
      <c r="B290" s="363"/>
      <c r="C290" s="364"/>
      <c r="D290" s="365"/>
      <c r="E290" s="831"/>
      <c r="F290" s="366"/>
    </row>
    <row r="291" spans="1:6" x14ac:dyDescent="0.2">
      <c r="A291" s="338" t="s">
        <v>1938</v>
      </c>
      <c r="B291" s="675" t="s">
        <v>1939</v>
      </c>
      <c r="C291" s="340"/>
      <c r="D291" s="341"/>
      <c r="E291" s="824"/>
      <c r="F291" s="342"/>
    </row>
    <row r="292" spans="1:6" x14ac:dyDescent="0.2">
      <c r="A292" s="352"/>
      <c r="B292" s="255"/>
      <c r="C292" s="335"/>
      <c r="D292" s="336"/>
      <c r="E292" s="821"/>
      <c r="F292" s="337"/>
    </row>
    <row r="293" spans="1:6" ht="24" x14ac:dyDescent="0.2">
      <c r="A293" s="351" t="s">
        <v>547</v>
      </c>
      <c r="B293" s="367" t="s">
        <v>1940</v>
      </c>
      <c r="C293" s="348"/>
      <c r="D293" s="350"/>
      <c r="E293" s="930"/>
      <c r="F293" s="350"/>
    </row>
    <row r="294" spans="1:6" x14ac:dyDescent="0.2">
      <c r="A294" s="347"/>
      <c r="B294" s="367" t="s">
        <v>1913</v>
      </c>
      <c r="C294" s="348" t="s">
        <v>839</v>
      </c>
      <c r="D294" s="350">
        <v>60</v>
      </c>
      <c r="E294" s="799"/>
      <c r="F294" s="350">
        <f>E294*D294</f>
        <v>0</v>
      </c>
    </row>
    <row r="295" spans="1:6" x14ac:dyDescent="0.2">
      <c r="A295" s="368"/>
      <c r="B295" s="234"/>
      <c r="C295" s="369"/>
      <c r="D295" s="370"/>
      <c r="E295" s="941"/>
      <c r="F295" s="371"/>
    </row>
    <row r="296" spans="1:6" ht="36" x14ac:dyDescent="0.2">
      <c r="A296" s="680" t="s">
        <v>548</v>
      </c>
      <c r="B296" s="367" t="s">
        <v>1941</v>
      </c>
      <c r="C296" s="348"/>
      <c r="D296" s="350"/>
      <c r="E296" s="930"/>
      <c r="F296" s="350"/>
    </row>
    <row r="297" spans="1:6" x14ac:dyDescent="0.2">
      <c r="A297" s="351"/>
      <c r="B297" s="367" t="s">
        <v>1942</v>
      </c>
      <c r="C297" s="942">
        <v>289.26</v>
      </c>
      <c r="D297" s="350"/>
      <c r="E297" s="930"/>
      <c r="F297" s="350"/>
    </row>
    <row r="298" spans="1:6" x14ac:dyDescent="0.2">
      <c r="A298" s="351" t="s">
        <v>754</v>
      </c>
      <c r="B298" s="367" t="s">
        <v>1943</v>
      </c>
      <c r="C298" s="372" t="s">
        <v>839</v>
      </c>
      <c r="D298" s="350">
        <f>D297*0.9</f>
        <v>0</v>
      </c>
      <c r="E298" s="799"/>
      <c r="F298" s="350">
        <f>E298*D298</f>
        <v>0</v>
      </c>
    </row>
    <row r="299" spans="1:6" x14ac:dyDescent="0.2">
      <c r="A299" s="351" t="s">
        <v>755</v>
      </c>
      <c r="B299" s="367" t="s">
        <v>1944</v>
      </c>
      <c r="C299" s="372" t="s">
        <v>839</v>
      </c>
      <c r="D299" s="350">
        <f>D297*0.1</f>
        <v>0</v>
      </c>
      <c r="E299" s="799"/>
      <c r="F299" s="350">
        <f>E299*D299</f>
        <v>0</v>
      </c>
    </row>
    <row r="300" spans="1:6" x14ac:dyDescent="0.2">
      <c r="A300" s="351"/>
      <c r="B300" s="367"/>
      <c r="C300" s="372"/>
      <c r="D300" s="350"/>
      <c r="E300" s="930"/>
      <c r="F300" s="350"/>
    </row>
    <row r="301" spans="1:6" ht="36" x14ac:dyDescent="0.2">
      <c r="A301" s="680" t="s">
        <v>549</v>
      </c>
      <c r="B301" s="367" t="s">
        <v>1945</v>
      </c>
      <c r="C301" s="348"/>
      <c r="D301" s="350"/>
      <c r="E301" s="930"/>
      <c r="F301" s="350"/>
    </row>
    <row r="302" spans="1:6" x14ac:dyDescent="0.2">
      <c r="A302" s="351"/>
      <c r="B302" s="367" t="s">
        <v>1942</v>
      </c>
      <c r="C302" s="943">
        <v>184</v>
      </c>
      <c r="D302" s="373"/>
      <c r="E302" s="930"/>
      <c r="F302" s="350"/>
    </row>
    <row r="303" spans="1:6" x14ac:dyDescent="0.2">
      <c r="A303" s="351" t="s">
        <v>757</v>
      </c>
      <c r="B303" s="367" t="s">
        <v>1946</v>
      </c>
      <c r="C303" s="372" t="s">
        <v>839</v>
      </c>
      <c r="D303" s="350">
        <f>D302*0.75</f>
        <v>0</v>
      </c>
      <c r="E303" s="799"/>
      <c r="F303" s="350">
        <f>E303*D303</f>
        <v>0</v>
      </c>
    </row>
    <row r="304" spans="1:6" x14ac:dyDescent="0.2">
      <c r="A304" s="351" t="s">
        <v>2032</v>
      </c>
      <c r="B304" s="367" t="s">
        <v>1947</v>
      </c>
      <c r="C304" s="372" t="s">
        <v>839</v>
      </c>
      <c r="D304" s="350">
        <f>D302*0.2</f>
        <v>0</v>
      </c>
      <c r="E304" s="799"/>
      <c r="F304" s="350">
        <f>E304*D304</f>
        <v>0</v>
      </c>
    </row>
    <row r="305" spans="1:6" x14ac:dyDescent="0.2">
      <c r="A305" s="351" t="s">
        <v>2033</v>
      </c>
      <c r="B305" s="367" t="s">
        <v>1948</v>
      </c>
      <c r="C305" s="348" t="s">
        <v>839</v>
      </c>
      <c r="D305" s="350">
        <f>D302*0.05</f>
        <v>0</v>
      </c>
      <c r="E305" s="799"/>
      <c r="F305" s="350">
        <f>E305*D305</f>
        <v>0</v>
      </c>
    </row>
    <row r="306" spans="1:6" x14ac:dyDescent="0.2">
      <c r="A306" s="558"/>
      <c r="B306" s="564"/>
      <c r="C306" s="455"/>
      <c r="D306" s="551"/>
      <c r="E306" s="826"/>
      <c r="F306" s="552"/>
    </row>
    <row r="307" spans="1:6" x14ac:dyDescent="0.2">
      <c r="A307" s="338" t="s">
        <v>1938</v>
      </c>
      <c r="B307" s="675" t="s">
        <v>1949</v>
      </c>
      <c r="C307" s="340"/>
      <c r="D307" s="341"/>
      <c r="E307" s="824"/>
      <c r="F307" s="342">
        <f>SUM(F292:F306)</f>
        <v>0</v>
      </c>
    </row>
    <row r="308" spans="1:6" x14ac:dyDescent="0.2">
      <c r="A308" s="526"/>
      <c r="B308" s="432"/>
      <c r="C308" s="565"/>
      <c r="D308" s="566"/>
      <c r="E308" s="833"/>
      <c r="F308" s="567"/>
    </row>
    <row r="309" spans="1:6" x14ac:dyDescent="0.2">
      <c r="A309" s="338" t="s">
        <v>1950</v>
      </c>
      <c r="B309" s="675" t="s">
        <v>1951</v>
      </c>
      <c r="C309" s="340"/>
      <c r="D309" s="341"/>
      <c r="E309" s="824"/>
      <c r="F309" s="342"/>
    </row>
    <row r="310" spans="1:6" x14ac:dyDescent="0.2">
      <c r="A310" s="352"/>
      <c r="B310" s="255"/>
      <c r="C310" s="335"/>
      <c r="D310" s="336"/>
      <c r="E310" s="821"/>
      <c r="F310" s="337"/>
    </row>
    <row r="311" spans="1:6" ht="36" x14ac:dyDescent="0.2">
      <c r="A311" s="351" t="s">
        <v>550</v>
      </c>
      <c r="B311" s="367" t="s">
        <v>1952</v>
      </c>
      <c r="C311" s="348"/>
      <c r="D311" s="350"/>
      <c r="E311" s="930"/>
      <c r="F311" s="350"/>
    </row>
    <row r="312" spans="1:6" x14ac:dyDescent="0.2">
      <c r="A312" s="347"/>
      <c r="B312" s="367"/>
      <c r="C312" s="348" t="s">
        <v>2024</v>
      </c>
      <c r="D312" s="350">
        <v>105</v>
      </c>
      <c r="E312" s="799"/>
      <c r="F312" s="350">
        <f>E312*D312</f>
        <v>0</v>
      </c>
    </row>
    <row r="313" spans="1:6" ht="60" x14ac:dyDescent="0.2">
      <c r="A313" s="351" t="s">
        <v>551</v>
      </c>
      <c r="B313" s="367" t="s">
        <v>1953</v>
      </c>
      <c r="C313" s="348"/>
      <c r="D313" s="350"/>
      <c r="E313" s="930"/>
      <c r="F313" s="350"/>
    </row>
    <row r="314" spans="1:6" x14ac:dyDescent="0.2">
      <c r="A314" s="347"/>
      <c r="B314" s="367"/>
      <c r="C314" s="348" t="s">
        <v>839</v>
      </c>
      <c r="D314" s="350">
        <v>44.82</v>
      </c>
      <c r="E314" s="799"/>
      <c r="F314" s="350">
        <f>E314*D314</f>
        <v>0</v>
      </c>
    </row>
    <row r="315" spans="1:6" ht="72" x14ac:dyDescent="0.2">
      <c r="A315" s="351" t="s">
        <v>552</v>
      </c>
      <c r="B315" s="367" t="s">
        <v>1954</v>
      </c>
      <c r="C315" s="348"/>
      <c r="D315" s="350"/>
      <c r="E315" s="930"/>
      <c r="F315" s="350"/>
    </row>
    <row r="316" spans="1:6" x14ac:dyDescent="0.2">
      <c r="A316" s="347"/>
      <c r="B316" s="367"/>
      <c r="C316" s="348" t="s">
        <v>839</v>
      </c>
      <c r="D316" s="373">
        <v>110.94</v>
      </c>
      <c r="E316" s="799"/>
      <c r="F316" s="350">
        <f>E316*D316</f>
        <v>0</v>
      </c>
    </row>
    <row r="317" spans="1:6" ht="96" x14ac:dyDescent="0.2">
      <c r="A317" s="351" t="s">
        <v>553</v>
      </c>
      <c r="B317" s="367" t="s">
        <v>1955</v>
      </c>
      <c r="C317" s="348"/>
      <c r="D317" s="350"/>
      <c r="E317" s="930"/>
      <c r="F317" s="350"/>
    </row>
    <row r="318" spans="1:6" x14ac:dyDescent="0.2">
      <c r="A318" s="347"/>
      <c r="B318" s="367"/>
      <c r="C318" s="348" t="s">
        <v>839</v>
      </c>
      <c r="D318" s="350">
        <v>205.52</v>
      </c>
      <c r="E318" s="799"/>
      <c r="F318" s="350">
        <f>E318*D318</f>
        <v>0</v>
      </c>
    </row>
    <row r="319" spans="1:6" ht="48" x14ac:dyDescent="0.2">
      <c r="A319" s="351" t="s">
        <v>42</v>
      </c>
      <c r="B319" s="367" t="s">
        <v>1956</v>
      </c>
      <c r="C319" s="348"/>
      <c r="D319" s="350"/>
      <c r="E319" s="930"/>
      <c r="F319" s="350"/>
    </row>
    <row r="320" spans="1:6" x14ac:dyDescent="0.2">
      <c r="A320" s="347"/>
      <c r="B320" s="367"/>
      <c r="C320" s="348" t="s">
        <v>839</v>
      </c>
      <c r="D320" s="350">
        <f>(D302+D297)*1.4</f>
        <v>0</v>
      </c>
      <c r="E320" s="799"/>
      <c r="F320" s="350">
        <f>E320*D320</f>
        <v>0</v>
      </c>
    </row>
    <row r="321" spans="1:6" x14ac:dyDescent="0.2">
      <c r="A321" s="453"/>
      <c r="B321" s="564"/>
      <c r="C321" s="455"/>
      <c r="D321" s="551"/>
      <c r="E321" s="826"/>
      <c r="F321" s="552"/>
    </row>
    <row r="322" spans="1:6" x14ac:dyDescent="0.2">
      <c r="A322" s="338" t="s">
        <v>1950</v>
      </c>
      <c r="B322" s="675" t="s">
        <v>1958</v>
      </c>
      <c r="C322" s="340"/>
      <c r="D322" s="341"/>
      <c r="E322" s="824"/>
      <c r="F322" s="342">
        <f>SUM(F311:F320)</f>
        <v>0</v>
      </c>
    </row>
    <row r="323" spans="1:6" x14ac:dyDescent="0.2">
      <c r="A323" s="461"/>
      <c r="B323" s="115"/>
      <c r="C323" s="462"/>
      <c r="D323" s="553"/>
      <c r="E323" s="827"/>
      <c r="F323" s="554"/>
    </row>
    <row r="324" spans="1:6" x14ac:dyDescent="0.2">
      <c r="A324" s="347" t="s">
        <v>617</v>
      </c>
      <c r="B324" s="367" t="s">
        <v>1959</v>
      </c>
      <c r="C324" s="348" t="s">
        <v>24</v>
      </c>
      <c r="D324" s="350"/>
      <c r="E324" s="799"/>
      <c r="F324" s="350">
        <f>(F322+F307)*0.1</f>
        <v>0</v>
      </c>
    </row>
    <row r="325" spans="1:6" x14ac:dyDescent="0.2">
      <c r="A325" s="503"/>
      <c r="B325" s="559"/>
      <c r="C325" s="560"/>
      <c r="D325" s="561"/>
      <c r="E325" s="829"/>
      <c r="F325" s="562"/>
    </row>
    <row r="326" spans="1:6" x14ac:dyDescent="0.2">
      <c r="A326" s="338" t="s">
        <v>48</v>
      </c>
      <c r="B326" s="675" t="s">
        <v>1960</v>
      </c>
      <c r="C326" s="360"/>
      <c r="D326" s="361"/>
      <c r="E326" s="832"/>
      <c r="F326" s="342">
        <f>F322+F307+F324</f>
        <v>0</v>
      </c>
    </row>
    <row r="327" spans="1:6" x14ac:dyDescent="0.2">
      <c r="A327" s="375"/>
      <c r="B327" s="376"/>
      <c r="C327" s="377"/>
      <c r="D327" s="378"/>
      <c r="E327" s="834"/>
      <c r="F327" s="379"/>
    </row>
    <row r="328" spans="1:6" s="948" customFormat="1" ht="15" x14ac:dyDescent="0.25">
      <c r="A328" s="933" t="s">
        <v>1</v>
      </c>
      <c r="B328" s="939" t="s">
        <v>2029</v>
      </c>
      <c r="C328" s="935"/>
      <c r="D328" s="936"/>
      <c r="E328" s="937"/>
      <c r="F328" s="938"/>
    </row>
    <row r="329" spans="1:6" x14ac:dyDescent="0.2">
      <c r="A329" s="375"/>
      <c r="B329" s="380"/>
      <c r="C329" s="381"/>
      <c r="D329" s="382"/>
      <c r="E329" s="835"/>
      <c r="F329" s="382"/>
    </row>
    <row r="330" spans="1:6" x14ac:dyDescent="0.2">
      <c r="A330" s="338" t="s">
        <v>1962</v>
      </c>
      <c r="B330" s="675" t="s">
        <v>1963</v>
      </c>
      <c r="C330" s="340"/>
      <c r="D330" s="341"/>
      <c r="E330" s="824"/>
      <c r="F330" s="342"/>
    </row>
    <row r="331" spans="1:6" x14ac:dyDescent="0.2">
      <c r="A331" s="362"/>
      <c r="B331" s="363"/>
      <c r="C331" s="383"/>
      <c r="D331" s="365"/>
      <c r="E331" s="831"/>
      <c r="F331" s="366"/>
    </row>
    <row r="332" spans="1:6" x14ac:dyDescent="0.2">
      <c r="A332" s="347"/>
      <c r="B332" s="41" t="s">
        <v>2027</v>
      </c>
      <c r="C332" s="348"/>
      <c r="D332" s="350"/>
      <c r="E332" s="930"/>
      <c r="F332" s="350"/>
    </row>
    <row r="333" spans="1:6" x14ac:dyDescent="0.2">
      <c r="A333" s="351"/>
      <c r="B333" s="41"/>
      <c r="C333" s="348"/>
      <c r="D333" s="350"/>
      <c r="E333" s="930"/>
      <c r="F333" s="350"/>
    </row>
    <row r="334" spans="1:6" ht="36" x14ac:dyDescent="0.2">
      <c r="A334" s="351" t="s">
        <v>759</v>
      </c>
      <c r="B334" s="41" t="s">
        <v>1964</v>
      </c>
      <c r="C334" s="348"/>
      <c r="D334" s="350"/>
      <c r="E334" s="930"/>
      <c r="F334" s="350"/>
    </row>
    <row r="335" spans="1:6" x14ac:dyDescent="0.2">
      <c r="A335" s="351"/>
      <c r="B335" s="41"/>
      <c r="C335" s="348" t="s">
        <v>839</v>
      </c>
      <c r="D335" s="350">
        <v>55.2</v>
      </c>
      <c r="E335" s="799"/>
      <c r="F335" s="350">
        <f>E335*D335</f>
        <v>0</v>
      </c>
    </row>
    <row r="336" spans="1:6" x14ac:dyDescent="0.2">
      <c r="A336" s="351"/>
      <c r="B336" s="41"/>
      <c r="C336" s="348"/>
      <c r="D336" s="350"/>
      <c r="E336" s="930"/>
      <c r="F336" s="350"/>
    </row>
    <row r="337" spans="1:6" ht="24" x14ac:dyDescent="0.2">
      <c r="A337" s="351" t="s">
        <v>761</v>
      </c>
      <c r="B337" s="41" t="s">
        <v>1965</v>
      </c>
      <c r="C337" s="348"/>
      <c r="D337" s="350"/>
      <c r="E337" s="930"/>
      <c r="F337" s="350"/>
    </row>
    <row r="338" spans="1:6" x14ac:dyDescent="0.2">
      <c r="A338" s="351"/>
      <c r="B338" s="41"/>
      <c r="C338" s="348" t="s">
        <v>839</v>
      </c>
      <c r="D338" s="350">
        <v>40.9</v>
      </c>
      <c r="E338" s="799"/>
      <c r="F338" s="350">
        <f>E338*D338</f>
        <v>0</v>
      </c>
    </row>
    <row r="339" spans="1:6" x14ac:dyDescent="0.2">
      <c r="A339" s="351"/>
      <c r="B339" s="41"/>
      <c r="C339" s="348"/>
      <c r="D339" s="350"/>
      <c r="E339" s="930"/>
      <c r="F339" s="350"/>
    </row>
    <row r="340" spans="1:6" ht="24" x14ac:dyDescent="0.2">
      <c r="A340" s="351" t="s">
        <v>764</v>
      </c>
      <c r="B340" s="41" t="s">
        <v>1966</v>
      </c>
      <c r="C340" s="348"/>
      <c r="D340" s="350"/>
      <c r="E340" s="930"/>
      <c r="F340" s="350"/>
    </row>
    <row r="341" spans="1:6" x14ac:dyDescent="0.2">
      <c r="A341" s="351"/>
      <c r="B341" s="41"/>
      <c r="C341" s="348" t="s">
        <v>839</v>
      </c>
      <c r="D341" s="350">
        <v>6.9</v>
      </c>
      <c r="E341" s="799"/>
      <c r="F341" s="350">
        <f>E341*D341</f>
        <v>0</v>
      </c>
    </row>
    <row r="342" spans="1:6" x14ac:dyDescent="0.2">
      <c r="A342" s="351"/>
      <c r="B342" s="41"/>
      <c r="C342" s="348"/>
      <c r="D342" s="350"/>
      <c r="E342" s="930"/>
      <c r="F342" s="350"/>
    </row>
    <row r="343" spans="1:6" x14ac:dyDescent="0.2">
      <c r="A343" s="347"/>
      <c r="B343" s="41" t="s">
        <v>1967</v>
      </c>
      <c r="C343" s="369"/>
      <c r="D343" s="370"/>
      <c r="E343" s="941"/>
      <c r="F343" s="371"/>
    </row>
    <row r="344" spans="1:6" x14ac:dyDescent="0.2">
      <c r="A344" s="384"/>
      <c r="B344" s="385"/>
      <c r="C344" s="372"/>
      <c r="D344" s="386"/>
      <c r="E344" s="949"/>
      <c r="F344" s="386"/>
    </row>
    <row r="345" spans="1:6" ht="24" x14ac:dyDescent="0.2">
      <c r="A345" s="351" t="s">
        <v>768</v>
      </c>
      <c r="B345" s="41" t="s">
        <v>1968</v>
      </c>
      <c r="C345" s="348"/>
      <c r="D345" s="350"/>
      <c r="E345" s="930"/>
      <c r="F345" s="350"/>
    </row>
    <row r="346" spans="1:6" x14ac:dyDescent="0.2">
      <c r="A346" s="351"/>
      <c r="B346" s="41"/>
      <c r="C346" s="348" t="s">
        <v>2024</v>
      </c>
      <c r="D346" s="350">
        <v>113</v>
      </c>
      <c r="E346" s="799"/>
      <c r="F346" s="350">
        <f>E346*D346</f>
        <v>0</v>
      </c>
    </row>
    <row r="347" spans="1:6" x14ac:dyDescent="0.2">
      <c r="A347" s="387"/>
      <c r="B347" s="92"/>
      <c r="C347" s="381"/>
      <c r="D347" s="382"/>
      <c r="E347" s="835"/>
      <c r="F347" s="382"/>
    </row>
    <row r="348" spans="1:6" x14ac:dyDescent="0.2">
      <c r="A348" s="338" t="s">
        <v>597</v>
      </c>
      <c r="B348" s="675" t="s">
        <v>1969</v>
      </c>
      <c r="C348" s="340"/>
      <c r="D348" s="341"/>
      <c r="E348" s="824"/>
      <c r="F348" s="342">
        <f>SUM(F333:F347)</f>
        <v>0</v>
      </c>
    </row>
    <row r="349" spans="1:6" x14ac:dyDescent="0.2">
      <c r="A349" s="431"/>
      <c r="B349" s="432"/>
      <c r="C349" s="565"/>
      <c r="D349" s="566"/>
      <c r="E349" s="833"/>
      <c r="F349" s="567"/>
    </row>
    <row r="350" spans="1:6" x14ac:dyDescent="0.2">
      <c r="A350" s="338" t="s">
        <v>1970</v>
      </c>
      <c r="B350" s="675" t="s">
        <v>1971</v>
      </c>
      <c r="C350" s="340"/>
      <c r="D350" s="341"/>
      <c r="E350" s="824"/>
      <c r="F350" s="342"/>
    </row>
    <row r="351" spans="1:6" x14ac:dyDescent="0.2">
      <c r="A351" s="362"/>
      <c r="B351" s="363"/>
      <c r="C351" s="383"/>
      <c r="D351" s="365"/>
      <c r="E351" s="831"/>
      <c r="F351" s="366"/>
    </row>
    <row r="352" spans="1:6" x14ac:dyDescent="0.2">
      <c r="A352" s="347"/>
      <c r="B352" s="41" t="s">
        <v>1972</v>
      </c>
      <c r="C352" s="369"/>
      <c r="D352" s="370"/>
      <c r="E352" s="941"/>
      <c r="F352" s="371"/>
    </row>
    <row r="353" spans="1:6" x14ac:dyDescent="0.2">
      <c r="A353" s="384"/>
      <c r="B353" s="385"/>
      <c r="C353" s="372"/>
      <c r="D353" s="386"/>
      <c r="E353" s="949"/>
      <c r="F353" s="386"/>
    </row>
    <row r="354" spans="1:6" ht="24" x14ac:dyDescent="0.2">
      <c r="A354" s="351" t="s">
        <v>773</v>
      </c>
      <c r="B354" s="41" t="s">
        <v>1973</v>
      </c>
      <c r="C354" s="348"/>
      <c r="D354" s="350"/>
      <c r="E354" s="930"/>
      <c r="F354" s="350"/>
    </row>
    <row r="355" spans="1:6" x14ac:dyDescent="0.2">
      <c r="A355" s="351"/>
      <c r="B355" s="41"/>
      <c r="C355" s="348" t="s">
        <v>2024</v>
      </c>
      <c r="D355" s="350">
        <v>113</v>
      </c>
      <c r="E355" s="799"/>
      <c r="F355" s="350">
        <f>E355*D355</f>
        <v>0</v>
      </c>
    </row>
    <row r="356" spans="1:6" x14ac:dyDescent="0.2">
      <c r="A356" s="485"/>
      <c r="B356" s="568"/>
      <c r="C356" s="487"/>
      <c r="D356" s="569"/>
      <c r="E356" s="836"/>
      <c r="F356" s="570"/>
    </row>
    <row r="357" spans="1:6" x14ac:dyDescent="0.2">
      <c r="A357" s="338" t="s">
        <v>1970</v>
      </c>
      <c r="B357" s="675" t="s">
        <v>1974</v>
      </c>
      <c r="C357" s="340"/>
      <c r="D357" s="341"/>
      <c r="E357" s="824"/>
      <c r="F357" s="342">
        <f>SUM(F355:F356)</f>
        <v>0</v>
      </c>
    </row>
    <row r="358" spans="1:6" x14ac:dyDescent="0.2">
      <c r="A358" s="461"/>
      <c r="B358" s="115"/>
      <c r="C358" s="462"/>
      <c r="D358" s="553"/>
      <c r="E358" s="827"/>
      <c r="F358" s="554"/>
    </row>
    <row r="359" spans="1:6" x14ac:dyDescent="0.2">
      <c r="A359" s="338" t="s">
        <v>1975</v>
      </c>
      <c r="B359" s="675" t="s">
        <v>1976</v>
      </c>
      <c r="C359" s="340"/>
      <c r="D359" s="341"/>
      <c r="E359" s="824"/>
      <c r="F359" s="342"/>
    </row>
    <row r="360" spans="1:6" x14ac:dyDescent="0.2">
      <c r="A360" s="362"/>
      <c r="B360" s="363"/>
      <c r="C360" s="364"/>
      <c r="D360" s="365"/>
      <c r="E360" s="831"/>
      <c r="F360" s="366"/>
    </row>
    <row r="361" spans="1:6" x14ac:dyDescent="0.2">
      <c r="A361" s="338" t="s">
        <v>1977</v>
      </c>
      <c r="B361" s="675" t="s">
        <v>1978</v>
      </c>
      <c r="C361" s="340"/>
      <c r="D361" s="341"/>
      <c r="E361" s="824"/>
      <c r="F361" s="342"/>
    </row>
    <row r="362" spans="1:6" x14ac:dyDescent="0.2">
      <c r="A362" s="374"/>
      <c r="B362" s="363"/>
      <c r="C362" s="364"/>
      <c r="D362" s="365"/>
      <c r="E362" s="831"/>
      <c r="F362" s="366"/>
    </row>
    <row r="363" spans="1:6" ht="24" x14ac:dyDescent="0.2">
      <c r="A363" s="351" t="s">
        <v>774</v>
      </c>
      <c r="B363" s="41" t="s">
        <v>1979</v>
      </c>
      <c r="C363" s="348"/>
      <c r="D363" s="350"/>
      <c r="E363" s="930"/>
      <c r="F363" s="350"/>
    </row>
    <row r="364" spans="1:6" x14ac:dyDescent="0.2">
      <c r="A364" s="351"/>
      <c r="B364" s="41" t="s">
        <v>1913</v>
      </c>
      <c r="C364" s="372" t="s">
        <v>2022</v>
      </c>
      <c r="D364" s="350">
        <v>36</v>
      </c>
      <c r="E364" s="799"/>
      <c r="F364" s="350">
        <f>E364*D364</f>
        <v>0</v>
      </c>
    </row>
    <row r="365" spans="1:6" x14ac:dyDescent="0.2">
      <c r="A365" s="485"/>
      <c r="B365" s="568"/>
      <c r="C365" s="487"/>
      <c r="D365" s="569"/>
      <c r="E365" s="836"/>
      <c r="F365" s="570"/>
    </row>
    <row r="366" spans="1:6" x14ac:dyDescent="0.2">
      <c r="A366" s="338" t="s">
        <v>1975</v>
      </c>
      <c r="B366" s="675" t="s">
        <v>1980</v>
      </c>
      <c r="C366" s="340"/>
      <c r="D366" s="341"/>
      <c r="E366" s="824"/>
      <c r="F366" s="342">
        <f>SUM(F364:F364)</f>
        <v>0</v>
      </c>
    </row>
    <row r="367" spans="1:6" x14ac:dyDescent="0.2">
      <c r="A367" s="461"/>
      <c r="B367" s="115"/>
      <c r="C367" s="462"/>
      <c r="D367" s="553"/>
      <c r="E367" s="827"/>
      <c r="F367" s="554"/>
    </row>
    <row r="368" spans="1:6" x14ac:dyDescent="0.2">
      <c r="A368" s="338" t="s">
        <v>1981</v>
      </c>
      <c r="B368" s="675" t="s">
        <v>1982</v>
      </c>
      <c r="C368" s="340"/>
      <c r="D368" s="341"/>
      <c r="E368" s="824"/>
      <c r="F368" s="342"/>
    </row>
    <row r="369" spans="1:6" x14ac:dyDescent="0.2">
      <c r="A369" s="374"/>
      <c r="B369" s="363"/>
      <c r="C369" s="364"/>
      <c r="D369" s="365"/>
      <c r="E369" s="831"/>
      <c r="F369" s="366"/>
    </row>
    <row r="370" spans="1:6" ht="24" x14ac:dyDescent="0.2">
      <c r="A370" s="351" t="s">
        <v>775</v>
      </c>
      <c r="B370" s="41" t="s">
        <v>1983</v>
      </c>
      <c r="C370" s="348"/>
      <c r="D370" s="350"/>
      <c r="E370" s="930"/>
      <c r="F370" s="350"/>
    </row>
    <row r="371" spans="1:6" x14ac:dyDescent="0.2">
      <c r="A371" s="351"/>
      <c r="B371" s="41" t="s">
        <v>1913</v>
      </c>
      <c r="C371" s="372" t="s">
        <v>2024</v>
      </c>
      <c r="D371" s="350">
        <v>10.5</v>
      </c>
      <c r="E371" s="799"/>
      <c r="F371" s="350">
        <f>E371*D371</f>
        <v>0</v>
      </c>
    </row>
    <row r="372" spans="1:6" x14ac:dyDescent="0.2">
      <c r="A372" s="558"/>
      <c r="B372" s="454"/>
      <c r="C372" s="487"/>
      <c r="D372" s="551"/>
      <c r="E372" s="826"/>
      <c r="F372" s="552"/>
    </row>
    <row r="373" spans="1:6" x14ac:dyDescent="0.2">
      <c r="A373" s="338" t="s">
        <v>1981</v>
      </c>
      <c r="B373" s="675" t="s">
        <v>1984</v>
      </c>
      <c r="C373" s="340"/>
      <c r="D373" s="341"/>
      <c r="E373" s="824"/>
      <c r="F373" s="342">
        <f>SUM(F371:F371)</f>
        <v>0</v>
      </c>
    </row>
    <row r="374" spans="1:6" x14ac:dyDescent="0.2">
      <c r="A374" s="375"/>
      <c r="B374" s="376"/>
      <c r="C374" s="388"/>
      <c r="D374" s="389"/>
      <c r="E374" s="837"/>
      <c r="F374" s="379"/>
    </row>
    <row r="375" spans="1:6" x14ac:dyDescent="0.2">
      <c r="A375" s="347" t="s">
        <v>776</v>
      </c>
      <c r="B375" s="367" t="s">
        <v>1985</v>
      </c>
      <c r="C375" s="348" t="s">
        <v>24</v>
      </c>
      <c r="D375" s="350"/>
      <c r="E375" s="799"/>
      <c r="F375" s="350">
        <f>(F348+F357+F366+F373)*0.1</f>
        <v>0</v>
      </c>
    </row>
    <row r="376" spans="1:6" x14ac:dyDescent="0.2">
      <c r="A376" s="485"/>
      <c r="B376" s="568"/>
      <c r="C376" s="487"/>
      <c r="D376" s="569"/>
      <c r="E376" s="836"/>
      <c r="F376" s="570"/>
    </row>
    <row r="377" spans="1:6" x14ac:dyDescent="0.2">
      <c r="A377" s="338" t="s">
        <v>1</v>
      </c>
      <c r="B377" s="675" t="s">
        <v>1986</v>
      </c>
      <c r="C377" s="360"/>
      <c r="D377" s="361"/>
      <c r="E377" s="832"/>
      <c r="F377" s="390">
        <f>F348+F357+F366+F373+F375</f>
        <v>0</v>
      </c>
    </row>
    <row r="378" spans="1:6" x14ac:dyDescent="0.2">
      <c r="A378" s="461"/>
      <c r="B378" s="115"/>
      <c r="C378" s="469"/>
      <c r="D378" s="571"/>
      <c r="E378" s="838"/>
      <c r="F378" s="572"/>
    </row>
    <row r="379" spans="1:6" s="940" customFormat="1" ht="15" x14ac:dyDescent="0.25">
      <c r="A379" s="933" t="s">
        <v>2</v>
      </c>
      <c r="B379" s="939" t="s">
        <v>1987</v>
      </c>
      <c r="C379" s="935"/>
      <c r="D379" s="936"/>
      <c r="E379" s="937"/>
      <c r="F379" s="938"/>
    </row>
    <row r="380" spans="1:6" x14ac:dyDescent="0.2">
      <c r="A380" s="59"/>
      <c r="B380" s="359"/>
      <c r="C380" s="343"/>
      <c r="D380" s="345"/>
      <c r="E380" s="822"/>
      <c r="F380" s="346"/>
    </row>
    <row r="381" spans="1:6" ht="48" x14ac:dyDescent="0.2">
      <c r="A381" s="351" t="s">
        <v>780</v>
      </c>
      <c r="B381" s="367" t="s">
        <v>1988</v>
      </c>
      <c r="C381" s="348"/>
      <c r="D381" s="350"/>
      <c r="E381" s="930"/>
      <c r="F381" s="350"/>
    </row>
    <row r="382" spans="1:6" x14ac:dyDescent="0.2">
      <c r="A382" s="680"/>
      <c r="B382" s="367" t="s">
        <v>1989</v>
      </c>
      <c r="C382" s="348" t="s">
        <v>2024</v>
      </c>
      <c r="D382" s="350">
        <v>130</v>
      </c>
      <c r="E382" s="799"/>
      <c r="F382" s="350">
        <f>E382*D382</f>
        <v>0</v>
      </c>
    </row>
    <row r="383" spans="1:6" ht="24" x14ac:dyDescent="0.2">
      <c r="A383" s="351" t="s">
        <v>781</v>
      </c>
      <c r="B383" s="367" t="s">
        <v>1990</v>
      </c>
      <c r="C383" s="348"/>
      <c r="D383" s="350"/>
      <c r="E383" s="930"/>
      <c r="F383" s="350"/>
    </row>
    <row r="384" spans="1:6" x14ac:dyDescent="0.2">
      <c r="A384" s="680"/>
      <c r="B384" s="367" t="s">
        <v>1989</v>
      </c>
      <c r="C384" s="348" t="s">
        <v>2024</v>
      </c>
      <c r="D384" s="350">
        <v>190</v>
      </c>
      <c r="E384" s="799"/>
      <c r="F384" s="350">
        <f>E384*D384</f>
        <v>0</v>
      </c>
    </row>
    <row r="385" spans="1:6" x14ac:dyDescent="0.2">
      <c r="A385" s="680"/>
      <c r="B385" s="367"/>
      <c r="C385" s="348"/>
      <c r="D385" s="350"/>
      <c r="E385" s="930"/>
      <c r="F385" s="350"/>
    </row>
    <row r="386" spans="1:6" ht="24" x14ac:dyDescent="0.2">
      <c r="A386" s="351" t="s">
        <v>782</v>
      </c>
      <c r="B386" s="367" t="s">
        <v>1991</v>
      </c>
      <c r="C386" s="348"/>
      <c r="D386" s="350"/>
      <c r="E386" s="930"/>
      <c r="F386" s="350"/>
    </row>
    <row r="387" spans="1:6" x14ac:dyDescent="0.2">
      <c r="A387" s="680"/>
      <c r="B387" s="367" t="s">
        <v>1913</v>
      </c>
      <c r="C387" s="348" t="s">
        <v>5</v>
      </c>
      <c r="D387" s="350">
        <v>1</v>
      </c>
      <c r="E387" s="799"/>
      <c r="F387" s="350">
        <f>E387*D387</f>
        <v>0</v>
      </c>
    </row>
    <row r="388" spans="1:6" ht="36" x14ac:dyDescent="0.2">
      <c r="A388" s="351" t="s">
        <v>783</v>
      </c>
      <c r="B388" s="367" t="s">
        <v>1992</v>
      </c>
      <c r="C388" s="348"/>
      <c r="D388" s="350"/>
      <c r="E388" s="930"/>
      <c r="F388" s="350"/>
    </row>
    <row r="389" spans="1:6" x14ac:dyDescent="0.2">
      <c r="A389" s="680"/>
      <c r="B389" s="367"/>
      <c r="C389" s="348" t="s">
        <v>5</v>
      </c>
      <c r="D389" s="350">
        <v>1</v>
      </c>
      <c r="E389" s="799"/>
      <c r="F389" s="350">
        <f>E389*D389</f>
        <v>0</v>
      </c>
    </row>
    <row r="390" spans="1:6" ht="48" x14ac:dyDescent="0.2">
      <c r="A390" s="351" t="s">
        <v>784</v>
      </c>
      <c r="B390" s="367" t="s">
        <v>1993</v>
      </c>
      <c r="C390" s="348"/>
      <c r="D390" s="350"/>
      <c r="E390" s="930"/>
      <c r="F390" s="350"/>
    </row>
    <row r="391" spans="1:6" x14ac:dyDescent="0.2">
      <c r="A391" s="680"/>
      <c r="B391" s="367" t="s">
        <v>1913</v>
      </c>
      <c r="C391" s="348" t="s">
        <v>5</v>
      </c>
      <c r="D391" s="350">
        <v>1</v>
      </c>
      <c r="E391" s="799"/>
      <c r="F391" s="350">
        <f>E391*D391</f>
        <v>0</v>
      </c>
    </row>
    <row r="392" spans="1:6" ht="72" x14ac:dyDescent="0.2">
      <c r="A392" s="351" t="s">
        <v>785</v>
      </c>
      <c r="B392" s="367" t="s">
        <v>1994</v>
      </c>
      <c r="C392" s="348"/>
      <c r="D392" s="350"/>
      <c r="E392" s="930"/>
      <c r="F392" s="350"/>
    </row>
    <row r="393" spans="1:6" x14ac:dyDescent="0.2">
      <c r="A393" s="680"/>
      <c r="B393" s="367"/>
      <c r="C393" s="348" t="s">
        <v>2022</v>
      </c>
      <c r="D393" s="350">
        <v>10</v>
      </c>
      <c r="E393" s="799"/>
      <c r="F393" s="350">
        <f>E393*D393</f>
        <v>0</v>
      </c>
    </row>
    <row r="394" spans="1:6" ht="36" x14ac:dyDescent="0.2">
      <c r="A394" s="351" t="s">
        <v>786</v>
      </c>
      <c r="B394" s="41" t="s">
        <v>1995</v>
      </c>
      <c r="C394" s="391"/>
      <c r="D394" s="350"/>
      <c r="E394" s="930"/>
      <c r="F394" s="350"/>
    </row>
    <row r="395" spans="1:6" x14ac:dyDescent="0.2">
      <c r="A395" s="351" t="s">
        <v>787</v>
      </c>
      <c r="B395" s="89" t="s">
        <v>1996</v>
      </c>
      <c r="C395" s="391" t="s">
        <v>2022</v>
      </c>
      <c r="D395" s="350">
        <v>43</v>
      </c>
      <c r="E395" s="799"/>
      <c r="F395" s="350">
        <f>E395*D395</f>
        <v>0</v>
      </c>
    </row>
    <row r="396" spans="1:6" ht="36" x14ac:dyDescent="0.2">
      <c r="A396" s="351" t="s">
        <v>791</v>
      </c>
      <c r="B396" s="41" t="s">
        <v>1997</v>
      </c>
      <c r="C396" s="372"/>
      <c r="D396" s="349"/>
      <c r="E396" s="930"/>
      <c r="F396" s="350"/>
    </row>
    <row r="397" spans="1:6" x14ac:dyDescent="0.2">
      <c r="A397" s="392"/>
      <c r="B397" s="41"/>
      <c r="C397" s="393" t="s">
        <v>2024</v>
      </c>
      <c r="D397" s="349">
        <v>10</v>
      </c>
      <c r="E397" s="799"/>
      <c r="F397" s="350">
        <f>E397*D397</f>
        <v>0</v>
      </c>
    </row>
    <row r="398" spans="1:6" ht="48" x14ac:dyDescent="0.2">
      <c r="A398" s="351" t="s">
        <v>792</v>
      </c>
      <c r="B398" s="41" t="s">
        <v>1998</v>
      </c>
      <c r="C398" s="372"/>
      <c r="D398" s="349"/>
      <c r="E398" s="930"/>
      <c r="F398" s="350"/>
    </row>
    <row r="399" spans="1:6" x14ac:dyDescent="0.2">
      <c r="A399" s="392"/>
      <c r="B399" s="41"/>
      <c r="C399" s="393" t="s">
        <v>2024</v>
      </c>
      <c r="D399" s="349">
        <v>113</v>
      </c>
      <c r="E399" s="799"/>
      <c r="F399" s="350">
        <f>E399*D399</f>
        <v>0</v>
      </c>
    </row>
    <row r="400" spans="1:6" x14ac:dyDescent="0.2">
      <c r="A400" s="347" t="s">
        <v>793</v>
      </c>
      <c r="B400" s="367" t="s">
        <v>1999</v>
      </c>
      <c r="C400" s="348" t="s">
        <v>24</v>
      </c>
      <c r="D400" s="350"/>
      <c r="E400" s="799"/>
      <c r="F400" s="350">
        <f>SUM(F380:F399)*0.1</f>
        <v>0</v>
      </c>
    </row>
    <row r="401" spans="1:6" x14ac:dyDescent="0.2">
      <c r="A401" s="485"/>
      <c r="B401" s="568"/>
      <c r="C401" s="332"/>
      <c r="D401" s="551"/>
      <c r="E401" s="794"/>
      <c r="F401" s="552"/>
    </row>
    <row r="402" spans="1:6" x14ac:dyDescent="0.2">
      <c r="A402" s="338" t="s">
        <v>2</v>
      </c>
      <c r="B402" s="675" t="s">
        <v>2000</v>
      </c>
      <c r="C402" s="360"/>
      <c r="D402" s="361"/>
      <c r="E402" s="832"/>
      <c r="F402" s="342">
        <f>SUM(F380:F399)+F400</f>
        <v>0</v>
      </c>
    </row>
    <row r="403" spans="1:6" x14ac:dyDescent="0.2">
      <c r="A403" s="461"/>
      <c r="B403" s="115"/>
      <c r="C403" s="469"/>
      <c r="D403" s="571"/>
      <c r="E403" s="838"/>
      <c r="F403" s="572"/>
    </row>
    <row r="404" spans="1:6" s="940" customFormat="1" ht="15" x14ac:dyDescent="0.25">
      <c r="A404" s="933" t="s">
        <v>3</v>
      </c>
      <c r="B404" s="939" t="s">
        <v>2001</v>
      </c>
      <c r="C404" s="944"/>
      <c r="D404" s="945"/>
      <c r="E404" s="946"/>
      <c r="F404" s="947"/>
    </row>
    <row r="405" spans="1:6" x14ac:dyDescent="0.2">
      <c r="A405" s="333"/>
      <c r="B405" s="359"/>
      <c r="C405" s="343"/>
      <c r="D405" s="345"/>
      <c r="E405" s="822"/>
      <c r="F405" s="346"/>
    </row>
    <row r="406" spans="1:6" ht="36" x14ac:dyDescent="0.2">
      <c r="A406" s="351" t="s">
        <v>794</v>
      </c>
      <c r="B406" s="367" t="s">
        <v>2002</v>
      </c>
      <c r="C406" s="348"/>
      <c r="D406" s="350"/>
      <c r="E406" s="930"/>
      <c r="F406" s="350"/>
    </row>
    <row r="407" spans="1:6" x14ac:dyDescent="0.2">
      <c r="A407" s="347"/>
      <c r="B407" s="367" t="s">
        <v>2003</v>
      </c>
      <c r="C407" s="348" t="s">
        <v>2022</v>
      </c>
      <c r="D407" s="350">
        <v>56</v>
      </c>
      <c r="E407" s="799"/>
      <c r="F407" s="350">
        <f>E407*D407</f>
        <v>0</v>
      </c>
    </row>
    <row r="408" spans="1:6" ht="60" x14ac:dyDescent="0.2">
      <c r="A408" s="351" t="s">
        <v>795</v>
      </c>
      <c r="B408" s="367" t="s">
        <v>5015</v>
      </c>
      <c r="C408" s="348"/>
      <c r="D408" s="350"/>
      <c r="E408" s="930"/>
      <c r="F408" s="350"/>
    </row>
    <row r="409" spans="1:6" x14ac:dyDescent="0.2">
      <c r="A409" s="347"/>
      <c r="B409" s="367"/>
      <c r="C409" s="348" t="s">
        <v>5</v>
      </c>
      <c r="D409" s="350">
        <v>1</v>
      </c>
      <c r="E409" s="799"/>
      <c r="F409" s="350">
        <f>E409*D409</f>
        <v>0</v>
      </c>
    </row>
    <row r="410" spans="1:6" ht="72" x14ac:dyDescent="0.2">
      <c r="A410" s="351" t="s">
        <v>796</v>
      </c>
      <c r="B410" s="367" t="s">
        <v>2004</v>
      </c>
      <c r="C410" s="348"/>
      <c r="D410" s="350"/>
      <c r="E410" s="930"/>
      <c r="F410" s="350"/>
    </row>
    <row r="411" spans="1:6" x14ac:dyDescent="0.2">
      <c r="A411" s="347"/>
      <c r="B411" s="367"/>
      <c r="C411" s="348" t="s">
        <v>5</v>
      </c>
      <c r="D411" s="350">
        <v>1</v>
      </c>
      <c r="E411" s="799"/>
      <c r="F411" s="350">
        <f>E411*D411</f>
        <v>0</v>
      </c>
    </row>
    <row r="412" spans="1:6" ht="72" x14ac:dyDescent="0.2">
      <c r="A412" s="351" t="s">
        <v>797</v>
      </c>
      <c r="B412" s="367" t="s">
        <v>2028</v>
      </c>
      <c r="C412" s="348"/>
      <c r="D412" s="350"/>
      <c r="E412" s="930"/>
      <c r="F412" s="350"/>
    </row>
    <row r="413" spans="1:6" x14ac:dyDescent="0.2">
      <c r="A413" s="347"/>
      <c r="B413" s="367"/>
      <c r="C413" s="348" t="s">
        <v>5</v>
      </c>
      <c r="D413" s="350">
        <v>1</v>
      </c>
      <c r="E413" s="799"/>
      <c r="F413" s="350">
        <f>E413*D413</f>
        <v>0</v>
      </c>
    </row>
    <row r="414" spans="1:6" ht="48" x14ac:dyDescent="0.2">
      <c r="A414" s="351" t="s">
        <v>800</v>
      </c>
      <c r="B414" s="367" t="s">
        <v>2005</v>
      </c>
      <c r="C414" s="348"/>
      <c r="D414" s="350"/>
      <c r="E414" s="930"/>
      <c r="F414" s="350"/>
    </row>
    <row r="415" spans="1:6" x14ac:dyDescent="0.2">
      <c r="A415" s="347"/>
      <c r="B415" s="367"/>
      <c r="C415" s="348" t="s">
        <v>5</v>
      </c>
      <c r="D415" s="350">
        <v>2</v>
      </c>
      <c r="E415" s="799"/>
      <c r="F415" s="350">
        <f>E415*D415</f>
        <v>0</v>
      </c>
    </row>
    <row r="416" spans="1:6" ht="24" x14ac:dyDescent="0.2">
      <c r="A416" s="347" t="s">
        <v>801</v>
      </c>
      <c r="B416" s="367" t="s">
        <v>5084</v>
      </c>
      <c r="C416" s="348" t="s">
        <v>24</v>
      </c>
      <c r="D416" s="350"/>
      <c r="E416" s="799"/>
      <c r="F416" s="350">
        <f>SUM(F405:F415)*0.1</f>
        <v>0</v>
      </c>
    </row>
    <row r="417" spans="1:6" x14ac:dyDescent="0.2">
      <c r="A417" s="453"/>
      <c r="B417" s="564"/>
      <c r="C417" s="455"/>
      <c r="D417" s="551"/>
      <c r="E417" s="826"/>
      <c r="F417" s="552"/>
    </row>
    <row r="418" spans="1:6" x14ac:dyDescent="0.2">
      <c r="A418" s="338" t="s">
        <v>3</v>
      </c>
      <c r="B418" s="675" t="s">
        <v>2007</v>
      </c>
      <c r="C418" s="360"/>
      <c r="D418" s="361"/>
      <c r="E418" s="832"/>
      <c r="F418" s="342">
        <f>SUM(F405:F415)+F416</f>
        <v>0</v>
      </c>
    </row>
    <row r="419" spans="1:6" x14ac:dyDescent="0.2">
      <c r="A419" s="526"/>
      <c r="B419" s="432"/>
      <c r="C419" s="565"/>
      <c r="D419" s="573"/>
      <c r="E419" s="833"/>
      <c r="F419" s="567"/>
    </row>
    <row r="420" spans="1:6" s="948" customFormat="1" ht="15" x14ac:dyDescent="0.25">
      <c r="A420" s="933" t="s">
        <v>4</v>
      </c>
      <c r="B420" s="939" t="s">
        <v>2008</v>
      </c>
      <c r="C420" s="935"/>
      <c r="D420" s="936"/>
      <c r="E420" s="937"/>
      <c r="F420" s="938"/>
    </row>
    <row r="421" spans="1:6" x14ac:dyDescent="0.2">
      <c r="A421" s="396"/>
      <c r="B421" s="380"/>
      <c r="C421" s="397"/>
      <c r="D421" s="398"/>
      <c r="E421" s="839"/>
      <c r="F421" s="399"/>
    </row>
    <row r="422" spans="1:6" x14ac:dyDescent="0.2">
      <c r="A422" s="338" t="s">
        <v>2009</v>
      </c>
      <c r="B422" s="675" t="s">
        <v>2010</v>
      </c>
      <c r="C422" s="400"/>
      <c r="D422" s="401"/>
      <c r="E422" s="840"/>
      <c r="F422" s="402"/>
    </row>
    <row r="423" spans="1:6" x14ac:dyDescent="0.2">
      <c r="A423" s="374"/>
      <c r="B423" s="363"/>
      <c r="C423" s="364"/>
      <c r="D423" s="395"/>
      <c r="E423" s="831"/>
      <c r="F423" s="366"/>
    </row>
    <row r="424" spans="1:6" ht="60" x14ac:dyDescent="0.2">
      <c r="A424" s="351" t="s">
        <v>822</v>
      </c>
      <c r="B424" s="367" t="s">
        <v>2011</v>
      </c>
      <c r="C424" s="348"/>
      <c r="D424" s="350"/>
      <c r="E424" s="930"/>
      <c r="F424" s="350"/>
    </row>
    <row r="425" spans="1:6" x14ac:dyDescent="0.2">
      <c r="A425" s="347"/>
      <c r="B425" s="367"/>
      <c r="C425" s="348" t="s">
        <v>2023</v>
      </c>
      <c r="D425" s="350">
        <v>1</v>
      </c>
      <c r="E425" s="799"/>
      <c r="F425" s="350">
        <f>E425*D425</f>
        <v>0</v>
      </c>
    </row>
    <row r="426" spans="1:6" x14ac:dyDescent="0.2">
      <c r="A426" s="333"/>
      <c r="B426" s="359"/>
      <c r="C426" s="343"/>
      <c r="D426" s="345"/>
      <c r="E426" s="822"/>
      <c r="F426" s="346"/>
    </row>
    <row r="427" spans="1:6" x14ac:dyDescent="0.2">
      <c r="A427" s="338" t="s">
        <v>2012</v>
      </c>
      <c r="B427" s="675" t="s">
        <v>2013</v>
      </c>
      <c r="C427" s="403"/>
      <c r="D427" s="404"/>
      <c r="E427" s="841"/>
      <c r="F427" s="405"/>
    </row>
    <row r="428" spans="1:6" x14ac:dyDescent="0.2">
      <c r="A428" s="333"/>
      <c r="B428" s="359"/>
      <c r="C428" s="343"/>
      <c r="D428" s="345"/>
      <c r="E428" s="822"/>
      <c r="F428" s="346"/>
    </row>
    <row r="429" spans="1:6" ht="24" x14ac:dyDescent="0.2">
      <c r="A429" s="351" t="s">
        <v>825</v>
      </c>
      <c r="B429" s="367" t="s">
        <v>2014</v>
      </c>
      <c r="C429" s="348"/>
      <c r="D429" s="350"/>
      <c r="E429" s="930"/>
      <c r="F429" s="350"/>
    </row>
    <row r="430" spans="1:6" x14ac:dyDescent="0.2">
      <c r="A430" s="347"/>
      <c r="B430" s="367"/>
      <c r="C430" s="348" t="s">
        <v>5</v>
      </c>
      <c r="D430" s="350">
        <v>3</v>
      </c>
      <c r="E430" s="799"/>
      <c r="F430" s="350">
        <f>E430*D430</f>
        <v>0</v>
      </c>
    </row>
    <row r="431" spans="1:6" x14ac:dyDescent="0.2">
      <c r="A431" s="351" t="s">
        <v>831</v>
      </c>
      <c r="B431" s="367" t="s">
        <v>2015</v>
      </c>
      <c r="C431" s="348"/>
      <c r="D431" s="350"/>
      <c r="E431" s="930"/>
      <c r="F431" s="350"/>
    </row>
    <row r="432" spans="1:6" x14ac:dyDescent="0.2">
      <c r="A432" s="347"/>
      <c r="B432" s="367"/>
      <c r="C432" s="348" t="s">
        <v>2022</v>
      </c>
      <c r="D432" s="350">
        <v>56</v>
      </c>
      <c r="E432" s="799"/>
      <c r="F432" s="350">
        <f>E432*D432</f>
        <v>0</v>
      </c>
    </row>
    <row r="433" spans="1:6" ht="24" x14ac:dyDescent="0.2">
      <c r="A433" s="351" t="s">
        <v>119</v>
      </c>
      <c r="B433" s="367" t="s">
        <v>2016</v>
      </c>
      <c r="C433" s="348"/>
      <c r="D433" s="350"/>
      <c r="E433" s="930"/>
      <c r="F433" s="350"/>
    </row>
    <row r="434" spans="1:6" x14ac:dyDescent="0.2">
      <c r="A434" s="347"/>
      <c r="B434" s="367"/>
      <c r="C434" s="348" t="s">
        <v>2022</v>
      </c>
      <c r="D434" s="350">
        <f>D432</f>
        <v>56</v>
      </c>
      <c r="E434" s="799"/>
      <c r="F434" s="350">
        <f>E434*D434</f>
        <v>0</v>
      </c>
    </row>
    <row r="435" spans="1:6" ht="72" x14ac:dyDescent="0.2">
      <c r="A435" s="351" t="s">
        <v>832</v>
      </c>
      <c r="B435" s="367" t="s">
        <v>2017</v>
      </c>
      <c r="C435" s="348"/>
      <c r="D435" s="350"/>
      <c r="E435" s="930"/>
      <c r="F435" s="350"/>
    </row>
    <row r="436" spans="1:6" x14ac:dyDescent="0.2">
      <c r="A436" s="347"/>
      <c r="B436" s="367"/>
      <c r="C436" s="348" t="s">
        <v>2022</v>
      </c>
      <c r="D436" s="350">
        <f>D432</f>
        <v>56</v>
      </c>
      <c r="E436" s="799"/>
      <c r="F436" s="350">
        <f>E436*D436</f>
        <v>0</v>
      </c>
    </row>
    <row r="437" spans="1:6" x14ac:dyDescent="0.2">
      <c r="A437" s="333"/>
      <c r="B437" s="359"/>
      <c r="C437" s="343"/>
      <c r="D437" s="345"/>
      <c r="E437" s="822"/>
      <c r="F437" s="346"/>
    </row>
    <row r="438" spans="1:6" x14ac:dyDescent="0.2">
      <c r="A438" s="406" t="s">
        <v>522</v>
      </c>
      <c r="B438" s="675" t="s">
        <v>2018</v>
      </c>
      <c r="C438" s="403"/>
      <c r="D438" s="404"/>
      <c r="E438" s="841"/>
      <c r="F438" s="405"/>
    </row>
    <row r="439" spans="1:6" x14ac:dyDescent="0.2">
      <c r="A439" s="407"/>
      <c r="B439" s="408"/>
      <c r="C439" s="381"/>
      <c r="D439" s="382"/>
      <c r="E439" s="835"/>
      <c r="F439" s="382"/>
    </row>
    <row r="440" spans="1:6" ht="48" x14ac:dyDescent="0.2">
      <c r="A440" s="351" t="s">
        <v>833</v>
      </c>
      <c r="B440" s="367" t="s">
        <v>2019</v>
      </c>
      <c r="C440" s="348"/>
      <c r="D440" s="350"/>
      <c r="E440" s="930"/>
      <c r="F440" s="350"/>
    </row>
    <row r="441" spans="1:6" x14ac:dyDescent="0.2">
      <c r="A441" s="347"/>
      <c r="B441" s="367"/>
      <c r="C441" s="348" t="s">
        <v>2022</v>
      </c>
      <c r="D441" s="350">
        <v>15</v>
      </c>
      <c r="E441" s="799"/>
      <c r="F441" s="350">
        <f>E441*D441</f>
        <v>0</v>
      </c>
    </row>
    <row r="442" spans="1:6" x14ac:dyDescent="0.2">
      <c r="A442" s="347"/>
      <c r="B442" s="367"/>
      <c r="C442" s="348"/>
      <c r="D442" s="350"/>
      <c r="E442" s="930"/>
      <c r="F442" s="350"/>
    </row>
    <row r="443" spans="1:6" x14ac:dyDescent="0.2">
      <c r="A443" s="347" t="s">
        <v>1593</v>
      </c>
      <c r="B443" s="367" t="s">
        <v>2020</v>
      </c>
      <c r="C443" s="348" t="s">
        <v>24</v>
      </c>
      <c r="D443" s="350"/>
      <c r="E443" s="799"/>
      <c r="F443" s="350">
        <f>SUM(F424:F441)*0.1</f>
        <v>0</v>
      </c>
    </row>
    <row r="444" spans="1:6" x14ac:dyDescent="0.2">
      <c r="A444" s="453"/>
      <c r="B444" s="564"/>
      <c r="C444" s="455"/>
      <c r="D444" s="551"/>
      <c r="E444" s="826"/>
      <c r="F444" s="552"/>
    </row>
    <row r="445" spans="1:6" x14ac:dyDescent="0.2">
      <c r="A445" s="338" t="s">
        <v>4</v>
      </c>
      <c r="B445" s="675" t="s">
        <v>2021</v>
      </c>
      <c r="C445" s="360"/>
      <c r="D445" s="361"/>
      <c r="E445" s="841"/>
      <c r="F445" s="342">
        <f>SUM(F424:F441)+F443</f>
        <v>0</v>
      </c>
    </row>
    <row r="446" spans="1:6" x14ac:dyDescent="0.2">
      <c r="A446" s="168"/>
      <c r="E446" s="830"/>
      <c r="F446" s="409"/>
    </row>
    <row r="447" spans="1:6" ht="15" x14ac:dyDescent="0.25">
      <c r="A447" s="410"/>
      <c r="B447" s="950" t="s">
        <v>2046</v>
      </c>
      <c r="C447" s="677"/>
      <c r="D447" s="677"/>
      <c r="E447" s="841"/>
      <c r="F447" s="411"/>
    </row>
    <row r="448" spans="1:6" x14ac:dyDescent="0.2">
      <c r="A448" s="412"/>
      <c r="B448" s="228"/>
      <c r="C448" s="228"/>
      <c r="D448" s="228"/>
      <c r="E448" s="822"/>
      <c r="F448" s="413"/>
    </row>
    <row r="449" spans="1:6" x14ac:dyDescent="0.2">
      <c r="A449" s="414" t="s">
        <v>12</v>
      </c>
      <c r="B449" s="684" t="s">
        <v>1908</v>
      </c>
      <c r="C449" s="235"/>
      <c r="D449" s="415"/>
      <c r="E449" s="822"/>
      <c r="F449" s="416">
        <f>F287</f>
        <v>0</v>
      </c>
    </row>
    <row r="450" spans="1:6" x14ac:dyDescent="0.2">
      <c r="A450" s="414" t="s">
        <v>48</v>
      </c>
      <c r="B450" s="684" t="s">
        <v>1937</v>
      </c>
      <c r="C450" s="235"/>
      <c r="D450" s="415"/>
      <c r="E450" s="822"/>
      <c r="F450" s="416">
        <f>F326</f>
        <v>0</v>
      </c>
    </row>
    <row r="451" spans="1:6" x14ac:dyDescent="0.2">
      <c r="A451" s="414" t="s">
        <v>1</v>
      </c>
      <c r="B451" s="684" t="s">
        <v>2029</v>
      </c>
      <c r="C451" s="235"/>
      <c r="D451" s="415"/>
      <c r="E451" s="822"/>
      <c r="F451" s="416">
        <f>F377</f>
        <v>0</v>
      </c>
    </row>
    <row r="452" spans="1:6" x14ac:dyDescent="0.2">
      <c r="A452" s="414" t="s">
        <v>2</v>
      </c>
      <c r="B452" s="684" t="s">
        <v>1987</v>
      </c>
      <c r="C452" s="235"/>
      <c r="D452" s="415"/>
      <c r="E452" s="822"/>
      <c r="F452" s="416">
        <f>F402</f>
        <v>0</v>
      </c>
    </row>
    <row r="453" spans="1:6" x14ac:dyDescent="0.2">
      <c r="A453" s="414" t="s">
        <v>3</v>
      </c>
      <c r="B453" s="684" t="s">
        <v>2001</v>
      </c>
      <c r="C453" s="235"/>
      <c r="D453" s="415"/>
      <c r="E453" s="822"/>
      <c r="F453" s="416">
        <f>F418</f>
        <v>0</v>
      </c>
    </row>
    <row r="454" spans="1:6" x14ac:dyDescent="0.2">
      <c r="A454" s="414" t="s">
        <v>4</v>
      </c>
      <c r="B454" s="684" t="s">
        <v>2008</v>
      </c>
      <c r="C454" s="235"/>
      <c r="D454" s="415"/>
      <c r="E454" s="822"/>
      <c r="F454" s="416">
        <f>F445</f>
        <v>0</v>
      </c>
    </row>
    <row r="455" spans="1:6" x14ac:dyDescent="0.2">
      <c r="A455" s="410"/>
      <c r="B455" s="706" t="s">
        <v>2031</v>
      </c>
      <c r="C455" s="706"/>
      <c r="D455" s="706"/>
      <c r="E455" s="841"/>
      <c r="F455" s="411">
        <f>SUM(F449:F454)</f>
        <v>0</v>
      </c>
    </row>
    <row r="456" spans="1:6" x14ac:dyDescent="0.2">
      <c r="E456" s="835"/>
    </row>
    <row r="457" spans="1:6" x14ac:dyDescent="0.2">
      <c r="E457" s="835"/>
    </row>
    <row r="458" spans="1:6" s="49" customFormat="1" ht="18.75" x14ac:dyDescent="0.3">
      <c r="A458" s="85"/>
      <c r="B458" s="951" t="s">
        <v>4456</v>
      </c>
      <c r="C458" s="47"/>
      <c r="D458" s="47"/>
      <c r="E458" s="841"/>
      <c r="F458" s="48"/>
    </row>
    <row r="459" spans="1:6" x14ac:dyDescent="0.2">
      <c r="A459" s="671"/>
      <c r="B459" s="671"/>
      <c r="C459" s="671"/>
      <c r="D459" s="671"/>
      <c r="E459" s="835"/>
      <c r="F459" s="671"/>
    </row>
    <row r="460" spans="1:6" x14ac:dyDescent="0.2">
      <c r="A460" s="671"/>
      <c r="B460" s="671"/>
      <c r="C460" s="671"/>
      <c r="D460" s="671"/>
      <c r="E460" s="835"/>
      <c r="F460" s="671"/>
    </row>
    <row r="461" spans="1:6" ht="15" x14ac:dyDescent="0.2">
      <c r="A461" s="933" t="s">
        <v>12</v>
      </c>
      <c r="B461" s="939" t="s">
        <v>1908</v>
      </c>
      <c r="C461" s="935"/>
      <c r="D461" s="952"/>
      <c r="E461" s="953"/>
      <c r="F461" s="954"/>
    </row>
    <row r="462" spans="1:6" x14ac:dyDescent="0.2">
      <c r="A462" s="407"/>
      <c r="B462" s="376"/>
      <c r="C462" s="388"/>
      <c r="D462" s="459"/>
      <c r="E462" s="835"/>
      <c r="F462" s="843"/>
    </row>
    <row r="463" spans="1:6" x14ac:dyDescent="0.2">
      <c r="A463" s="338" t="s">
        <v>1909</v>
      </c>
      <c r="B463" s="675" t="s">
        <v>1910</v>
      </c>
      <c r="C463" s="340"/>
      <c r="D463" s="417"/>
      <c r="E463" s="841"/>
      <c r="F463" s="418"/>
    </row>
    <row r="464" spans="1:6" x14ac:dyDescent="0.2">
      <c r="A464" s="407"/>
      <c r="B464" s="92"/>
      <c r="C464" s="381"/>
      <c r="D464" s="477"/>
      <c r="E464" s="835"/>
      <c r="F464" s="474"/>
    </row>
    <row r="465" spans="1:6" ht="24" x14ac:dyDescent="0.2">
      <c r="A465" s="347" t="s">
        <v>12</v>
      </c>
      <c r="B465" s="41" t="s">
        <v>1911</v>
      </c>
      <c r="C465" s="348"/>
      <c r="D465" s="421"/>
      <c r="E465" s="930"/>
      <c r="F465" s="422"/>
    </row>
    <row r="466" spans="1:6" x14ac:dyDescent="0.2">
      <c r="A466" s="347"/>
      <c r="B466" s="41"/>
      <c r="C466" s="348" t="s">
        <v>2022</v>
      </c>
      <c r="D466" s="422">
        <v>105</v>
      </c>
      <c r="E466" s="799"/>
      <c r="F466" s="422">
        <f>E466*D466</f>
        <v>0</v>
      </c>
    </row>
    <row r="467" spans="1:6" x14ac:dyDescent="0.2">
      <c r="A467" s="347"/>
      <c r="B467" s="41"/>
      <c r="C467" s="348"/>
      <c r="D467" s="422"/>
      <c r="E467" s="930"/>
      <c r="F467" s="422"/>
    </row>
    <row r="468" spans="1:6" ht="36" x14ac:dyDescent="0.2">
      <c r="A468" s="347" t="s">
        <v>48</v>
      </c>
      <c r="B468" s="41" t="s">
        <v>2034</v>
      </c>
      <c r="C468" s="348"/>
      <c r="D468" s="422"/>
      <c r="E468" s="930"/>
      <c r="F468" s="422"/>
    </row>
    <row r="469" spans="1:6" x14ac:dyDescent="0.2">
      <c r="A469" s="347"/>
      <c r="B469" s="41" t="s">
        <v>1913</v>
      </c>
      <c r="C469" s="348" t="s">
        <v>24</v>
      </c>
      <c r="D469" s="422">
        <v>1</v>
      </c>
      <c r="E469" s="799"/>
      <c r="F469" s="422">
        <f>E469*D469</f>
        <v>0</v>
      </c>
    </row>
    <row r="470" spans="1:6" x14ac:dyDescent="0.2">
      <c r="A470" s="347"/>
      <c r="B470" s="41"/>
      <c r="C470" s="348"/>
      <c r="D470" s="422"/>
      <c r="E470" s="930"/>
      <c r="F470" s="422"/>
    </row>
    <row r="471" spans="1:6" ht="24" x14ac:dyDescent="0.2">
      <c r="A471" s="351" t="s">
        <v>1</v>
      </c>
      <c r="B471" s="41" t="s">
        <v>1914</v>
      </c>
      <c r="C471" s="348"/>
      <c r="D471" s="422"/>
      <c r="E471" s="930"/>
      <c r="F471" s="422"/>
    </row>
    <row r="472" spans="1:6" x14ac:dyDescent="0.2">
      <c r="A472" s="555"/>
      <c r="B472" s="79" t="s">
        <v>1913</v>
      </c>
      <c r="C472" s="451" t="s">
        <v>5</v>
      </c>
      <c r="D472" s="452">
        <v>2</v>
      </c>
      <c r="E472" s="800"/>
      <c r="F472" s="452">
        <f>E472*D472</f>
        <v>0</v>
      </c>
    </row>
    <row r="473" spans="1:6" x14ac:dyDescent="0.2">
      <c r="A473" s="453"/>
      <c r="B473" s="454"/>
      <c r="C473" s="455"/>
      <c r="D473" s="456"/>
      <c r="E473" s="826"/>
      <c r="F473" s="457"/>
    </row>
    <row r="474" spans="1:6" x14ac:dyDescent="0.2">
      <c r="A474" s="338" t="s">
        <v>1909</v>
      </c>
      <c r="B474" s="675" t="s">
        <v>1915</v>
      </c>
      <c r="C474" s="340"/>
      <c r="D474" s="417"/>
      <c r="E474" s="841"/>
      <c r="F474" s="418">
        <f>SUM(F465:F473)</f>
        <v>0</v>
      </c>
    </row>
    <row r="475" spans="1:6" x14ac:dyDescent="0.2">
      <c r="A475" s="458"/>
      <c r="B475" s="376"/>
      <c r="C475" s="388"/>
      <c r="D475" s="459"/>
      <c r="E475" s="835"/>
      <c r="F475" s="460"/>
    </row>
    <row r="476" spans="1:6" x14ac:dyDescent="0.2">
      <c r="A476" s="338" t="s">
        <v>1916</v>
      </c>
      <c r="B476" s="675" t="s">
        <v>1917</v>
      </c>
      <c r="C476" s="340"/>
      <c r="D476" s="417"/>
      <c r="E476" s="841"/>
      <c r="F476" s="418"/>
    </row>
    <row r="477" spans="1:6" x14ac:dyDescent="0.2">
      <c r="A477" s="461"/>
      <c r="B477" s="115"/>
      <c r="C477" s="462"/>
      <c r="D477" s="463"/>
      <c r="E477" s="830"/>
      <c r="F477" s="464"/>
    </row>
    <row r="478" spans="1:6" ht="24" x14ac:dyDescent="0.2">
      <c r="A478" s="465" t="s">
        <v>2</v>
      </c>
      <c r="B478" s="52" t="s">
        <v>1918</v>
      </c>
      <c r="C478" s="466"/>
      <c r="D478" s="467"/>
      <c r="E478" s="955"/>
      <c r="F478" s="467"/>
    </row>
    <row r="479" spans="1:6" x14ac:dyDescent="0.2">
      <c r="A479" s="351"/>
      <c r="B479" s="41"/>
      <c r="C479" s="348" t="s">
        <v>5</v>
      </c>
      <c r="D479" s="423">
        <v>1</v>
      </c>
      <c r="E479" s="799"/>
      <c r="F479" s="422">
        <f>E479*D479</f>
        <v>0</v>
      </c>
    </row>
    <row r="480" spans="1:6" ht="36" x14ac:dyDescent="0.2">
      <c r="A480" s="351" t="s">
        <v>3</v>
      </c>
      <c r="B480" s="41" t="s">
        <v>1919</v>
      </c>
      <c r="C480" s="348"/>
      <c r="D480" s="422"/>
      <c r="E480" s="930"/>
      <c r="F480" s="422"/>
    </row>
    <row r="481" spans="1:6" x14ac:dyDescent="0.2">
      <c r="A481" s="351"/>
      <c r="B481" s="41"/>
      <c r="C481" s="348" t="s">
        <v>2024</v>
      </c>
      <c r="D481" s="423">
        <v>296</v>
      </c>
      <c r="E481" s="799"/>
      <c r="F481" s="422">
        <f>E481*D481</f>
        <v>0</v>
      </c>
    </row>
    <row r="482" spans="1:6" ht="36" x14ac:dyDescent="0.2">
      <c r="A482" s="351" t="s">
        <v>4</v>
      </c>
      <c r="B482" s="41" t="s">
        <v>1920</v>
      </c>
      <c r="C482" s="348"/>
      <c r="D482" s="422"/>
      <c r="E482" s="930"/>
      <c r="F482" s="422"/>
    </row>
    <row r="483" spans="1:6" x14ac:dyDescent="0.2">
      <c r="A483" s="351"/>
      <c r="B483" s="41"/>
      <c r="C483" s="348" t="s">
        <v>2024</v>
      </c>
      <c r="D483" s="423">
        <v>6</v>
      </c>
      <c r="E483" s="799"/>
      <c r="F483" s="422">
        <f>E483*D483</f>
        <v>0</v>
      </c>
    </row>
    <row r="484" spans="1:6" ht="36" x14ac:dyDescent="0.2">
      <c r="A484" s="351" t="s">
        <v>531</v>
      </c>
      <c r="B484" s="41" t="s">
        <v>1921</v>
      </c>
      <c r="C484" s="348"/>
      <c r="D484" s="422"/>
      <c r="E484" s="930"/>
      <c r="F484" s="422"/>
    </row>
    <row r="485" spans="1:6" x14ac:dyDescent="0.2">
      <c r="A485" s="351"/>
      <c r="B485" s="41" t="s">
        <v>1913</v>
      </c>
      <c r="C485" s="348" t="s">
        <v>2022</v>
      </c>
      <c r="D485" s="423">
        <v>28</v>
      </c>
      <c r="E485" s="799"/>
      <c r="F485" s="422">
        <f>E485*D485</f>
        <v>0</v>
      </c>
    </row>
    <row r="486" spans="1:6" ht="36" x14ac:dyDescent="0.2">
      <c r="A486" s="351" t="s">
        <v>534</v>
      </c>
      <c r="B486" s="41" t="s">
        <v>1922</v>
      </c>
      <c r="C486" s="348"/>
      <c r="D486" s="422"/>
      <c r="E486" s="930"/>
      <c r="F486" s="422"/>
    </row>
    <row r="487" spans="1:6" x14ac:dyDescent="0.2">
      <c r="A487" s="351"/>
      <c r="B487" s="41"/>
      <c r="C487" s="348" t="s">
        <v>2022</v>
      </c>
      <c r="D487" s="423">
        <v>90</v>
      </c>
      <c r="E487" s="799"/>
      <c r="F487" s="422">
        <f>E487*D487</f>
        <v>0</v>
      </c>
    </row>
    <row r="488" spans="1:6" ht="48" x14ac:dyDescent="0.2">
      <c r="A488" s="347" t="s">
        <v>535</v>
      </c>
      <c r="B488" s="41" t="s">
        <v>1923</v>
      </c>
      <c r="C488" s="354"/>
      <c r="D488" s="422"/>
      <c r="E488" s="930"/>
      <c r="F488" s="422"/>
    </row>
    <row r="489" spans="1:6" x14ac:dyDescent="0.2">
      <c r="A489" s="347"/>
      <c r="B489" s="41" t="s">
        <v>1924</v>
      </c>
      <c r="C489" s="355"/>
      <c r="D489" s="424"/>
      <c r="E489" s="930"/>
      <c r="F489" s="425"/>
    </row>
    <row r="490" spans="1:6" x14ac:dyDescent="0.2">
      <c r="A490" s="347"/>
      <c r="B490" s="41" t="s">
        <v>1913</v>
      </c>
      <c r="C490" s="348" t="s">
        <v>2022</v>
      </c>
      <c r="D490" s="422">
        <v>117</v>
      </c>
      <c r="E490" s="799"/>
      <c r="F490" s="422">
        <f>E490*D490</f>
        <v>0</v>
      </c>
    </row>
    <row r="491" spans="1:6" x14ac:dyDescent="0.2">
      <c r="A491" s="347"/>
      <c r="B491" s="41"/>
      <c r="C491" s="354"/>
      <c r="D491" s="422"/>
      <c r="E491" s="930"/>
      <c r="F491" s="422"/>
    </row>
    <row r="492" spans="1:6" ht="48" x14ac:dyDescent="0.2">
      <c r="A492" s="347" t="s">
        <v>536</v>
      </c>
      <c r="B492" s="41" t="s">
        <v>2040</v>
      </c>
      <c r="C492" s="348"/>
      <c r="D492" s="422"/>
      <c r="E492" s="930"/>
      <c r="F492" s="422"/>
    </row>
    <row r="493" spans="1:6" x14ac:dyDescent="0.2">
      <c r="A493" s="347"/>
      <c r="B493" s="41" t="s">
        <v>1924</v>
      </c>
      <c r="C493" s="355"/>
      <c r="D493" s="424"/>
      <c r="E493" s="930"/>
      <c r="F493" s="425"/>
    </row>
    <row r="494" spans="1:6" x14ac:dyDescent="0.2">
      <c r="A494" s="450"/>
      <c r="B494" s="79" t="s">
        <v>1913</v>
      </c>
      <c r="C494" s="956" t="s">
        <v>5</v>
      </c>
      <c r="D494" s="452">
        <v>1</v>
      </c>
      <c r="E494" s="800"/>
      <c r="F494" s="452">
        <f>E494*D494</f>
        <v>0</v>
      </c>
    </row>
    <row r="495" spans="1:6" x14ac:dyDescent="0.2">
      <c r="A495" s="453"/>
      <c r="B495" s="454"/>
      <c r="C495" s="550"/>
      <c r="D495" s="456"/>
      <c r="E495" s="826"/>
      <c r="F495" s="457"/>
    </row>
    <row r="496" spans="1:6" x14ac:dyDescent="0.2">
      <c r="A496" s="338" t="s">
        <v>1916</v>
      </c>
      <c r="B496" s="675" t="s">
        <v>1925</v>
      </c>
      <c r="C496" s="340"/>
      <c r="D496" s="417"/>
      <c r="E496" s="841"/>
      <c r="F496" s="418">
        <f>SUM(F476:F494)</f>
        <v>0</v>
      </c>
    </row>
    <row r="497" spans="1:6" x14ac:dyDescent="0.2">
      <c r="A497" s="458"/>
      <c r="B497" s="376"/>
      <c r="C497" s="388"/>
      <c r="D497" s="459"/>
      <c r="E497" s="835"/>
      <c r="F497" s="460"/>
    </row>
    <row r="498" spans="1:6" x14ac:dyDescent="0.2">
      <c r="A498" s="338" t="s">
        <v>1926</v>
      </c>
      <c r="B498" s="675" t="s">
        <v>1927</v>
      </c>
      <c r="C498" s="340"/>
      <c r="D498" s="417"/>
      <c r="E498" s="841"/>
      <c r="F498" s="418"/>
    </row>
    <row r="499" spans="1:6" x14ac:dyDescent="0.2">
      <c r="A499" s="461"/>
      <c r="B499" s="115"/>
      <c r="C499" s="462"/>
      <c r="D499" s="463"/>
      <c r="E499" s="830"/>
      <c r="F499" s="464"/>
    </row>
    <row r="500" spans="1:6" ht="36" x14ac:dyDescent="0.2">
      <c r="A500" s="465" t="s">
        <v>537</v>
      </c>
      <c r="B500" s="52" t="s">
        <v>1928</v>
      </c>
      <c r="C500" s="466"/>
      <c r="D500" s="467"/>
      <c r="E500" s="955"/>
      <c r="F500" s="467"/>
    </row>
    <row r="501" spans="1:6" x14ac:dyDescent="0.2">
      <c r="A501" s="351"/>
      <c r="B501" s="41" t="s">
        <v>1913</v>
      </c>
      <c r="C501" s="348" t="s">
        <v>2022</v>
      </c>
      <c r="D501" s="422">
        <v>25</v>
      </c>
      <c r="E501" s="799"/>
      <c r="F501" s="422">
        <f>E501*D501</f>
        <v>0</v>
      </c>
    </row>
    <row r="502" spans="1:6" x14ac:dyDescent="0.2">
      <c r="A502" s="351"/>
      <c r="B502" s="41"/>
      <c r="C502" s="348"/>
      <c r="D502" s="422"/>
      <c r="E502" s="930"/>
      <c r="F502" s="422"/>
    </row>
    <row r="503" spans="1:6" ht="36" x14ac:dyDescent="0.2">
      <c r="A503" s="351" t="s">
        <v>538</v>
      </c>
      <c r="B503" s="41" t="s">
        <v>1929</v>
      </c>
      <c r="C503" s="348"/>
      <c r="D503" s="422"/>
      <c r="E503" s="930"/>
      <c r="F503" s="422"/>
    </row>
    <row r="504" spans="1:6" x14ac:dyDescent="0.2">
      <c r="A504" s="351"/>
      <c r="B504" s="41" t="s">
        <v>1913</v>
      </c>
      <c r="C504" s="348" t="s">
        <v>2025</v>
      </c>
      <c r="D504" s="422">
        <f>ROUNDUP(D466/15,0)</f>
        <v>7</v>
      </c>
      <c r="E504" s="799"/>
      <c r="F504" s="422">
        <f>E504*D504</f>
        <v>0</v>
      </c>
    </row>
    <row r="505" spans="1:6" x14ac:dyDescent="0.2">
      <c r="A505" s="351"/>
      <c r="B505" s="41"/>
      <c r="C505" s="348"/>
      <c r="D505" s="422"/>
      <c r="E505" s="930"/>
      <c r="F505" s="422"/>
    </row>
    <row r="506" spans="1:6" ht="60" x14ac:dyDescent="0.2">
      <c r="A506" s="351" t="s">
        <v>539</v>
      </c>
      <c r="B506" s="41" t="s">
        <v>1930</v>
      </c>
      <c r="C506" s="348"/>
      <c r="D506" s="422"/>
      <c r="E506" s="930"/>
      <c r="F506" s="422"/>
    </row>
    <row r="507" spans="1:6" x14ac:dyDescent="0.2">
      <c r="A507" s="351"/>
      <c r="B507" s="41" t="s">
        <v>1913</v>
      </c>
      <c r="C507" s="348" t="s">
        <v>24</v>
      </c>
      <c r="D507" s="422">
        <v>1</v>
      </c>
      <c r="E507" s="799"/>
      <c r="F507" s="422">
        <f>E507*D507</f>
        <v>0</v>
      </c>
    </row>
    <row r="508" spans="1:6" x14ac:dyDescent="0.2">
      <c r="A508" s="351"/>
      <c r="B508" s="41"/>
      <c r="C508" s="348"/>
      <c r="D508" s="422"/>
      <c r="E508" s="930"/>
      <c r="F508" s="422"/>
    </row>
    <row r="509" spans="1:6" ht="24" x14ac:dyDescent="0.2">
      <c r="A509" s="351" t="s">
        <v>540</v>
      </c>
      <c r="B509" s="41" t="s">
        <v>1931</v>
      </c>
      <c r="C509" s="348"/>
      <c r="D509" s="422"/>
      <c r="E509" s="930"/>
      <c r="F509" s="422"/>
    </row>
    <row r="510" spans="1:6" x14ac:dyDescent="0.2">
      <c r="A510" s="351"/>
      <c r="B510" s="41" t="s">
        <v>1913</v>
      </c>
      <c r="C510" s="348" t="s">
        <v>2026</v>
      </c>
      <c r="D510" s="422">
        <v>10</v>
      </c>
      <c r="E510" s="799"/>
      <c r="F510" s="422">
        <f>E510*D510</f>
        <v>0</v>
      </c>
    </row>
    <row r="511" spans="1:6" x14ac:dyDescent="0.2">
      <c r="A511" s="351"/>
      <c r="B511" s="41"/>
      <c r="C511" s="348"/>
      <c r="D511" s="422"/>
      <c r="E511" s="930"/>
      <c r="F511" s="422"/>
    </row>
    <row r="512" spans="1:6" x14ac:dyDescent="0.2">
      <c r="A512" s="351" t="s">
        <v>541</v>
      </c>
      <c r="B512" s="41" t="s">
        <v>1932</v>
      </c>
      <c r="C512" s="348"/>
      <c r="D512" s="422"/>
      <c r="E512" s="930"/>
      <c r="F512" s="422"/>
    </row>
    <row r="513" spans="1:6" x14ac:dyDescent="0.2">
      <c r="A513" s="351"/>
      <c r="B513" s="41" t="s">
        <v>1913</v>
      </c>
      <c r="C513" s="348" t="s">
        <v>2026</v>
      </c>
      <c r="D513" s="422">
        <v>15</v>
      </c>
      <c r="E513" s="799"/>
      <c r="F513" s="422">
        <f>E513*D513</f>
        <v>0</v>
      </c>
    </row>
    <row r="514" spans="1:6" x14ac:dyDescent="0.2">
      <c r="A514" s="351"/>
      <c r="B514" s="41"/>
      <c r="C514" s="348"/>
      <c r="D514" s="422"/>
      <c r="E514" s="930"/>
      <c r="F514" s="422"/>
    </row>
    <row r="515" spans="1:6" ht="24" x14ac:dyDescent="0.2">
      <c r="A515" s="351" t="s">
        <v>544</v>
      </c>
      <c r="B515" s="41" t="s">
        <v>1933</v>
      </c>
      <c r="C515" s="348"/>
      <c r="D515" s="422"/>
      <c r="E515" s="930"/>
      <c r="F515" s="422"/>
    </row>
    <row r="516" spans="1:6" x14ac:dyDescent="0.2">
      <c r="A516" s="555"/>
      <c r="B516" s="79" t="s">
        <v>1913</v>
      </c>
      <c r="C516" s="451" t="s">
        <v>24</v>
      </c>
      <c r="D516" s="452">
        <v>1</v>
      </c>
      <c r="E516" s="800"/>
      <c r="F516" s="452">
        <f>E516*D516</f>
        <v>0</v>
      </c>
    </row>
    <row r="517" spans="1:6" x14ac:dyDescent="0.2">
      <c r="A517" s="358"/>
      <c r="B517" s="60"/>
      <c r="C517" s="343"/>
      <c r="D517" s="419"/>
      <c r="E517" s="822"/>
      <c r="F517" s="420"/>
    </row>
    <row r="518" spans="1:6" x14ac:dyDescent="0.2">
      <c r="A518" s="338" t="s">
        <v>1926</v>
      </c>
      <c r="B518" s="675" t="s">
        <v>1934</v>
      </c>
      <c r="C518" s="340"/>
      <c r="D518" s="417"/>
      <c r="E518" s="841"/>
      <c r="F518" s="418">
        <f>SUM(F500:F517)</f>
        <v>0</v>
      </c>
    </row>
    <row r="519" spans="1:6" x14ac:dyDescent="0.2">
      <c r="A519" s="458"/>
      <c r="B519" s="376"/>
      <c r="C519" s="388"/>
      <c r="D519" s="459"/>
      <c r="E519" s="835"/>
      <c r="F519" s="460"/>
    </row>
    <row r="520" spans="1:6" x14ac:dyDescent="0.2">
      <c r="A520" s="347" t="s">
        <v>547</v>
      </c>
      <c r="B520" s="367" t="s">
        <v>1935</v>
      </c>
      <c r="C520" s="348" t="s">
        <v>24</v>
      </c>
      <c r="D520" s="422"/>
      <c r="E520" s="799"/>
      <c r="F520" s="422">
        <f>(F518+F496+F474)*0.1</f>
        <v>0</v>
      </c>
    </row>
    <row r="521" spans="1:6" x14ac:dyDescent="0.2">
      <c r="A521" s="458"/>
      <c r="B521" s="376"/>
      <c r="C521" s="388"/>
      <c r="D521" s="459"/>
      <c r="E521" s="835"/>
      <c r="F521" s="460"/>
    </row>
    <row r="522" spans="1:6" x14ac:dyDescent="0.2">
      <c r="A522" s="338" t="s">
        <v>12</v>
      </c>
      <c r="B522" s="675" t="s">
        <v>1936</v>
      </c>
      <c r="C522" s="360"/>
      <c r="D522" s="426"/>
      <c r="E522" s="841"/>
      <c r="F522" s="418">
        <f>F518+F496+F474+F520</f>
        <v>0</v>
      </c>
    </row>
    <row r="523" spans="1:6" x14ac:dyDescent="0.2">
      <c r="A523" s="510"/>
      <c r="B523" s="92"/>
      <c r="C523" s="381"/>
      <c r="D523" s="474"/>
      <c r="E523" s="835"/>
      <c r="F523" s="959"/>
    </row>
    <row r="524" spans="1:6" ht="15" x14ac:dyDescent="0.2">
      <c r="A524" s="933" t="s">
        <v>48</v>
      </c>
      <c r="B524" s="939" t="s">
        <v>1937</v>
      </c>
      <c r="C524" s="935"/>
      <c r="D524" s="952"/>
      <c r="E524" s="953"/>
      <c r="F524" s="954"/>
    </row>
    <row r="525" spans="1:6" x14ac:dyDescent="0.2">
      <c r="A525" s="960"/>
      <c r="B525" s="380"/>
      <c r="C525" s="397"/>
      <c r="D525" s="433"/>
      <c r="E525" s="835"/>
      <c r="F525" s="961"/>
    </row>
    <row r="526" spans="1:6" x14ac:dyDescent="0.2">
      <c r="A526" s="338" t="s">
        <v>1938</v>
      </c>
      <c r="B526" s="675" t="s">
        <v>1939</v>
      </c>
      <c r="C526" s="340"/>
      <c r="D526" s="417"/>
      <c r="E526" s="841"/>
      <c r="F526" s="418"/>
    </row>
    <row r="527" spans="1:6" x14ac:dyDescent="0.2">
      <c r="A527" s="461"/>
      <c r="B527" s="115"/>
      <c r="C527" s="462"/>
      <c r="D527" s="463"/>
      <c r="E527" s="830"/>
      <c r="F527" s="464"/>
    </row>
    <row r="528" spans="1:6" ht="24" x14ac:dyDescent="0.2">
      <c r="A528" s="465" t="s">
        <v>548</v>
      </c>
      <c r="B528" s="473" t="s">
        <v>1940</v>
      </c>
      <c r="C528" s="466"/>
      <c r="D528" s="467"/>
      <c r="E528" s="955"/>
      <c r="F528" s="467"/>
    </row>
    <row r="529" spans="1:6" x14ac:dyDescent="0.2">
      <c r="A529" s="347"/>
      <c r="B529" s="367" t="s">
        <v>1913</v>
      </c>
      <c r="C529" s="348" t="s">
        <v>839</v>
      </c>
      <c r="D529" s="422">
        <v>100</v>
      </c>
      <c r="E529" s="799"/>
      <c r="F529" s="422">
        <f>E529*D529</f>
        <v>0</v>
      </c>
    </row>
    <row r="530" spans="1:6" x14ac:dyDescent="0.2">
      <c r="A530" s="368"/>
      <c r="B530" s="234"/>
      <c r="C530" s="369"/>
      <c r="D530" s="427"/>
      <c r="E530" s="930"/>
      <c r="F530" s="428"/>
    </row>
    <row r="531" spans="1:6" ht="36" x14ac:dyDescent="0.2">
      <c r="A531" s="680" t="s">
        <v>549</v>
      </c>
      <c r="B531" s="367" t="s">
        <v>1941</v>
      </c>
      <c r="C531" s="348"/>
      <c r="D531" s="422"/>
      <c r="E531" s="930"/>
      <c r="F531" s="422"/>
    </row>
    <row r="532" spans="1:6" x14ac:dyDescent="0.2">
      <c r="A532" s="351" t="s">
        <v>757</v>
      </c>
      <c r="B532" s="367" t="s">
        <v>1942</v>
      </c>
      <c r="C532" s="348"/>
      <c r="D532" s="422">
        <v>487.19</v>
      </c>
      <c r="E532" s="799"/>
      <c r="F532" s="422"/>
    </row>
    <row r="533" spans="1:6" x14ac:dyDescent="0.2">
      <c r="A533" s="351" t="s">
        <v>2032</v>
      </c>
      <c r="B533" s="367" t="s">
        <v>1943</v>
      </c>
      <c r="C533" s="372" t="s">
        <v>839</v>
      </c>
      <c r="D533" s="422">
        <f>D532*0.9</f>
        <v>438.471</v>
      </c>
      <c r="E533" s="799"/>
      <c r="F533" s="422">
        <f>E533*D533</f>
        <v>0</v>
      </c>
    </row>
    <row r="534" spans="1:6" x14ac:dyDescent="0.2">
      <c r="A534" s="351" t="s">
        <v>2033</v>
      </c>
      <c r="B534" s="367" t="s">
        <v>1944</v>
      </c>
      <c r="C534" s="372" t="s">
        <v>839</v>
      </c>
      <c r="D534" s="422">
        <f>D532*0.1</f>
        <v>48.719000000000001</v>
      </c>
      <c r="E534" s="799"/>
      <c r="F534" s="422">
        <f>E534*D534</f>
        <v>0</v>
      </c>
    </row>
    <row r="535" spans="1:6" x14ac:dyDescent="0.2">
      <c r="A535" s="347"/>
      <c r="B535" s="367"/>
      <c r="C535" s="348"/>
      <c r="D535" s="422"/>
      <c r="E535" s="930"/>
      <c r="F535" s="422"/>
    </row>
    <row r="536" spans="1:6" ht="36" x14ac:dyDescent="0.2">
      <c r="A536" s="680" t="s">
        <v>550</v>
      </c>
      <c r="B536" s="367" t="s">
        <v>1945</v>
      </c>
      <c r="C536" s="348"/>
      <c r="D536" s="422"/>
      <c r="E536" s="930"/>
      <c r="F536" s="422"/>
    </row>
    <row r="537" spans="1:6" x14ac:dyDescent="0.2">
      <c r="A537" s="351"/>
      <c r="B537" s="367" t="s">
        <v>1942</v>
      </c>
      <c r="C537" s="348"/>
      <c r="D537" s="429">
        <v>286.33999999999997</v>
      </c>
      <c r="E537" s="799"/>
      <c r="F537" s="422"/>
    </row>
    <row r="538" spans="1:6" x14ac:dyDescent="0.2">
      <c r="A538" s="351" t="s">
        <v>1842</v>
      </c>
      <c r="B538" s="367" t="s">
        <v>1946</v>
      </c>
      <c r="C538" s="372" t="s">
        <v>839</v>
      </c>
      <c r="D538" s="422">
        <f>D537*0.75</f>
        <v>214.755</v>
      </c>
      <c r="E538" s="799"/>
      <c r="F538" s="422">
        <f>E538*D538</f>
        <v>0</v>
      </c>
    </row>
    <row r="539" spans="1:6" x14ac:dyDescent="0.2">
      <c r="A539" s="351" t="s">
        <v>2041</v>
      </c>
      <c r="B539" s="367" t="s">
        <v>1947</v>
      </c>
      <c r="C539" s="372" t="s">
        <v>839</v>
      </c>
      <c r="D539" s="422">
        <f>D537*0.2</f>
        <v>57.268000000000001</v>
      </c>
      <c r="E539" s="799"/>
      <c r="F539" s="422">
        <f>E539*D539</f>
        <v>0</v>
      </c>
    </row>
    <row r="540" spans="1:6" x14ac:dyDescent="0.2">
      <c r="A540" s="555" t="s">
        <v>2042</v>
      </c>
      <c r="B540" s="471" t="s">
        <v>1948</v>
      </c>
      <c r="C540" s="451" t="s">
        <v>839</v>
      </c>
      <c r="D540" s="452">
        <f>D537*0.05</f>
        <v>14.317</v>
      </c>
      <c r="E540" s="800"/>
      <c r="F540" s="452">
        <f>E540*D540</f>
        <v>0</v>
      </c>
    </row>
    <row r="541" spans="1:6" x14ac:dyDescent="0.2">
      <c r="A541" s="971"/>
      <c r="B541" s="972"/>
      <c r="C541" s="973"/>
      <c r="D541" s="974"/>
      <c r="E541" s="826"/>
      <c r="F541" s="975"/>
    </row>
    <row r="542" spans="1:6" x14ac:dyDescent="0.2">
      <c r="A542" s="338" t="s">
        <v>1938</v>
      </c>
      <c r="B542" s="675" t="s">
        <v>1949</v>
      </c>
      <c r="C542" s="340"/>
      <c r="D542" s="417"/>
      <c r="E542" s="841"/>
      <c r="F542" s="418">
        <f>SUM(F527:F541)</f>
        <v>0</v>
      </c>
    </row>
    <row r="543" spans="1:6" x14ac:dyDescent="0.2">
      <c r="A543" s="978"/>
      <c r="B543" s="968"/>
      <c r="C543" s="969"/>
      <c r="D543" s="970"/>
      <c r="E543" s="835"/>
      <c r="F543" s="979"/>
    </row>
    <row r="544" spans="1:6" x14ac:dyDescent="0.2">
      <c r="A544" s="338" t="s">
        <v>1950</v>
      </c>
      <c r="B544" s="675" t="s">
        <v>1951</v>
      </c>
      <c r="C544" s="340"/>
      <c r="D544" s="417"/>
      <c r="E544" s="841"/>
      <c r="F544" s="418"/>
    </row>
    <row r="545" spans="1:6" x14ac:dyDescent="0.2">
      <c r="A545" s="980"/>
      <c r="B545" s="981"/>
      <c r="C545" s="982"/>
      <c r="D545" s="983"/>
      <c r="E545" s="830"/>
      <c r="F545" s="984"/>
    </row>
    <row r="546" spans="1:6" ht="36" x14ac:dyDescent="0.2">
      <c r="A546" s="465" t="s">
        <v>551</v>
      </c>
      <c r="B546" s="473" t="s">
        <v>1952</v>
      </c>
      <c r="C546" s="466"/>
      <c r="D546" s="467"/>
      <c r="E546" s="955"/>
      <c r="F546" s="467"/>
    </row>
    <row r="547" spans="1:6" x14ac:dyDescent="0.2">
      <c r="A547" s="347"/>
      <c r="B547" s="367"/>
      <c r="C547" s="348" t="s">
        <v>2024</v>
      </c>
      <c r="D547" s="422">
        <v>210.5</v>
      </c>
      <c r="E547" s="799"/>
      <c r="F547" s="422">
        <f>E547*D547</f>
        <v>0</v>
      </c>
    </row>
    <row r="548" spans="1:6" x14ac:dyDescent="0.2">
      <c r="A548" s="347"/>
      <c r="B548" s="367"/>
      <c r="C548" s="348"/>
      <c r="D548" s="422"/>
      <c r="E548" s="930"/>
      <c r="F548" s="422"/>
    </row>
    <row r="549" spans="1:6" ht="60" x14ac:dyDescent="0.2">
      <c r="A549" s="351" t="s">
        <v>552</v>
      </c>
      <c r="B549" s="367" t="s">
        <v>1953</v>
      </c>
      <c r="C549" s="348"/>
      <c r="D549" s="422"/>
      <c r="E549" s="930"/>
      <c r="F549" s="422"/>
    </row>
    <row r="550" spans="1:6" x14ac:dyDescent="0.2">
      <c r="A550" s="347"/>
      <c r="B550" s="367"/>
      <c r="C550" s="348" t="s">
        <v>839</v>
      </c>
      <c r="D550" s="422">
        <v>72.959999999999994</v>
      </c>
      <c r="E550" s="799"/>
      <c r="F550" s="422">
        <f>E550*D550</f>
        <v>0</v>
      </c>
    </row>
    <row r="551" spans="1:6" x14ac:dyDescent="0.2">
      <c r="A551" s="347"/>
      <c r="B551" s="367"/>
      <c r="C551" s="348"/>
      <c r="D551" s="422"/>
      <c r="E551" s="930"/>
      <c r="F551" s="422"/>
    </row>
    <row r="552" spans="1:6" ht="72" x14ac:dyDescent="0.2">
      <c r="A552" s="351" t="s">
        <v>553</v>
      </c>
      <c r="B552" s="367" t="s">
        <v>1954</v>
      </c>
      <c r="C552" s="348"/>
      <c r="D552" s="422"/>
      <c r="E552" s="930"/>
      <c r="F552" s="422"/>
    </row>
    <row r="553" spans="1:6" x14ac:dyDescent="0.2">
      <c r="A553" s="347"/>
      <c r="B553" s="367"/>
      <c r="C553" s="348" t="s">
        <v>839</v>
      </c>
      <c r="D553" s="429">
        <v>168.23</v>
      </c>
      <c r="E553" s="799"/>
      <c r="F553" s="422">
        <f>E553*D553</f>
        <v>0</v>
      </c>
    </row>
    <row r="554" spans="1:6" x14ac:dyDescent="0.2">
      <c r="A554" s="347"/>
      <c r="B554" s="367"/>
      <c r="C554" s="348"/>
      <c r="D554" s="422"/>
      <c r="E554" s="930"/>
      <c r="F554" s="422"/>
    </row>
    <row r="555" spans="1:6" ht="96" x14ac:dyDescent="0.2">
      <c r="A555" s="351" t="s">
        <v>42</v>
      </c>
      <c r="B555" s="367" t="s">
        <v>1955</v>
      </c>
      <c r="C555" s="348"/>
      <c r="D555" s="422"/>
      <c r="E555" s="930"/>
      <c r="F555" s="422"/>
    </row>
    <row r="556" spans="1:6" x14ac:dyDescent="0.2">
      <c r="A556" s="347"/>
      <c r="B556" s="367"/>
      <c r="C556" s="348" t="s">
        <v>839</v>
      </c>
      <c r="D556" s="422">
        <v>379.02</v>
      </c>
      <c r="E556" s="799"/>
      <c r="F556" s="422">
        <f>E556*D556</f>
        <v>0</v>
      </c>
    </row>
    <row r="557" spans="1:6" x14ac:dyDescent="0.2">
      <c r="A557" s="347"/>
      <c r="B557" s="367"/>
      <c r="C557" s="348"/>
      <c r="D557" s="422"/>
      <c r="E557" s="930"/>
      <c r="F557" s="422"/>
    </row>
    <row r="558" spans="1:6" ht="48" x14ac:dyDescent="0.2">
      <c r="A558" s="351" t="s">
        <v>43</v>
      </c>
      <c r="B558" s="367" t="s">
        <v>1956</v>
      </c>
      <c r="C558" s="348"/>
      <c r="D558" s="422"/>
      <c r="E558" s="930"/>
      <c r="F558" s="422"/>
    </row>
    <row r="559" spans="1:6" x14ac:dyDescent="0.2">
      <c r="A559" s="450"/>
      <c r="B559" s="471"/>
      <c r="C559" s="451" t="s">
        <v>839</v>
      </c>
      <c r="D559" s="452">
        <f>(D532+D537)*1.4</f>
        <v>1082.9419999999998</v>
      </c>
      <c r="E559" s="800"/>
      <c r="F559" s="452">
        <f>E559*D559</f>
        <v>0</v>
      </c>
    </row>
    <row r="560" spans="1:6" x14ac:dyDescent="0.2">
      <c r="A560" s="988"/>
      <c r="B560" s="972"/>
      <c r="C560" s="973"/>
      <c r="D560" s="974"/>
      <c r="E560" s="826"/>
      <c r="F560" s="975"/>
    </row>
    <row r="561" spans="1:6" x14ac:dyDescent="0.2">
      <c r="A561" s="338" t="s">
        <v>1950</v>
      </c>
      <c r="B561" s="675" t="s">
        <v>1958</v>
      </c>
      <c r="C561" s="340"/>
      <c r="D561" s="417"/>
      <c r="E561" s="841"/>
      <c r="F561" s="418">
        <f>SUM(F546:F559)</f>
        <v>0</v>
      </c>
    </row>
    <row r="562" spans="1:6" x14ac:dyDescent="0.2">
      <c r="A562" s="976"/>
      <c r="B562" s="913"/>
      <c r="C562" s="966"/>
      <c r="D562" s="967"/>
      <c r="E562" s="835"/>
      <c r="F562" s="977"/>
    </row>
    <row r="563" spans="1:6" x14ac:dyDescent="0.2">
      <c r="A563" s="260" t="s">
        <v>759</v>
      </c>
      <c r="B563" s="996" t="s">
        <v>1959</v>
      </c>
      <c r="C563" s="997"/>
      <c r="D563" s="423"/>
      <c r="E563" s="930"/>
      <c r="F563" s="423">
        <f>(F561+F542)*0.1</f>
        <v>0</v>
      </c>
    </row>
    <row r="564" spans="1:6" x14ac:dyDescent="0.2">
      <c r="A564" s="976"/>
      <c r="B564" s="913"/>
      <c r="C564" s="966"/>
      <c r="D564" s="967"/>
      <c r="E564" s="835"/>
      <c r="F564" s="977"/>
    </row>
    <row r="565" spans="1:6" x14ac:dyDescent="0.2">
      <c r="A565" s="338" t="s">
        <v>48</v>
      </c>
      <c r="B565" s="675" t="s">
        <v>1960</v>
      </c>
      <c r="C565" s="360"/>
      <c r="D565" s="426"/>
      <c r="E565" s="841"/>
      <c r="F565" s="418">
        <f>F561+F542+F563</f>
        <v>0</v>
      </c>
    </row>
    <row r="566" spans="1:6" x14ac:dyDescent="0.2">
      <c r="A566" s="976"/>
      <c r="B566" s="913"/>
      <c r="C566" s="985"/>
      <c r="D566" s="986"/>
      <c r="E566" s="835"/>
      <c r="F566" s="977"/>
    </row>
    <row r="567" spans="1:6" ht="15" x14ac:dyDescent="0.2">
      <c r="A567" s="933" t="s">
        <v>1</v>
      </c>
      <c r="B567" s="939" t="s">
        <v>1961</v>
      </c>
      <c r="C567" s="935"/>
      <c r="D567" s="952"/>
      <c r="E567" s="953"/>
      <c r="F567" s="954"/>
    </row>
    <row r="568" spans="1:6" x14ac:dyDescent="0.2">
      <c r="A568" s="976"/>
      <c r="B568" s="968"/>
      <c r="C568" s="964"/>
      <c r="D568" s="965"/>
      <c r="E568" s="835"/>
      <c r="F568" s="990"/>
    </row>
    <row r="569" spans="1:6" x14ac:dyDescent="0.2">
      <c r="A569" s="338" t="s">
        <v>1962</v>
      </c>
      <c r="B569" s="675" t="s">
        <v>1963</v>
      </c>
      <c r="C569" s="340"/>
      <c r="D569" s="417"/>
      <c r="E569" s="841"/>
      <c r="F569" s="418"/>
    </row>
    <row r="570" spans="1:6" x14ac:dyDescent="0.2">
      <c r="A570" s="991"/>
      <c r="B570" s="992"/>
      <c r="C570" s="993"/>
      <c r="D570" s="994"/>
      <c r="E570" s="830"/>
      <c r="F570" s="995"/>
    </row>
    <row r="571" spans="1:6" x14ac:dyDescent="0.2">
      <c r="A571" s="472"/>
      <c r="B571" s="52" t="s">
        <v>2027</v>
      </c>
      <c r="C571" s="466"/>
      <c r="D571" s="467"/>
      <c r="E571" s="955"/>
      <c r="F571" s="467"/>
    </row>
    <row r="572" spans="1:6" x14ac:dyDescent="0.2">
      <c r="A572" s="351"/>
      <c r="B572" s="41"/>
      <c r="C572" s="348"/>
      <c r="D572" s="422"/>
      <c r="E572" s="930"/>
      <c r="F572" s="422"/>
    </row>
    <row r="573" spans="1:6" ht="36" x14ac:dyDescent="0.2">
      <c r="A573" s="351" t="s">
        <v>761</v>
      </c>
      <c r="B573" s="41" t="s">
        <v>1964</v>
      </c>
      <c r="C573" s="348"/>
      <c r="D573" s="422"/>
      <c r="E573" s="930"/>
      <c r="F573" s="422"/>
    </row>
    <row r="574" spans="1:6" x14ac:dyDescent="0.2">
      <c r="A574" s="351"/>
      <c r="B574" s="41"/>
      <c r="C574" s="348" t="s">
        <v>839</v>
      </c>
      <c r="D574" s="422">
        <v>138.4</v>
      </c>
      <c r="E574" s="799"/>
      <c r="F574" s="422">
        <f>E574*D574</f>
        <v>0</v>
      </c>
    </row>
    <row r="575" spans="1:6" x14ac:dyDescent="0.2">
      <c r="A575" s="351"/>
      <c r="B575" s="41"/>
      <c r="C575" s="348"/>
      <c r="D575" s="422"/>
      <c r="E575" s="930"/>
      <c r="F575" s="422"/>
    </row>
    <row r="576" spans="1:6" ht="24" x14ac:dyDescent="0.2">
      <c r="A576" s="351" t="s">
        <v>764</v>
      </c>
      <c r="B576" s="41" t="s">
        <v>1965</v>
      </c>
      <c r="C576" s="348"/>
      <c r="D576" s="422"/>
      <c r="E576" s="930"/>
      <c r="F576" s="422"/>
    </row>
    <row r="577" spans="1:6" x14ac:dyDescent="0.2">
      <c r="A577" s="351"/>
      <c r="B577" s="41"/>
      <c r="C577" s="348" t="s">
        <v>839</v>
      </c>
      <c r="D577" s="422">
        <v>100.8</v>
      </c>
      <c r="E577" s="799"/>
      <c r="F577" s="422">
        <f>E577*D577</f>
        <v>0</v>
      </c>
    </row>
    <row r="578" spans="1:6" x14ac:dyDescent="0.2">
      <c r="A578" s="351"/>
      <c r="B578" s="41"/>
      <c r="C578" s="348"/>
      <c r="D578" s="422"/>
      <c r="E578" s="930"/>
      <c r="F578" s="422"/>
    </row>
    <row r="579" spans="1:6" ht="24" x14ac:dyDescent="0.2">
      <c r="A579" s="351" t="s">
        <v>768</v>
      </c>
      <c r="B579" s="41" t="s">
        <v>1966</v>
      </c>
      <c r="C579" s="348"/>
      <c r="D579" s="422"/>
      <c r="E579" s="930"/>
      <c r="F579" s="422"/>
    </row>
    <row r="580" spans="1:6" x14ac:dyDescent="0.2">
      <c r="A580" s="351"/>
      <c r="B580" s="41"/>
      <c r="C580" s="348" t="s">
        <v>839</v>
      </c>
      <c r="D580" s="422">
        <v>19.8</v>
      </c>
      <c r="E580" s="799"/>
      <c r="F580" s="422">
        <f>E580*D580</f>
        <v>0</v>
      </c>
    </row>
    <row r="581" spans="1:6" x14ac:dyDescent="0.2">
      <c r="A581" s="351"/>
      <c r="B581" s="41"/>
      <c r="C581" s="348"/>
      <c r="D581" s="422"/>
      <c r="E581" s="930"/>
      <c r="F581" s="422"/>
    </row>
    <row r="582" spans="1:6" x14ac:dyDescent="0.2">
      <c r="A582" s="347"/>
      <c r="B582" s="41" t="s">
        <v>1967</v>
      </c>
      <c r="C582" s="369"/>
      <c r="D582" s="427"/>
      <c r="E582" s="930"/>
      <c r="F582" s="428"/>
    </row>
    <row r="583" spans="1:6" x14ac:dyDescent="0.2">
      <c r="A583" s="384"/>
      <c r="B583" s="385"/>
      <c r="C583" s="372"/>
      <c r="D583" s="430"/>
      <c r="E583" s="930"/>
      <c r="F583" s="430"/>
    </row>
    <row r="584" spans="1:6" ht="24" x14ac:dyDescent="0.2">
      <c r="A584" s="351" t="s">
        <v>773</v>
      </c>
      <c r="B584" s="41" t="s">
        <v>1968</v>
      </c>
      <c r="C584" s="348"/>
      <c r="D584" s="422"/>
      <c r="E584" s="930"/>
      <c r="F584" s="422"/>
    </row>
    <row r="585" spans="1:6" x14ac:dyDescent="0.2">
      <c r="A585" s="555"/>
      <c r="B585" s="79"/>
      <c r="C585" s="451" t="s">
        <v>2024</v>
      </c>
      <c r="D585" s="452">
        <v>296</v>
      </c>
      <c r="E585" s="800"/>
      <c r="F585" s="452">
        <f>E585*D585</f>
        <v>0</v>
      </c>
    </row>
    <row r="586" spans="1:6" x14ac:dyDescent="0.2">
      <c r="A586" s="971"/>
      <c r="B586" s="908"/>
      <c r="C586" s="973"/>
      <c r="D586" s="974"/>
      <c r="E586" s="826"/>
      <c r="F586" s="975"/>
    </row>
    <row r="587" spans="1:6" x14ac:dyDescent="0.2">
      <c r="A587" s="338" t="s">
        <v>597</v>
      </c>
      <c r="B587" s="675" t="s">
        <v>1969</v>
      </c>
      <c r="C587" s="340"/>
      <c r="D587" s="417"/>
      <c r="E587" s="841"/>
      <c r="F587" s="418">
        <f>SUM(F572:F586)</f>
        <v>0</v>
      </c>
    </row>
    <row r="588" spans="1:6" x14ac:dyDescent="0.2">
      <c r="A588" s="998"/>
      <c r="B588" s="968"/>
      <c r="C588" s="969"/>
      <c r="D588" s="970"/>
      <c r="E588" s="835"/>
      <c r="F588" s="979"/>
    </row>
    <row r="589" spans="1:6" x14ac:dyDescent="0.2">
      <c r="A589" s="338" t="s">
        <v>1970</v>
      </c>
      <c r="B589" s="675" t="s">
        <v>1971</v>
      </c>
      <c r="C589" s="340"/>
      <c r="D589" s="417"/>
      <c r="E589" s="841"/>
      <c r="F589" s="418"/>
    </row>
    <row r="590" spans="1:6" x14ac:dyDescent="0.2">
      <c r="A590" s="998"/>
      <c r="B590" s="968"/>
      <c r="C590" s="987"/>
      <c r="D590" s="970"/>
      <c r="E590" s="835"/>
      <c r="F590" s="979"/>
    </row>
    <row r="591" spans="1:6" x14ac:dyDescent="0.2">
      <c r="A591" s="338"/>
      <c r="B591" s="675" t="s">
        <v>1972</v>
      </c>
      <c r="C591" s="340"/>
      <c r="D591" s="417"/>
      <c r="E591" s="824"/>
      <c r="F591" s="418"/>
    </row>
    <row r="592" spans="1:6" x14ac:dyDescent="0.2">
      <c r="A592" s="999"/>
      <c r="B592" s="992"/>
      <c r="C592" s="1000"/>
      <c r="D592" s="994"/>
      <c r="E592" s="830"/>
      <c r="F592" s="995"/>
    </row>
    <row r="593" spans="1:6" ht="24" x14ac:dyDescent="0.2">
      <c r="A593" s="465" t="s">
        <v>774</v>
      </c>
      <c r="B593" s="52" t="s">
        <v>1973</v>
      </c>
      <c r="C593" s="466"/>
      <c r="D593" s="467"/>
      <c r="E593" s="955"/>
      <c r="F593" s="467"/>
    </row>
    <row r="594" spans="1:6" x14ac:dyDescent="0.2">
      <c r="A594" s="555"/>
      <c r="B594" s="79"/>
      <c r="C594" s="451" t="s">
        <v>2024</v>
      </c>
      <c r="D594" s="452">
        <v>296</v>
      </c>
      <c r="E594" s="800"/>
      <c r="F594" s="452">
        <f>E594*D594</f>
        <v>0</v>
      </c>
    </row>
    <row r="595" spans="1:6" x14ac:dyDescent="0.2">
      <c r="A595" s="1001"/>
      <c r="B595" s="1002"/>
      <c r="C595" s="1003"/>
      <c r="D595" s="1004"/>
      <c r="E595" s="826"/>
      <c r="F595" s="1005"/>
    </row>
    <row r="596" spans="1:6" x14ac:dyDescent="0.2">
      <c r="A596" s="338" t="s">
        <v>1970</v>
      </c>
      <c r="B596" s="675" t="s">
        <v>1974</v>
      </c>
      <c r="C596" s="340"/>
      <c r="D596" s="417"/>
      <c r="E596" s="841"/>
      <c r="F596" s="418">
        <f>SUM(F594:F595)</f>
        <v>0</v>
      </c>
    </row>
    <row r="597" spans="1:6" x14ac:dyDescent="0.2">
      <c r="A597" s="976"/>
      <c r="B597" s="913"/>
      <c r="C597" s="966"/>
      <c r="D597" s="967"/>
      <c r="E597" s="835"/>
      <c r="F597" s="977"/>
    </row>
    <row r="598" spans="1:6" x14ac:dyDescent="0.2">
      <c r="A598" s="338" t="s">
        <v>1975</v>
      </c>
      <c r="B598" s="675" t="s">
        <v>1976</v>
      </c>
      <c r="C598" s="340"/>
      <c r="D598" s="417"/>
      <c r="E598" s="841"/>
      <c r="F598" s="418"/>
    </row>
    <row r="599" spans="1:6" x14ac:dyDescent="0.2">
      <c r="A599" s="998"/>
      <c r="B599" s="968"/>
      <c r="C599" s="969"/>
      <c r="D599" s="970"/>
      <c r="E599" s="835"/>
      <c r="F599" s="979"/>
    </row>
    <row r="600" spans="1:6" x14ac:dyDescent="0.2">
      <c r="A600" s="338" t="s">
        <v>1977</v>
      </c>
      <c r="B600" s="675" t="s">
        <v>1978</v>
      </c>
      <c r="C600" s="340"/>
      <c r="D600" s="417"/>
      <c r="E600" s="841"/>
      <c r="F600" s="418"/>
    </row>
    <row r="601" spans="1:6" x14ac:dyDescent="0.2">
      <c r="A601" s="999"/>
      <c r="B601" s="992"/>
      <c r="C601" s="1000"/>
      <c r="D601" s="994"/>
      <c r="E601" s="830"/>
      <c r="F601" s="995"/>
    </row>
    <row r="602" spans="1:6" ht="24" x14ac:dyDescent="0.2">
      <c r="A602" s="465" t="s">
        <v>775</v>
      </c>
      <c r="B602" s="52" t="s">
        <v>1979</v>
      </c>
      <c r="C602" s="466"/>
      <c r="D602" s="467"/>
      <c r="E602" s="955"/>
      <c r="F602" s="467"/>
    </row>
    <row r="603" spans="1:6" x14ac:dyDescent="0.2">
      <c r="A603" s="351"/>
      <c r="B603" s="41" t="s">
        <v>1913</v>
      </c>
      <c r="C603" s="372" t="s">
        <v>2022</v>
      </c>
      <c r="D603" s="422">
        <v>15</v>
      </c>
      <c r="E603" s="799"/>
      <c r="F603" s="422">
        <f>E603*D603</f>
        <v>0</v>
      </c>
    </row>
    <row r="604" spans="1:6" x14ac:dyDescent="0.2">
      <c r="A604" s="351"/>
      <c r="B604" s="41"/>
      <c r="C604" s="372"/>
      <c r="D604" s="422"/>
      <c r="E604" s="930"/>
      <c r="F604" s="422"/>
    </row>
    <row r="605" spans="1:6" x14ac:dyDescent="0.2">
      <c r="A605" s="351" t="s">
        <v>776</v>
      </c>
      <c r="B605" s="41" t="s">
        <v>2035</v>
      </c>
      <c r="C605" s="348"/>
      <c r="D605" s="422"/>
      <c r="E605" s="930"/>
      <c r="F605" s="422"/>
    </row>
    <row r="606" spans="1:6" x14ac:dyDescent="0.2">
      <c r="A606" s="555"/>
      <c r="B606" s="79" t="s">
        <v>1913</v>
      </c>
      <c r="C606" s="1006" t="s">
        <v>2022</v>
      </c>
      <c r="D606" s="452">
        <v>13</v>
      </c>
      <c r="E606" s="800"/>
      <c r="F606" s="452">
        <f>E606*D606</f>
        <v>0</v>
      </c>
    </row>
    <row r="607" spans="1:6" x14ac:dyDescent="0.2">
      <c r="A607" s="1001"/>
      <c r="B607" s="1002"/>
      <c r="C607" s="1003"/>
      <c r="D607" s="1004"/>
      <c r="E607" s="826"/>
      <c r="F607" s="1005"/>
    </row>
    <row r="608" spans="1:6" x14ac:dyDescent="0.2">
      <c r="A608" s="338" t="s">
        <v>1975</v>
      </c>
      <c r="B608" s="675" t="s">
        <v>1980</v>
      </c>
      <c r="C608" s="340"/>
      <c r="D608" s="417"/>
      <c r="E608" s="841"/>
      <c r="F608" s="418">
        <f>SUM(F603:F606)</f>
        <v>0</v>
      </c>
    </row>
    <row r="609" spans="1:6" x14ac:dyDescent="0.2">
      <c r="A609" s="976"/>
      <c r="B609" s="913"/>
      <c r="C609" s="966"/>
      <c r="D609" s="967"/>
      <c r="E609" s="835"/>
      <c r="F609" s="977"/>
    </row>
    <row r="610" spans="1:6" x14ac:dyDescent="0.2">
      <c r="A610" s="338" t="s">
        <v>1981</v>
      </c>
      <c r="B610" s="675" t="s">
        <v>1982</v>
      </c>
      <c r="C610" s="340"/>
      <c r="D610" s="417"/>
      <c r="E610" s="841"/>
      <c r="F610" s="418"/>
    </row>
    <row r="611" spans="1:6" x14ac:dyDescent="0.2">
      <c r="A611" s="999"/>
      <c r="B611" s="992"/>
      <c r="C611" s="1000"/>
      <c r="D611" s="994"/>
      <c r="E611" s="830"/>
      <c r="F611" s="995"/>
    </row>
    <row r="612" spans="1:6" ht="24" x14ac:dyDescent="0.2">
      <c r="A612" s="465" t="s">
        <v>780</v>
      </c>
      <c r="B612" s="52" t="s">
        <v>1983</v>
      </c>
      <c r="C612" s="466"/>
      <c r="D612" s="467"/>
      <c r="E612" s="955"/>
      <c r="F612" s="467"/>
    </row>
    <row r="613" spans="1:6" x14ac:dyDescent="0.2">
      <c r="A613" s="555"/>
      <c r="B613" s="79" t="s">
        <v>1913</v>
      </c>
      <c r="C613" s="1006" t="s">
        <v>2024</v>
      </c>
      <c r="D613" s="452">
        <v>7</v>
      </c>
      <c r="E613" s="800"/>
      <c r="F613" s="452">
        <f>E613*D613</f>
        <v>0</v>
      </c>
    </row>
    <row r="614" spans="1:6" x14ac:dyDescent="0.2">
      <c r="A614" s="971"/>
      <c r="B614" s="908"/>
      <c r="C614" s="1003"/>
      <c r="D614" s="974"/>
      <c r="E614" s="826"/>
      <c r="F614" s="975"/>
    </row>
    <row r="615" spans="1:6" x14ac:dyDescent="0.2">
      <c r="A615" s="338" t="s">
        <v>1981</v>
      </c>
      <c r="B615" s="675" t="s">
        <v>1984</v>
      </c>
      <c r="C615" s="340"/>
      <c r="D615" s="417"/>
      <c r="E615" s="841"/>
      <c r="F615" s="418">
        <f>SUM(F613:F613)</f>
        <v>0</v>
      </c>
    </row>
    <row r="616" spans="1:6" x14ac:dyDescent="0.2">
      <c r="A616" s="980"/>
      <c r="B616" s="981"/>
      <c r="C616" s="982"/>
      <c r="D616" s="983"/>
      <c r="E616" s="830"/>
      <c r="F616" s="984"/>
    </row>
    <row r="617" spans="1:6" x14ac:dyDescent="0.2">
      <c r="A617" s="1007" t="s">
        <v>781</v>
      </c>
      <c r="B617" s="1008" t="s">
        <v>1985</v>
      </c>
      <c r="C617" s="1009" t="s">
        <v>24</v>
      </c>
      <c r="D617" s="1010"/>
      <c r="E617" s="1011"/>
      <c r="F617" s="1010">
        <f>(F587+F596+F608+F615)*0.1</f>
        <v>0</v>
      </c>
    </row>
    <row r="618" spans="1:6" x14ac:dyDescent="0.2">
      <c r="A618" s="1001"/>
      <c r="B618" s="1002"/>
      <c r="C618" s="1003"/>
      <c r="D618" s="1004"/>
      <c r="E618" s="826"/>
      <c r="F618" s="1005"/>
    </row>
    <row r="619" spans="1:6" x14ac:dyDescent="0.2">
      <c r="A619" s="338" t="s">
        <v>1</v>
      </c>
      <c r="B619" s="675" t="s">
        <v>1986</v>
      </c>
      <c r="C619" s="360"/>
      <c r="D619" s="426"/>
      <c r="E619" s="841"/>
      <c r="F619" s="434">
        <f>F587+F596+F608+F615+F617</f>
        <v>0</v>
      </c>
    </row>
    <row r="620" spans="1:6" x14ac:dyDescent="0.2">
      <c r="A620" s="976"/>
      <c r="B620" s="913"/>
      <c r="C620" s="985"/>
      <c r="D620" s="986"/>
      <c r="E620" s="835"/>
      <c r="F620" s="1012"/>
    </row>
    <row r="621" spans="1:6" ht="15" x14ac:dyDescent="0.2">
      <c r="A621" s="933" t="s">
        <v>2</v>
      </c>
      <c r="B621" s="939" t="s">
        <v>1987</v>
      </c>
      <c r="C621" s="935"/>
      <c r="D621" s="952"/>
      <c r="E621" s="962"/>
      <c r="F621" s="954"/>
    </row>
    <row r="622" spans="1:6" x14ac:dyDescent="0.2">
      <c r="A622" s="878"/>
      <c r="B622" s="1013"/>
      <c r="C622" s="1014"/>
      <c r="D622" s="1015"/>
      <c r="E622" s="830"/>
      <c r="F622" s="1016"/>
    </row>
    <row r="623" spans="1:6" ht="48" x14ac:dyDescent="0.2">
      <c r="A623" s="465" t="s">
        <v>782</v>
      </c>
      <c r="B623" s="473" t="s">
        <v>1988</v>
      </c>
      <c r="C623" s="466"/>
      <c r="D623" s="467"/>
      <c r="E623" s="955"/>
      <c r="F623" s="467"/>
    </row>
    <row r="624" spans="1:6" x14ac:dyDescent="0.2">
      <c r="A624" s="680"/>
      <c r="B624" s="367" t="s">
        <v>1989</v>
      </c>
      <c r="C624" s="348" t="s">
        <v>2024</v>
      </c>
      <c r="D624" s="422">
        <v>200</v>
      </c>
      <c r="E624" s="799"/>
      <c r="F624" s="422">
        <f>E624*D624</f>
        <v>0</v>
      </c>
    </row>
    <row r="625" spans="1:6" x14ac:dyDescent="0.2">
      <c r="A625" s="680"/>
      <c r="B625" s="367"/>
      <c r="C625" s="348"/>
      <c r="D625" s="422"/>
      <c r="E625" s="930"/>
      <c r="F625" s="422"/>
    </row>
    <row r="626" spans="1:6" ht="24" x14ac:dyDescent="0.2">
      <c r="A626" s="351" t="s">
        <v>783</v>
      </c>
      <c r="B626" s="367" t="s">
        <v>1990</v>
      </c>
      <c r="C626" s="348"/>
      <c r="D626" s="422"/>
      <c r="E626" s="930"/>
      <c r="F626" s="422"/>
    </row>
    <row r="627" spans="1:6" x14ac:dyDescent="0.2">
      <c r="A627" s="680"/>
      <c r="B627" s="367" t="s">
        <v>1989</v>
      </c>
      <c r="C627" s="348" t="s">
        <v>2024</v>
      </c>
      <c r="D627" s="422">
        <v>340</v>
      </c>
      <c r="E627" s="799"/>
      <c r="F627" s="422">
        <f>E627*D627</f>
        <v>0</v>
      </c>
    </row>
    <row r="628" spans="1:6" x14ac:dyDescent="0.2">
      <c r="A628" s="680"/>
      <c r="B628" s="367"/>
      <c r="C628" s="348"/>
      <c r="D628" s="422"/>
      <c r="E628" s="930"/>
      <c r="F628" s="422"/>
    </row>
    <row r="629" spans="1:6" ht="24" x14ac:dyDescent="0.2">
      <c r="A629" s="351" t="s">
        <v>784</v>
      </c>
      <c r="B629" s="367" t="s">
        <v>1991</v>
      </c>
      <c r="C629" s="348"/>
      <c r="D629" s="422"/>
      <c r="E629" s="930"/>
      <c r="F629" s="422"/>
    </row>
    <row r="630" spans="1:6" x14ac:dyDescent="0.2">
      <c r="A630" s="680"/>
      <c r="B630" s="367" t="s">
        <v>1913</v>
      </c>
      <c r="C630" s="348" t="s">
        <v>5</v>
      </c>
      <c r="D630" s="422">
        <v>2</v>
      </c>
      <c r="E630" s="799"/>
      <c r="F630" s="422">
        <f>E630*D630</f>
        <v>0</v>
      </c>
    </row>
    <row r="631" spans="1:6" x14ac:dyDescent="0.2">
      <c r="A631" s="680"/>
      <c r="B631" s="367"/>
      <c r="C631" s="348"/>
      <c r="D631" s="422"/>
      <c r="E631" s="930"/>
      <c r="F631" s="422"/>
    </row>
    <row r="632" spans="1:6" ht="36" x14ac:dyDescent="0.2">
      <c r="A632" s="351" t="s">
        <v>785</v>
      </c>
      <c r="B632" s="367" t="s">
        <v>1992</v>
      </c>
      <c r="C632" s="348"/>
      <c r="D632" s="422"/>
      <c r="E632" s="930"/>
      <c r="F632" s="422"/>
    </row>
    <row r="633" spans="1:6" x14ac:dyDescent="0.2">
      <c r="A633" s="680"/>
      <c r="B633" s="367"/>
      <c r="C633" s="348" t="s">
        <v>5</v>
      </c>
      <c r="D633" s="422">
        <v>1</v>
      </c>
      <c r="E633" s="799"/>
      <c r="F633" s="422">
        <f>E633*D633</f>
        <v>0</v>
      </c>
    </row>
    <row r="634" spans="1:6" x14ac:dyDescent="0.2">
      <c r="A634" s="680"/>
      <c r="B634" s="367"/>
      <c r="C634" s="348"/>
      <c r="D634" s="422"/>
      <c r="E634" s="930"/>
      <c r="F634" s="422"/>
    </row>
    <row r="635" spans="1:6" ht="48" x14ac:dyDescent="0.2">
      <c r="A635" s="351" t="s">
        <v>786</v>
      </c>
      <c r="B635" s="367" t="s">
        <v>1993</v>
      </c>
      <c r="C635" s="348"/>
      <c r="D635" s="422"/>
      <c r="E635" s="930"/>
      <c r="F635" s="422"/>
    </row>
    <row r="636" spans="1:6" x14ac:dyDescent="0.2">
      <c r="A636" s="680"/>
      <c r="B636" s="367" t="s">
        <v>1913</v>
      </c>
      <c r="C636" s="348" t="s">
        <v>5</v>
      </c>
      <c r="D636" s="422">
        <v>4</v>
      </c>
      <c r="E636" s="799"/>
      <c r="F636" s="422">
        <f>E636*D636</f>
        <v>0</v>
      </c>
    </row>
    <row r="637" spans="1:6" x14ac:dyDescent="0.2">
      <c r="A637" s="680"/>
      <c r="B637" s="367"/>
      <c r="C637" s="348"/>
      <c r="D637" s="422"/>
      <c r="E637" s="930"/>
      <c r="F637" s="422"/>
    </row>
    <row r="638" spans="1:6" ht="72" x14ac:dyDescent="0.2">
      <c r="A638" s="351" t="s">
        <v>791</v>
      </c>
      <c r="B638" s="367" t="s">
        <v>1994</v>
      </c>
      <c r="C638" s="348"/>
      <c r="D638" s="422"/>
      <c r="E638" s="930"/>
      <c r="F638" s="422"/>
    </row>
    <row r="639" spans="1:6" x14ac:dyDescent="0.2">
      <c r="A639" s="680"/>
      <c r="B639" s="367"/>
      <c r="C639" s="348" t="s">
        <v>2022</v>
      </c>
      <c r="D639" s="422">
        <v>25</v>
      </c>
      <c r="E639" s="799"/>
      <c r="F639" s="422">
        <f>E639*D639</f>
        <v>0</v>
      </c>
    </row>
    <row r="640" spans="1:6" x14ac:dyDescent="0.2">
      <c r="A640" s="680"/>
      <c r="B640" s="367"/>
      <c r="C640" s="348"/>
      <c r="D640" s="422"/>
      <c r="E640" s="930"/>
      <c r="F640" s="422"/>
    </row>
    <row r="641" spans="1:6" ht="36" x14ac:dyDescent="0.2">
      <c r="A641" s="351" t="s">
        <v>792</v>
      </c>
      <c r="B641" s="41" t="s">
        <v>1995</v>
      </c>
      <c r="C641" s="391"/>
      <c r="D641" s="422"/>
      <c r="E641" s="930"/>
      <c r="F641" s="422"/>
    </row>
    <row r="642" spans="1:6" x14ac:dyDescent="0.2">
      <c r="A642" s="351" t="s">
        <v>2043</v>
      </c>
      <c r="B642" s="89" t="s">
        <v>1996</v>
      </c>
      <c r="C642" s="391" t="s">
        <v>2022</v>
      </c>
      <c r="D642" s="422">
        <v>80</v>
      </c>
      <c r="E642" s="799"/>
      <c r="F642" s="422">
        <f>E642*D642</f>
        <v>0</v>
      </c>
    </row>
    <row r="643" spans="1:6" x14ac:dyDescent="0.2">
      <c r="A643" s="351"/>
      <c r="B643" s="89"/>
      <c r="C643" s="391"/>
      <c r="D643" s="422"/>
      <c r="E643" s="930"/>
      <c r="F643" s="422"/>
    </row>
    <row r="644" spans="1:6" ht="36" x14ac:dyDescent="0.2">
      <c r="A644" s="351" t="s">
        <v>793</v>
      </c>
      <c r="B644" s="41" t="s">
        <v>1997</v>
      </c>
      <c r="C644" s="372"/>
      <c r="D644" s="421"/>
      <c r="E644" s="930"/>
      <c r="F644" s="422"/>
    </row>
    <row r="645" spans="1:6" x14ac:dyDescent="0.2">
      <c r="A645" s="392"/>
      <c r="B645" s="41"/>
      <c r="C645" s="393" t="s">
        <v>2024</v>
      </c>
      <c r="D645" s="421">
        <v>20</v>
      </c>
      <c r="E645" s="799"/>
      <c r="F645" s="422">
        <f>E645*D645</f>
        <v>0</v>
      </c>
    </row>
    <row r="646" spans="1:6" x14ac:dyDescent="0.2">
      <c r="A646" s="392"/>
      <c r="B646" s="41"/>
      <c r="C646" s="393"/>
      <c r="D646" s="421"/>
      <c r="E646" s="930"/>
      <c r="F646" s="422"/>
    </row>
    <row r="647" spans="1:6" ht="48" x14ac:dyDescent="0.2">
      <c r="A647" s="351" t="s">
        <v>794</v>
      </c>
      <c r="B647" s="41" t="s">
        <v>1998</v>
      </c>
      <c r="C647" s="372"/>
      <c r="D647" s="421"/>
      <c r="E647" s="930"/>
      <c r="F647" s="422"/>
    </row>
    <row r="648" spans="1:6" x14ac:dyDescent="0.2">
      <c r="A648" s="392"/>
      <c r="B648" s="41"/>
      <c r="C648" s="393" t="s">
        <v>2024</v>
      </c>
      <c r="D648" s="421">
        <v>296</v>
      </c>
      <c r="E648" s="799"/>
      <c r="F648" s="422">
        <f>E648*D648</f>
        <v>0</v>
      </c>
    </row>
    <row r="649" spans="1:6" x14ac:dyDescent="0.2">
      <c r="A649" s="392"/>
      <c r="B649" s="41"/>
      <c r="C649" s="393"/>
      <c r="D649" s="421"/>
      <c r="E649" s="930"/>
      <c r="F649" s="422"/>
    </row>
    <row r="650" spans="1:6" ht="72" x14ac:dyDescent="0.2">
      <c r="A650" s="351" t="s">
        <v>795</v>
      </c>
      <c r="B650" s="41" t="s">
        <v>2036</v>
      </c>
      <c r="C650" s="372"/>
      <c r="D650" s="421"/>
      <c r="E650" s="930"/>
      <c r="F650" s="422"/>
    </row>
    <row r="651" spans="1:6" x14ac:dyDescent="0.2">
      <c r="A651" s="392"/>
      <c r="B651" s="41"/>
      <c r="C651" s="393" t="s">
        <v>2023</v>
      </c>
      <c r="D651" s="421">
        <v>1</v>
      </c>
      <c r="E651" s="799"/>
      <c r="F651" s="422">
        <f>E651*D651</f>
        <v>0</v>
      </c>
    </row>
    <row r="652" spans="1:6" x14ac:dyDescent="0.2">
      <c r="A652" s="392"/>
      <c r="B652" s="41"/>
      <c r="C652" s="393"/>
      <c r="D652" s="421"/>
      <c r="E652" s="930"/>
      <c r="F652" s="422"/>
    </row>
    <row r="653" spans="1:6" x14ac:dyDescent="0.2">
      <c r="A653" s="450" t="s">
        <v>796</v>
      </c>
      <c r="B653" s="471" t="s">
        <v>1999</v>
      </c>
      <c r="C653" s="451" t="s">
        <v>24</v>
      </c>
      <c r="D653" s="452"/>
      <c r="E653" s="800"/>
      <c r="F653" s="452">
        <f>SUM(F622:F651)*0.1</f>
        <v>0</v>
      </c>
    </row>
    <row r="654" spans="1:6" x14ac:dyDescent="0.2">
      <c r="A654" s="1001"/>
      <c r="B654" s="1002"/>
      <c r="C654" s="229"/>
      <c r="D654" s="974"/>
      <c r="E654" s="826"/>
      <c r="F654" s="975"/>
    </row>
    <row r="655" spans="1:6" x14ac:dyDescent="0.2">
      <c r="A655" s="338" t="s">
        <v>2</v>
      </c>
      <c r="B655" s="675" t="s">
        <v>2000</v>
      </c>
      <c r="C655" s="360"/>
      <c r="D655" s="426"/>
      <c r="E655" s="841"/>
      <c r="F655" s="418">
        <f>SUM(F622:F651)+F653</f>
        <v>0</v>
      </c>
    </row>
    <row r="656" spans="1:6" x14ac:dyDescent="0.2">
      <c r="A656" s="976"/>
      <c r="B656" s="913"/>
      <c r="C656" s="985"/>
      <c r="D656" s="986"/>
      <c r="E656" s="835"/>
      <c r="F656" s="1012"/>
    </row>
    <row r="657" spans="1:6" ht="15" x14ac:dyDescent="0.2">
      <c r="A657" s="933" t="s">
        <v>3</v>
      </c>
      <c r="B657" s="939" t="s">
        <v>2001</v>
      </c>
      <c r="C657" s="935"/>
      <c r="D657" s="952"/>
      <c r="E657" s="953"/>
      <c r="F657" s="954"/>
    </row>
    <row r="658" spans="1:6" x14ac:dyDescent="0.2">
      <c r="A658" s="1017"/>
      <c r="B658" s="1013"/>
      <c r="C658" s="1014"/>
      <c r="D658" s="1015"/>
      <c r="E658" s="830"/>
      <c r="F658" s="1016"/>
    </row>
    <row r="659" spans="1:6" ht="36" x14ac:dyDescent="0.2">
      <c r="A659" s="465" t="s">
        <v>797</v>
      </c>
      <c r="B659" s="473" t="s">
        <v>2037</v>
      </c>
      <c r="C659" s="466"/>
      <c r="D659" s="467"/>
      <c r="E659" s="955"/>
      <c r="F659" s="467"/>
    </row>
    <row r="660" spans="1:6" x14ac:dyDescent="0.2">
      <c r="A660" s="347"/>
      <c r="B660" s="367" t="s">
        <v>2038</v>
      </c>
      <c r="C660" s="348" t="s">
        <v>2022</v>
      </c>
      <c r="D660" s="422">
        <v>105</v>
      </c>
      <c r="E660" s="799"/>
      <c r="F660" s="422">
        <f>E660*D660</f>
        <v>0</v>
      </c>
    </row>
    <row r="661" spans="1:6" x14ac:dyDescent="0.2">
      <c r="A661" s="347"/>
      <c r="B661" s="367"/>
      <c r="C661" s="348"/>
      <c r="D661" s="422"/>
      <c r="E661" s="930"/>
      <c r="F661" s="422"/>
    </row>
    <row r="662" spans="1:6" ht="72" x14ac:dyDescent="0.2">
      <c r="A662" s="351" t="s">
        <v>800</v>
      </c>
      <c r="B662" s="367" t="s">
        <v>2039</v>
      </c>
      <c r="C662" s="348"/>
      <c r="D662" s="422"/>
      <c r="E662" s="930"/>
      <c r="F662" s="422"/>
    </row>
    <row r="663" spans="1:6" x14ac:dyDescent="0.2">
      <c r="A663" s="347"/>
      <c r="B663" s="367"/>
      <c r="C663" s="348" t="s">
        <v>5</v>
      </c>
      <c r="D663" s="422">
        <v>1</v>
      </c>
      <c r="E663" s="799"/>
      <c r="F663" s="422">
        <f>E663*D663</f>
        <v>0</v>
      </c>
    </row>
    <row r="664" spans="1:6" x14ac:dyDescent="0.2">
      <c r="A664" s="347"/>
      <c r="B664" s="367"/>
      <c r="C664" s="348"/>
      <c r="D664" s="422"/>
      <c r="E664" s="930"/>
      <c r="F664" s="422"/>
    </row>
    <row r="665" spans="1:6" ht="60" x14ac:dyDescent="0.2">
      <c r="A665" s="351" t="s">
        <v>801</v>
      </c>
      <c r="B665" s="367" t="s">
        <v>5015</v>
      </c>
      <c r="C665" s="348"/>
      <c r="D665" s="422"/>
      <c r="E665" s="930"/>
      <c r="F665" s="422"/>
    </row>
    <row r="666" spans="1:6" x14ac:dyDescent="0.2">
      <c r="A666" s="347"/>
      <c r="B666" s="367"/>
      <c r="C666" s="348" t="s">
        <v>5</v>
      </c>
      <c r="D666" s="422">
        <v>2</v>
      </c>
      <c r="E666" s="799"/>
      <c r="F666" s="422">
        <f>E666*D666</f>
        <v>0</v>
      </c>
    </row>
    <row r="667" spans="1:6" x14ac:dyDescent="0.2">
      <c r="A667" s="347"/>
      <c r="B667" s="367"/>
      <c r="C667" s="348"/>
      <c r="D667" s="422"/>
      <c r="E667" s="930"/>
      <c r="F667" s="422"/>
    </row>
    <row r="668" spans="1:6" ht="48" x14ac:dyDescent="0.2">
      <c r="A668" s="351" t="s">
        <v>822</v>
      </c>
      <c r="B668" s="367" t="s">
        <v>2044</v>
      </c>
      <c r="C668" s="348"/>
      <c r="D668" s="422"/>
      <c r="E668" s="930"/>
      <c r="F668" s="422"/>
    </row>
    <row r="669" spans="1:6" x14ac:dyDescent="0.2">
      <c r="A669" s="347"/>
      <c r="B669" s="367"/>
      <c r="C669" s="348" t="s">
        <v>5</v>
      </c>
      <c r="D669" s="422">
        <v>2</v>
      </c>
      <c r="E669" s="799"/>
      <c r="F669" s="422">
        <f>E669*D669</f>
        <v>0</v>
      </c>
    </row>
    <row r="670" spans="1:6" x14ac:dyDescent="0.2">
      <c r="A670" s="347"/>
      <c r="B670" s="367"/>
      <c r="C670" s="348"/>
      <c r="D670" s="422"/>
      <c r="E670" s="930"/>
      <c r="F670" s="422"/>
    </row>
    <row r="671" spans="1:6" x14ac:dyDescent="0.2">
      <c r="A671" s="450" t="s">
        <v>823</v>
      </c>
      <c r="B671" s="471" t="s">
        <v>2006</v>
      </c>
      <c r="C671" s="451"/>
      <c r="D671" s="452"/>
      <c r="E671" s="800"/>
      <c r="F671" s="452">
        <f>SUM(F658:F669)*0.1</f>
        <v>0</v>
      </c>
    </row>
    <row r="672" spans="1:6" x14ac:dyDescent="0.2">
      <c r="A672" s="988"/>
      <c r="B672" s="972"/>
      <c r="C672" s="973"/>
      <c r="D672" s="974"/>
      <c r="E672" s="826"/>
      <c r="F672" s="975"/>
    </row>
    <row r="673" spans="1:6" x14ac:dyDescent="0.2">
      <c r="A673" s="338" t="s">
        <v>3</v>
      </c>
      <c r="B673" s="675" t="s">
        <v>2007</v>
      </c>
      <c r="C673" s="360"/>
      <c r="D673" s="426"/>
      <c r="E673" s="841"/>
      <c r="F673" s="418">
        <f>SUM(F658:F669)+F671</f>
        <v>0</v>
      </c>
    </row>
    <row r="674" spans="1:6" x14ac:dyDescent="0.2">
      <c r="A674" s="978"/>
      <c r="B674" s="968"/>
      <c r="C674" s="969"/>
      <c r="D674" s="1018"/>
      <c r="E674" s="835"/>
      <c r="F674" s="979"/>
    </row>
    <row r="675" spans="1:6" ht="15" x14ac:dyDescent="0.2">
      <c r="A675" s="933" t="s">
        <v>4</v>
      </c>
      <c r="B675" s="939" t="s">
        <v>2008</v>
      </c>
      <c r="C675" s="935"/>
      <c r="D675" s="952"/>
      <c r="E675" s="953"/>
      <c r="F675" s="954"/>
    </row>
    <row r="676" spans="1:6" x14ac:dyDescent="0.2">
      <c r="A676" s="978"/>
      <c r="B676" s="968"/>
      <c r="C676" s="969"/>
      <c r="D676" s="1018"/>
      <c r="E676" s="835"/>
      <c r="F676" s="979"/>
    </row>
    <row r="677" spans="1:6" x14ac:dyDescent="0.2">
      <c r="A677" s="338" t="s">
        <v>2009</v>
      </c>
      <c r="B677" s="675" t="s">
        <v>2010</v>
      </c>
      <c r="C677" s="400"/>
      <c r="D677" s="435"/>
      <c r="E677" s="841"/>
      <c r="F677" s="436"/>
    </row>
    <row r="678" spans="1:6" x14ac:dyDescent="0.2">
      <c r="A678" s="999"/>
      <c r="B678" s="992"/>
      <c r="C678" s="1000"/>
      <c r="D678" s="1019"/>
      <c r="E678" s="830"/>
      <c r="F678" s="995"/>
    </row>
    <row r="679" spans="1:6" ht="60" x14ac:dyDescent="0.2">
      <c r="A679" s="465" t="s">
        <v>825</v>
      </c>
      <c r="B679" s="473" t="s">
        <v>2011</v>
      </c>
      <c r="C679" s="466"/>
      <c r="D679" s="467"/>
      <c r="E679" s="955"/>
      <c r="F679" s="467"/>
    </row>
    <row r="680" spans="1:6" x14ac:dyDescent="0.2">
      <c r="A680" s="347"/>
      <c r="B680" s="367"/>
      <c r="C680" s="348" t="s">
        <v>24</v>
      </c>
      <c r="D680" s="422">
        <v>1</v>
      </c>
      <c r="E680" s="799"/>
      <c r="F680" s="422">
        <f>E680*D680</f>
        <v>0</v>
      </c>
    </row>
    <row r="681" spans="1:6" x14ac:dyDescent="0.2">
      <c r="A681" s="453"/>
      <c r="B681" s="564"/>
      <c r="C681" s="455"/>
      <c r="D681" s="456"/>
      <c r="E681" s="958"/>
      <c r="F681" s="457"/>
    </row>
    <row r="682" spans="1:6" x14ac:dyDescent="0.2">
      <c r="A682" s="338" t="s">
        <v>2012</v>
      </c>
      <c r="B682" s="675" t="s">
        <v>2013</v>
      </c>
      <c r="C682" s="403"/>
      <c r="D682" s="437"/>
      <c r="E682" s="841"/>
      <c r="F682" s="438"/>
    </row>
    <row r="683" spans="1:6" x14ac:dyDescent="0.2">
      <c r="A683" s="492"/>
      <c r="B683" s="1020"/>
      <c r="C683" s="556"/>
      <c r="D683" s="1021"/>
      <c r="E683" s="955"/>
      <c r="F683" s="1022"/>
    </row>
    <row r="684" spans="1:6" ht="24" x14ac:dyDescent="0.2">
      <c r="A684" s="351" t="s">
        <v>831</v>
      </c>
      <c r="B684" s="367" t="s">
        <v>2014</v>
      </c>
      <c r="C684" s="348"/>
      <c r="D684" s="422"/>
      <c r="E684" s="930"/>
      <c r="F684" s="422"/>
    </row>
    <row r="685" spans="1:6" x14ac:dyDescent="0.2">
      <c r="A685" s="347"/>
      <c r="B685" s="367"/>
      <c r="C685" s="348" t="s">
        <v>5</v>
      </c>
      <c r="D685" s="422">
        <v>3</v>
      </c>
      <c r="E685" s="799"/>
      <c r="F685" s="422">
        <f>E685*D685</f>
        <v>0</v>
      </c>
    </row>
    <row r="686" spans="1:6" x14ac:dyDescent="0.2">
      <c r="A686" s="347"/>
      <c r="B686" s="367"/>
      <c r="C686" s="348"/>
      <c r="D686" s="422"/>
      <c r="E686" s="930"/>
      <c r="F686" s="422"/>
    </row>
    <row r="687" spans="1:6" x14ac:dyDescent="0.2">
      <c r="A687" s="351" t="s">
        <v>119</v>
      </c>
      <c r="B687" s="367" t="s">
        <v>2015</v>
      </c>
      <c r="C687" s="348"/>
      <c r="D687" s="422"/>
      <c r="E687" s="930"/>
      <c r="F687" s="422"/>
    </row>
    <row r="688" spans="1:6" x14ac:dyDescent="0.2">
      <c r="A688" s="347"/>
      <c r="B688" s="367"/>
      <c r="C688" s="348" t="s">
        <v>2022</v>
      </c>
      <c r="D688" s="422">
        <v>105</v>
      </c>
      <c r="E688" s="799"/>
      <c r="F688" s="422">
        <f>E688*D688</f>
        <v>0</v>
      </c>
    </row>
    <row r="689" spans="1:6" x14ac:dyDescent="0.2">
      <c r="A689" s="347"/>
      <c r="B689" s="367"/>
      <c r="C689" s="348"/>
      <c r="D689" s="422"/>
      <c r="E689" s="930"/>
      <c r="F689" s="422"/>
    </row>
    <row r="690" spans="1:6" ht="24" x14ac:dyDescent="0.2">
      <c r="A690" s="351" t="s">
        <v>832</v>
      </c>
      <c r="B690" s="367" t="s">
        <v>2016</v>
      </c>
      <c r="C690" s="348"/>
      <c r="D690" s="422"/>
      <c r="E690" s="930"/>
      <c r="F690" s="422"/>
    </row>
    <row r="691" spans="1:6" x14ac:dyDescent="0.2">
      <c r="A691" s="347"/>
      <c r="B691" s="367"/>
      <c r="C691" s="348" t="s">
        <v>2022</v>
      </c>
      <c r="D691" s="422">
        <f>D688</f>
        <v>105</v>
      </c>
      <c r="E691" s="799"/>
      <c r="F691" s="422">
        <f>E691*D691</f>
        <v>0</v>
      </c>
    </row>
    <row r="692" spans="1:6" x14ac:dyDescent="0.2">
      <c r="A692" s="347"/>
      <c r="B692" s="367"/>
      <c r="C692" s="348"/>
      <c r="D692" s="422"/>
      <c r="E692" s="930"/>
      <c r="F692" s="422"/>
    </row>
    <row r="693" spans="1:6" ht="72" x14ac:dyDescent="0.2">
      <c r="A693" s="351" t="s">
        <v>833</v>
      </c>
      <c r="B693" s="367" t="s">
        <v>2017</v>
      </c>
      <c r="C693" s="348"/>
      <c r="D693" s="422"/>
      <c r="E693" s="930"/>
      <c r="F693" s="422"/>
    </row>
    <row r="694" spans="1:6" x14ac:dyDescent="0.2">
      <c r="A694" s="347"/>
      <c r="B694" s="367"/>
      <c r="C694" s="348" t="s">
        <v>2022</v>
      </c>
      <c r="D694" s="422">
        <f>D688</f>
        <v>105</v>
      </c>
      <c r="E694" s="799"/>
      <c r="F694" s="422">
        <f>E694*D694</f>
        <v>0</v>
      </c>
    </row>
    <row r="695" spans="1:6" x14ac:dyDescent="0.2">
      <c r="A695" s="453"/>
      <c r="B695" s="564"/>
      <c r="C695" s="455"/>
      <c r="D695" s="456"/>
      <c r="E695" s="1023"/>
      <c r="F695" s="457"/>
    </row>
    <row r="696" spans="1:6" x14ac:dyDescent="0.2">
      <c r="A696" s="338" t="s">
        <v>4</v>
      </c>
      <c r="B696" s="675" t="s">
        <v>2021</v>
      </c>
      <c r="C696" s="360"/>
      <c r="D696" s="426"/>
      <c r="E696" s="801"/>
      <c r="F696" s="418">
        <f>SUM(F679:F694)</f>
        <v>0</v>
      </c>
    </row>
    <row r="697" spans="1:6" x14ac:dyDescent="0.2">
      <c r="A697" s="168"/>
      <c r="B697" s="264"/>
      <c r="C697" s="397"/>
      <c r="D697" s="439"/>
      <c r="E697" s="802"/>
      <c r="F697" s="433"/>
    </row>
    <row r="698" spans="1:6" x14ac:dyDescent="0.2">
      <c r="A698" s="168"/>
      <c r="B698" s="264"/>
      <c r="C698" s="397"/>
      <c r="D698" s="439"/>
      <c r="E698" s="802"/>
      <c r="F698" s="433"/>
    </row>
    <row r="699" spans="1:6" ht="15" x14ac:dyDescent="0.25">
      <c r="A699" s="1024"/>
      <c r="B699" s="950" t="s">
        <v>2142</v>
      </c>
      <c r="C699" s="1025"/>
      <c r="D699" s="1025"/>
      <c r="E699" s="1026"/>
      <c r="F699" s="1027"/>
    </row>
    <row r="700" spans="1:6" x14ac:dyDescent="0.2">
      <c r="A700" s="412"/>
      <c r="B700" s="440"/>
      <c r="C700" s="228"/>
      <c r="D700" s="441"/>
      <c r="E700" s="804"/>
      <c r="F700" s="442"/>
    </row>
    <row r="701" spans="1:6" x14ac:dyDescent="0.2">
      <c r="A701" s="443" t="s">
        <v>12</v>
      </c>
      <c r="B701" s="444" t="s">
        <v>1908</v>
      </c>
      <c r="C701" s="235"/>
      <c r="D701" s="445"/>
      <c r="E701" s="805"/>
      <c r="F701" s="446">
        <f>F522</f>
        <v>0</v>
      </c>
    </row>
    <row r="702" spans="1:6" x14ac:dyDescent="0.2">
      <c r="A702" s="443" t="s">
        <v>48</v>
      </c>
      <c r="B702" s="444" t="s">
        <v>1937</v>
      </c>
      <c r="C702" s="235"/>
      <c r="D702" s="445"/>
      <c r="E702" s="805"/>
      <c r="F702" s="446">
        <f>F565</f>
        <v>0</v>
      </c>
    </row>
    <row r="703" spans="1:6" x14ac:dyDescent="0.2">
      <c r="A703" s="443" t="s">
        <v>1</v>
      </c>
      <c r="B703" s="444" t="s">
        <v>2029</v>
      </c>
      <c r="C703" s="235"/>
      <c r="D703" s="445"/>
      <c r="E703" s="805"/>
      <c r="F703" s="446">
        <f>F619</f>
        <v>0</v>
      </c>
    </row>
    <row r="704" spans="1:6" x14ac:dyDescent="0.2">
      <c r="A704" s="443" t="s">
        <v>2</v>
      </c>
      <c r="B704" s="444" t="s">
        <v>1987</v>
      </c>
      <c r="C704" s="235"/>
      <c r="D704" s="445"/>
      <c r="E704" s="805"/>
      <c r="F704" s="446">
        <f>F655</f>
        <v>0</v>
      </c>
    </row>
    <row r="705" spans="1:6" x14ac:dyDescent="0.2">
      <c r="A705" s="443" t="s">
        <v>3</v>
      </c>
      <c r="B705" s="444" t="s">
        <v>2001</v>
      </c>
      <c r="C705" s="235"/>
      <c r="D705" s="445"/>
      <c r="E705" s="805"/>
      <c r="F705" s="446">
        <f>F673</f>
        <v>0</v>
      </c>
    </row>
    <row r="706" spans="1:6" x14ac:dyDescent="0.2">
      <c r="A706" s="1028" t="s">
        <v>4</v>
      </c>
      <c r="B706" s="1029" t="s">
        <v>2008</v>
      </c>
      <c r="C706" s="235"/>
      <c r="D706" s="445"/>
      <c r="E706" s="805"/>
      <c r="F706" s="446">
        <f>F696</f>
        <v>0</v>
      </c>
    </row>
    <row r="707" spans="1:6" x14ac:dyDescent="0.2">
      <c r="A707" s="1030"/>
      <c r="B707" s="1031" t="s">
        <v>2031</v>
      </c>
      <c r="C707" s="1032"/>
      <c r="D707" s="1033"/>
      <c r="E707" s="1034"/>
      <c r="F707" s="1035">
        <f>SUM(F701:F706)</f>
        <v>0</v>
      </c>
    </row>
    <row r="708" spans="1:6" x14ac:dyDescent="0.2">
      <c r="A708" s="102"/>
      <c r="B708" s="311"/>
      <c r="C708" s="487"/>
      <c r="D708" s="488"/>
      <c r="E708" s="1038"/>
      <c r="F708" s="489"/>
    </row>
    <row r="709" spans="1:6" x14ac:dyDescent="0.2">
      <c r="A709" s="674"/>
      <c r="B709" s="671"/>
      <c r="C709" s="671"/>
      <c r="D709" s="671"/>
      <c r="E709" s="753"/>
      <c r="F709" s="672"/>
    </row>
    <row r="710" spans="1:6" s="49" customFormat="1" ht="18.75" x14ac:dyDescent="0.3">
      <c r="A710" s="1041"/>
      <c r="B710" s="900" t="s">
        <v>4457</v>
      </c>
      <c r="C710" s="1042"/>
      <c r="D710" s="1042"/>
      <c r="E710" s="1043"/>
      <c r="F710" s="1044"/>
    </row>
    <row r="711" spans="1:6" x14ac:dyDescent="0.2">
      <c r="A711" s="674"/>
      <c r="B711" s="671"/>
      <c r="C711" s="671"/>
      <c r="D711" s="671"/>
      <c r="E711" s="753"/>
      <c r="F711" s="672"/>
    </row>
    <row r="712" spans="1:6" ht="15" x14ac:dyDescent="0.2">
      <c r="A712" s="933" t="s">
        <v>12</v>
      </c>
      <c r="B712" s="939" t="s">
        <v>1908</v>
      </c>
      <c r="C712" s="935"/>
      <c r="D712" s="952"/>
      <c r="E712" s="1045"/>
      <c r="F712" s="954"/>
    </row>
    <row r="713" spans="1:6" x14ac:dyDescent="0.2">
      <c r="A713" s="510"/>
      <c r="B713" s="376"/>
      <c r="C713" s="388"/>
      <c r="D713" s="459"/>
      <c r="E713" s="1037"/>
      <c r="F713" s="460"/>
    </row>
    <row r="714" spans="1:6" x14ac:dyDescent="0.2">
      <c r="A714" s="338" t="s">
        <v>1909</v>
      </c>
      <c r="B714" s="675" t="s">
        <v>1910</v>
      </c>
      <c r="C714" s="340"/>
      <c r="D714" s="417"/>
      <c r="E714" s="807"/>
      <c r="F714" s="418"/>
    </row>
    <row r="715" spans="1:6" x14ac:dyDescent="0.2">
      <c r="A715" s="1017"/>
      <c r="B715" s="876"/>
      <c r="C715" s="1014"/>
      <c r="D715" s="1039"/>
      <c r="E715" s="1040"/>
      <c r="F715" s="1016"/>
    </row>
    <row r="716" spans="1:6" ht="24" x14ac:dyDescent="0.2">
      <c r="A716" s="472" t="s">
        <v>12</v>
      </c>
      <c r="B716" s="52" t="s">
        <v>1911</v>
      </c>
      <c r="C716" s="466"/>
      <c r="D716" s="1036"/>
      <c r="E716" s="955"/>
      <c r="F716" s="467"/>
    </row>
    <row r="717" spans="1:6" x14ac:dyDescent="0.2">
      <c r="A717" s="450"/>
      <c r="B717" s="79"/>
      <c r="C717" s="451" t="s">
        <v>2022</v>
      </c>
      <c r="D717" s="452">
        <v>239.8</v>
      </c>
      <c r="E717" s="800"/>
      <c r="F717" s="452">
        <f>E717*D717</f>
        <v>0</v>
      </c>
    </row>
    <row r="718" spans="1:6" x14ac:dyDescent="0.2">
      <c r="A718" s="988"/>
      <c r="B718" s="908"/>
      <c r="C718" s="973"/>
      <c r="D718" s="974"/>
      <c r="E718" s="826"/>
      <c r="F718" s="975"/>
    </row>
    <row r="719" spans="1:6" x14ac:dyDescent="0.2">
      <c r="A719" s="338" t="s">
        <v>1909</v>
      </c>
      <c r="B719" s="675" t="s">
        <v>1915</v>
      </c>
      <c r="C719" s="340"/>
      <c r="D719" s="417"/>
      <c r="E719" s="841"/>
      <c r="F719" s="418">
        <f>SUM(F716:F718)</f>
        <v>0</v>
      </c>
    </row>
    <row r="720" spans="1:6" x14ac:dyDescent="0.2">
      <c r="A720" s="976"/>
      <c r="B720" s="913"/>
      <c r="C720" s="966"/>
      <c r="D720" s="967"/>
      <c r="E720" s="835"/>
      <c r="F720" s="977"/>
    </row>
    <row r="721" spans="1:6" x14ac:dyDescent="0.2">
      <c r="A721" s="338" t="s">
        <v>1926</v>
      </c>
      <c r="B721" s="675" t="s">
        <v>1927</v>
      </c>
      <c r="C721" s="340"/>
      <c r="D721" s="417"/>
      <c r="E721" s="841"/>
      <c r="F721" s="418"/>
    </row>
    <row r="722" spans="1:6" x14ac:dyDescent="0.2">
      <c r="A722" s="980"/>
      <c r="B722" s="981"/>
      <c r="C722" s="982"/>
      <c r="D722" s="983"/>
      <c r="E722" s="830"/>
      <c r="F722" s="984"/>
    </row>
    <row r="723" spans="1:6" ht="36" x14ac:dyDescent="0.2">
      <c r="A723" s="465" t="s">
        <v>48</v>
      </c>
      <c r="B723" s="52" t="s">
        <v>1928</v>
      </c>
      <c r="C723" s="466"/>
      <c r="D723" s="467"/>
      <c r="E723" s="955"/>
      <c r="F723" s="467"/>
    </row>
    <row r="724" spans="1:6" x14ac:dyDescent="0.2">
      <c r="A724" s="351"/>
      <c r="B724" s="41" t="s">
        <v>1913</v>
      </c>
      <c r="C724" s="348" t="s">
        <v>2022</v>
      </c>
      <c r="D724" s="422">
        <v>35</v>
      </c>
      <c r="E724" s="799"/>
      <c r="F724" s="422">
        <f>E724*D724</f>
        <v>0</v>
      </c>
    </row>
    <row r="725" spans="1:6" x14ac:dyDescent="0.2">
      <c r="A725" s="351"/>
      <c r="B725" s="41"/>
      <c r="C725" s="348"/>
      <c r="D725" s="422"/>
      <c r="E725" s="930"/>
      <c r="F725" s="422"/>
    </row>
    <row r="726" spans="1:6" ht="36" x14ac:dyDescent="0.2">
      <c r="A726" s="351" t="s">
        <v>1</v>
      </c>
      <c r="B726" s="41" t="s">
        <v>2075</v>
      </c>
      <c r="C726" s="348"/>
      <c r="D726" s="422"/>
      <c r="E726" s="930"/>
      <c r="F726" s="422"/>
    </row>
    <row r="727" spans="1:6" x14ac:dyDescent="0.2">
      <c r="A727" s="351"/>
      <c r="B727" s="41" t="s">
        <v>1913</v>
      </c>
      <c r="C727" s="348" t="s">
        <v>2025</v>
      </c>
      <c r="D727" s="422">
        <f>ROUNDUP(D717/10,0)</f>
        <v>24</v>
      </c>
      <c r="E727" s="799"/>
      <c r="F727" s="422">
        <f>E727*D727</f>
        <v>0</v>
      </c>
    </row>
    <row r="728" spans="1:6" x14ac:dyDescent="0.2">
      <c r="A728" s="351"/>
      <c r="B728" s="41"/>
      <c r="C728" s="348"/>
      <c r="D728" s="422"/>
      <c r="E728" s="930"/>
      <c r="F728" s="422"/>
    </row>
    <row r="729" spans="1:6" ht="36" x14ac:dyDescent="0.2">
      <c r="A729" s="555"/>
      <c r="B729" s="282" t="s">
        <v>2076</v>
      </c>
      <c r="C729" s="451"/>
      <c r="D729" s="452"/>
      <c r="E729" s="958"/>
      <c r="F729" s="452"/>
    </row>
    <row r="730" spans="1:6" x14ac:dyDescent="0.2">
      <c r="A730" s="971"/>
      <c r="B730" s="908"/>
      <c r="C730" s="973"/>
      <c r="D730" s="974"/>
      <c r="E730" s="826"/>
      <c r="F730" s="975"/>
    </row>
    <row r="731" spans="1:6" x14ac:dyDescent="0.2">
      <c r="A731" s="338" t="s">
        <v>1926</v>
      </c>
      <c r="B731" s="675" t="s">
        <v>1934</v>
      </c>
      <c r="C731" s="340"/>
      <c r="D731" s="417"/>
      <c r="E731" s="841"/>
      <c r="F731" s="418">
        <f>SUM(F723:F730)</f>
        <v>0</v>
      </c>
    </row>
    <row r="732" spans="1:6" x14ac:dyDescent="0.2">
      <c r="A732" s="976"/>
      <c r="B732" s="913"/>
      <c r="C732" s="966"/>
      <c r="D732" s="967"/>
      <c r="E732" s="835"/>
      <c r="F732" s="977"/>
    </row>
    <row r="733" spans="1:6" x14ac:dyDescent="0.2">
      <c r="A733" s="338" t="s">
        <v>12</v>
      </c>
      <c r="B733" s="675" t="s">
        <v>1936</v>
      </c>
      <c r="C733" s="360"/>
      <c r="D733" s="426"/>
      <c r="E733" s="841"/>
      <c r="F733" s="418">
        <f>F731+F719</f>
        <v>0</v>
      </c>
    </row>
    <row r="734" spans="1:6" x14ac:dyDescent="0.2">
      <c r="A734" s="989"/>
      <c r="B734" s="907"/>
      <c r="C734" s="964"/>
      <c r="D734" s="965"/>
      <c r="E734" s="835"/>
      <c r="F734" s="990"/>
    </row>
    <row r="735" spans="1:6" ht="15" x14ac:dyDescent="0.2">
      <c r="A735" s="933" t="s">
        <v>48</v>
      </c>
      <c r="B735" s="939" t="s">
        <v>1937</v>
      </c>
      <c r="C735" s="935"/>
      <c r="D735" s="952"/>
      <c r="E735" s="953"/>
      <c r="F735" s="954"/>
    </row>
    <row r="736" spans="1:6" x14ac:dyDescent="0.2">
      <c r="A736" s="976"/>
      <c r="B736" s="913"/>
      <c r="C736" s="985"/>
      <c r="D736" s="986"/>
      <c r="E736" s="835"/>
      <c r="F736" s="1012"/>
    </row>
    <row r="737" spans="1:6" x14ac:dyDescent="0.2">
      <c r="A737" s="1046"/>
      <c r="B737" s="675" t="s">
        <v>2077</v>
      </c>
      <c r="C737" s="400"/>
      <c r="D737" s="1047"/>
      <c r="E737" s="841"/>
      <c r="F737" s="436"/>
    </row>
    <row r="738" spans="1:6" x14ac:dyDescent="0.2">
      <c r="A738" s="998"/>
      <c r="B738" s="913"/>
      <c r="C738" s="969"/>
      <c r="D738" s="970"/>
      <c r="E738" s="835"/>
      <c r="F738" s="979"/>
    </row>
    <row r="739" spans="1:6" x14ac:dyDescent="0.2">
      <c r="A739" s="338" t="s">
        <v>1938</v>
      </c>
      <c r="B739" s="675" t="s">
        <v>1939</v>
      </c>
      <c r="C739" s="340"/>
      <c r="D739" s="417"/>
      <c r="E739" s="841"/>
      <c r="F739" s="418"/>
    </row>
    <row r="740" spans="1:6" x14ac:dyDescent="0.2">
      <c r="A740" s="980"/>
      <c r="B740" s="981"/>
      <c r="C740" s="982"/>
      <c r="D740" s="983"/>
      <c r="E740" s="830"/>
      <c r="F740" s="984"/>
    </row>
    <row r="741" spans="1:6" ht="24" x14ac:dyDescent="0.2">
      <c r="A741" s="465" t="s">
        <v>2</v>
      </c>
      <c r="B741" s="473" t="s">
        <v>2078</v>
      </c>
      <c r="C741" s="466"/>
      <c r="D741" s="467"/>
      <c r="E741" s="955"/>
      <c r="F741" s="467"/>
    </row>
    <row r="742" spans="1:6" x14ac:dyDescent="0.2">
      <c r="A742" s="347"/>
      <c r="B742" s="234" t="s">
        <v>2079</v>
      </c>
      <c r="C742" s="348" t="s">
        <v>839</v>
      </c>
      <c r="D742" s="422">
        <v>15</v>
      </c>
      <c r="E742" s="799"/>
      <c r="F742" s="422">
        <f>E742*D742</f>
        <v>0</v>
      </c>
    </row>
    <row r="743" spans="1:6" x14ac:dyDescent="0.2">
      <c r="A743" s="368"/>
      <c r="B743" s="234"/>
      <c r="C743" s="369"/>
      <c r="D743" s="427"/>
      <c r="E743" s="930"/>
      <c r="F743" s="428"/>
    </row>
    <row r="744" spans="1:6" ht="24" x14ac:dyDescent="0.2">
      <c r="A744" s="351" t="s">
        <v>3</v>
      </c>
      <c r="B744" s="367" t="s">
        <v>1940</v>
      </c>
      <c r="C744" s="348"/>
      <c r="D744" s="422"/>
      <c r="E744" s="930"/>
      <c r="F744" s="422"/>
    </row>
    <row r="745" spans="1:6" x14ac:dyDescent="0.2">
      <c r="A745" s="347"/>
      <c r="B745" s="367" t="s">
        <v>1913</v>
      </c>
      <c r="C745" s="348" t="s">
        <v>839</v>
      </c>
      <c r="D745" s="422">
        <v>32</v>
      </c>
      <c r="E745" s="799"/>
      <c r="F745" s="422">
        <f>E745*D745</f>
        <v>0</v>
      </c>
    </row>
    <row r="746" spans="1:6" x14ac:dyDescent="0.2">
      <c r="A746" s="368"/>
      <c r="B746" s="234"/>
      <c r="C746" s="369"/>
      <c r="D746" s="427"/>
      <c r="E746" s="930"/>
      <c r="F746" s="428"/>
    </row>
    <row r="747" spans="1:6" ht="24" x14ac:dyDescent="0.2">
      <c r="A747" s="680" t="s">
        <v>4</v>
      </c>
      <c r="B747" s="367" t="s">
        <v>2080</v>
      </c>
      <c r="C747" s="348"/>
      <c r="D747" s="422"/>
      <c r="E747" s="930"/>
      <c r="F747" s="422"/>
    </row>
    <row r="748" spans="1:6" x14ac:dyDescent="0.2">
      <c r="A748" s="351"/>
      <c r="B748" s="367" t="s">
        <v>1942</v>
      </c>
      <c r="C748" s="348"/>
      <c r="D748" s="422">
        <v>494.17</v>
      </c>
      <c r="E748" s="799"/>
      <c r="F748" s="422"/>
    </row>
    <row r="749" spans="1:6" x14ac:dyDescent="0.2">
      <c r="A749" s="351" t="s">
        <v>520</v>
      </c>
      <c r="B749" s="367" t="s">
        <v>2081</v>
      </c>
      <c r="C749" s="372" t="s">
        <v>839</v>
      </c>
      <c r="D749" s="422">
        <f>D748*0.5</f>
        <v>247.08500000000001</v>
      </c>
      <c r="E749" s="799"/>
      <c r="F749" s="422">
        <f>E749*D749</f>
        <v>0</v>
      </c>
    </row>
    <row r="750" spans="1:6" x14ac:dyDescent="0.2">
      <c r="A750" s="351" t="s">
        <v>521</v>
      </c>
      <c r="B750" s="367" t="s">
        <v>2082</v>
      </c>
      <c r="C750" s="372" t="s">
        <v>839</v>
      </c>
      <c r="D750" s="422">
        <f>D748*0.3</f>
        <v>148.251</v>
      </c>
      <c r="E750" s="799"/>
      <c r="F750" s="422">
        <f>E750*D750</f>
        <v>0</v>
      </c>
    </row>
    <row r="751" spans="1:6" x14ac:dyDescent="0.2">
      <c r="A751" s="351" t="s">
        <v>522</v>
      </c>
      <c r="B751" s="367" t="s">
        <v>2083</v>
      </c>
      <c r="C751" s="348" t="s">
        <v>839</v>
      </c>
      <c r="D751" s="422">
        <f>D748*0.2</f>
        <v>98.834000000000003</v>
      </c>
      <c r="E751" s="799"/>
      <c r="F751" s="422">
        <f>E751*D751</f>
        <v>0</v>
      </c>
    </row>
    <row r="752" spans="1:6" x14ac:dyDescent="0.2">
      <c r="A752" s="347"/>
      <c r="B752" s="367"/>
      <c r="C752" s="348"/>
      <c r="D752" s="422"/>
      <c r="E752" s="930"/>
      <c r="F752" s="422"/>
    </row>
    <row r="753" spans="1:6" ht="24" x14ac:dyDescent="0.2">
      <c r="A753" s="680" t="s">
        <v>531</v>
      </c>
      <c r="B753" s="367" t="s">
        <v>2084</v>
      </c>
      <c r="C753" s="348"/>
      <c r="D753" s="422"/>
      <c r="E753" s="930"/>
      <c r="F753" s="422"/>
    </row>
    <row r="754" spans="1:6" x14ac:dyDescent="0.2">
      <c r="A754" s="351"/>
      <c r="B754" s="367" t="s">
        <v>1942</v>
      </c>
      <c r="C754" s="348"/>
      <c r="D754" s="422">
        <v>65.8</v>
      </c>
      <c r="E754" s="799"/>
      <c r="F754" s="422"/>
    </row>
    <row r="755" spans="1:6" x14ac:dyDescent="0.2">
      <c r="A755" s="351" t="s">
        <v>532</v>
      </c>
      <c r="B755" s="367" t="s">
        <v>2085</v>
      </c>
      <c r="C755" s="372" t="s">
        <v>839</v>
      </c>
      <c r="D755" s="422">
        <f>D754*0.2</f>
        <v>13.16</v>
      </c>
      <c r="E755" s="799"/>
      <c r="F755" s="422">
        <f>E755*D755</f>
        <v>0</v>
      </c>
    </row>
    <row r="756" spans="1:6" x14ac:dyDescent="0.2">
      <c r="A756" s="351" t="s">
        <v>533</v>
      </c>
      <c r="B756" s="367" t="s">
        <v>2086</v>
      </c>
      <c r="C756" s="372" t="s">
        <v>839</v>
      </c>
      <c r="D756" s="422">
        <f>D754*0.4</f>
        <v>26.32</v>
      </c>
      <c r="E756" s="799"/>
      <c r="F756" s="422">
        <f>E756*D756</f>
        <v>0</v>
      </c>
    </row>
    <row r="757" spans="1:6" x14ac:dyDescent="0.2">
      <c r="A757" s="555" t="s">
        <v>736</v>
      </c>
      <c r="B757" s="471" t="s">
        <v>2087</v>
      </c>
      <c r="C757" s="451" t="s">
        <v>839</v>
      </c>
      <c r="D757" s="452">
        <f>D754*0.4</f>
        <v>26.32</v>
      </c>
      <c r="E757" s="800"/>
      <c r="F757" s="452">
        <f>E757*D757</f>
        <v>0</v>
      </c>
    </row>
    <row r="758" spans="1:6" x14ac:dyDescent="0.2">
      <c r="A758" s="971"/>
      <c r="B758" s="972"/>
      <c r="C758" s="973"/>
      <c r="D758" s="974"/>
      <c r="E758" s="826"/>
      <c r="F758" s="975"/>
    </row>
    <row r="759" spans="1:6" x14ac:dyDescent="0.2">
      <c r="A759" s="338" t="s">
        <v>1938</v>
      </c>
      <c r="B759" s="675" t="s">
        <v>1949</v>
      </c>
      <c r="C759" s="340"/>
      <c r="D759" s="417"/>
      <c r="E759" s="841"/>
      <c r="F759" s="418">
        <f>SUM(F740:F758)</f>
        <v>0</v>
      </c>
    </row>
    <row r="760" spans="1:6" x14ac:dyDescent="0.2">
      <c r="A760" s="978"/>
      <c r="B760" s="968"/>
      <c r="C760" s="969"/>
      <c r="D760" s="970"/>
      <c r="E760" s="835"/>
      <c r="F760" s="979"/>
    </row>
    <row r="761" spans="1:6" x14ac:dyDescent="0.2">
      <c r="A761" s="338" t="s">
        <v>1950</v>
      </c>
      <c r="B761" s="675" t="s">
        <v>1951</v>
      </c>
      <c r="C761" s="340"/>
      <c r="D761" s="417"/>
      <c r="E761" s="841"/>
      <c r="F761" s="418"/>
    </row>
    <row r="762" spans="1:6" x14ac:dyDescent="0.2">
      <c r="A762" s="980"/>
      <c r="B762" s="981"/>
      <c r="C762" s="982"/>
      <c r="D762" s="983"/>
      <c r="E762" s="830"/>
      <c r="F762" s="984"/>
    </row>
    <row r="763" spans="1:6" ht="24" x14ac:dyDescent="0.2">
      <c r="A763" s="465" t="s">
        <v>534</v>
      </c>
      <c r="B763" s="473" t="s">
        <v>2088</v>
      </c>
      <c r="C763" s="466"/>
      <c r="D763" s="467"/>
      <c r="E763" s="955"/>
      <c r="F763" s="467"/>
    </row>
    <row r="764" spans="1:6" x14ac:dyDescent="0.2">
      <c r="A764" s="347"/>
      <c r="B764" s="367"/>
      <c r="C764" s="348" t="s">
        <v>2024</v>
      </c>
      <c r="D764" s="422">
        <f>D767/0.1</f>
        <v>249.20000000000002</v>
      </c>
      <c r="E764" s="799"/>
      <c r="F764" s="422">
        <f>E764*D764</f>
        <v>0</v>
      </c>
    </row>
    <row r="765" spans="1:6" x14ac:dyDescent="0.2">
      <c r="A765" s="347"/>
      <c r="B765" s="367"/>
      <c r="C765" s="348"/>
      <c r="D765" s="422"/>
      <c r="E765" s="930"/>
      <c r="F765" s="422"/>
    </row>
    <row r="766" spans="1:6" ht="36" x14ac:dyDescent="0.2">
      <c r="A766" s="351" t="s">
        <v>535</v>
      </c>
      <c r="B766" s="367" t="s">
        <v>2089</v>
      </c>
      <c r="C766" s="348"/>
      <c r="D766" s="422"/>
      <c r="E766" s="930"/>
      <c r="F766" s="422"/>
    </row>
    <row r="767" spans="1:6" x14ac:dyDescent="0.2">
      <c r="A767" s="347"/>
      <c r="B767" s="367"/>
      <c r="C767" s="348" t="s">
        <v>839</v>
      </c>
      <c r="D767" s="422">
        <v>24.92</v>
      </c>
      <c r="E767" s="799"/>
      <c r="F767" s="422">
        <f>E767*D767</f>
        <v>0</v>
      </c>
    </row>
    <row r="768" spans="1:6" x14ac:dyDescent="0.2">
      <c r="A768" s="347"/>
      <c r="B768" s="367"/>
      <c r="C768" s="348"/>
      <c r="D768" s="422"/>
      <c r="E768" s="930"/>
      <c r="F768" s="422"/>
    </row>
    <row r="769" spans="1:6" ht="60" x14ac:dyDescent="0.2">
      <c r="A769" s="351" t="s">
        <v>536</v>
      </c>
      <c r="B769" s="367" t="s">
        <v>2090</v>
      </c>
      <c r="C769" s="348"/>
      <c r="D769" s="422"/>
      <c r="E769" s="930"/>
      <c r="F769" s="422"/>
    </row>
    <row r="770" spans="1:6" x14ac:dyDescent="0.2">
      <c r="A770" s="347"/>
      <c r="B770" s="367"/>
      <c r="C770" s="348" t="s">
        <v>839</v>
      </c>
      <c r="D770" s="422">
        <v>93.03</v>
      </c>
      <c r="E770" s="799"/>
      <c r="F770" s="422">
        <f>E770*D770</f>
        <v>0</v>
      </c>
    </row>
    <row r="771" spans="1:6" x14ac:dyDescent="0.2">
      <c r="A771" s="347"/>
      <c r="B771" s="367"/>
      <c r="C771" s="348"/>
      <c r="D771" s="422"/>
      <c r="E771" s="930"/>
      <c r="F771" s="422"/>
    </row>
    <row r="772" spans="1:6" ht="36" x14ac:dyDescent="0.2">
      <c r="A772" s="351" t="s">
        <v>537</v>
      </c>
      <c r="B772" s="367" t="s">
        <v>2091</v>
      </c>
      <c r="C772" s="348"/>
      <c r="D772" s="422"/>
      <c r="E772" s="930"/>
      <c r="F772" s="422"/>
    </row>
    <row r="773" spans="1:6" x14ac:dyDescent="0.2">
      <c r="A773" s="347"/>
      <c r="B773" s="367"/>
      <c r="C773" s="348" t="s">
        <v>839</v>
      </c>
      <c r="D773" s="422">
        <v>440.25</v>
      </c>
      <c r="E773" s="799"/>
      <c r="F773" s="422">
        <f>E773*D773</f>
        <v>0</v>
      </c>
    </row>
    <row r="774" spans="1:6" x14ac:dyDescent="0.2">
      <c r="A774" s="347"/>
      <c r="B774" s="367"/>
      <c r="C774" s="348"/>
      <c r="D774" s="422"/>
      <c r="E774" s="930"/>
      <c r="F774" s="422"/>
    </row>
    <row r="775" spans="1:6" ht="48" x14ac:dyDescent="0.2">
      <c r="A775" s="351" t="s">
        <v>538</v>
      </c>
      <c r="B775" s="367" t="s">
        <v>2092</v>
      </c>
      <c r="C775" s="348"/>
      <c r="D775" s="422"/>
      <c r="E775" s="930"/>
      <c r="F775" s="422"/>
    </row>
    <row r="776" spans="1:6" x14ac:dyDescent="0.2">
      <c r="A776" s="450"/>
      <c r="B776" s="471"/>
      <c r="C776" s="451" t="s">
        <v>839</v>
      </c>
      <c r="D776" s="452">
        <f>(D748+D754-D773)*1.4</f>
        <v>167.60800000000003</v>
      </c>
      <c r="E776" s="800"/>
      <c r="F776" s="452">
        <f>E776*D776</f>
        <v>0</v>
      </c>
    </row>
    <row r="777" spans="1:6" x14ac:dyDescent="0.2">
      <c r="A777" s="988"/>
      <c r="B777" s="972"/>
      <c r="C777" s="973"/>
      <c r="D777" s="974"/>
      <c r="E777" s="826"/>
      <c r="F777" s="975"/>
    </row>
    <row r="778" spans="1:6" x14ac:dyDescent="0.2">
      <c r="A778" s="338" t="s">
        <v>1950</v>
      </c>
      <c r="B778" s="675" t="s">
        <v>1958</v>
      </c>
      <c r="C778" s="340"/>
      <c r="D778" s="417"/>
      <c r="E778" s="841"/>
      <c r="F778" s="418">
        <f>SUM(F763:F776)</f>
        <v>0</v>
      </c>
    </row>
    <row r="779" spans="1:6" x14ac:dyDescent="0.2">
      <c r="A779" s="976"/>
      <c r="B779" s="913"/>
      <c r="C779" s="966"/>
      <c r="D779" s="967"/>
      <c r="E779" s="835"/>
      <c r="F779" s="977"/>
    </row>
    <row r="780" spans="1:6" x14ac:dyDescent="0.2">
      <c r="A780" s="338" t="s">
        <v>2093</v>
      </c>
      <c r="B780" s="675" t="s">
        <v>2094</v>
      </c>
      <c r="C780" s="340"/>
      <c r="D780" s="417"/>
      <c r="E780" s="841"/>
      <c r="F780" s="418"/>
    </row>
    <row r="781" spans="1:6" x14ac:dyDescent="0.2">
      <c r="A781" s="1048"/>
      <c r="B781" s="876"/>
      <c r="C781" s="1014"/>
      <c r="D781" s="1015"/>
      <c r="E781" s="830"/>
      <c r="F781" s="1016"/>
    </row>
    <row r="782" spans="1:6" ht="24" x14ac:dyDescent="0.2">
      <c r="A782" s="465" t="s">
        <v>540</v>
      </c>
      <c r="B782" s="52" t="s">
        <v>2095</v>
      </c>
      <c r="C782" s="466"/>
      <c r="D782" s="467"/>
      <c r="E782" s="955"/>
      <c r="F782" s="467"/>
    </row>
    <row r="783" spans="1:6" x14ac:dyDescent="0.2">
      <c r="A783" s="555"/>
      <c r="B783" s="282" t="s">
        <v>2079</v>
      </c>
      <c r="C783" s="451" t="s">
        <v>2024</v>
      </c>
      <c r="D783" s="452">
        <v>0</v>
      </c>
      <c r="E783" s="800"/>
      <c r="F783" s="452">
        <f>E783*D783</f>
        <v>0</v>
      </c>
    </row>
    <row r="784" spans="1:6" x14ac:dyDescent="0.2">
      <c r="A784" s="971"/>
      <c r="B784" s="908"/>
      <c r="C784" s="973"/>
      <c r="D784" s="974"/>
      <c r="E784" s="826"/>
      <c r="F784" s="975"/>
    </row>
    <row r="785" spans="1:6" x14ac:dyDescent="0.2">
      <c r="A785" s="338" t="s">
        <v>2093</v>
      </c>
      <c r="B785" s="675" t="s">
        <v>2096</v>
      </c>
      <c r="C785" s="340"/>
      <c r="D785" s="417"/>
      <c r="E785" s="841"/>
      <c r="F785" s="418">
        <f>SUM(F781:F783)</f>
        <v>0</v>
      </c>
    </row>
    <row r="786" spans="1:6" x14ac:dyDescent="0.2">
      <c r="A786" s="976"/>
      <c r="B786" s="913"/>
      <c r="C786" s="966"/>
      <c r="D786" s="967"/>
      <c r="E786" s="835"/>
      <c r="F786" s="977"/>
    </row>
    <row r="787" spans="1:6" x14ac:dyDescent="0.2">
      <c r="A787" s="338" t="s">
        <v>48</v>
      </c>
      <c r="B787" s="675" t="s">
        <v>1960</v>
      </c>
      <c r="C787" s="360"/>
      <c r="D787" s="426"/>
      <c r="E787" s="841"/>
      <c r="F787" s="418">
        <f>F778+F759+F785</f>
        <v>0</v>
      </c>
    </row>
    <row r="788" spans="1:6" x14ac:dyDescent="0.2">
      <c r="A788" s="976"/>
      <c r="B788" s="913"/>
      <c r="C788" s="985"/>
      <c r="D788" s="986"/>
      <c r="E788" s="835"/>
      <c r="F788" s="1012"/>
    </row>
    <row r="789" spans="1:6" ht="15" x14ac:dyDescent="0.2">
      <c r="A789" s="933" t="s">
        <v>2</v>
      </c>
      <c r="B789" s="939" t="s">
        <v>1987</v>
      </c>
      <c r="C789" s="935"/>
      <c r="D789" s="952"/>
      <c r="E789" s="953"/>
      <c r="F789" s="954"/>
    </row>
    <row r="790" spans="1:6" x14ac:dyDescent="0.2">
      <c r="A790" s="878"/>
      <c r="B790" s="1013"/>
      <c r="C790" s="1014"/>
      <c r="D790" s="1015"/>
      <c r="E790" s="830"/>
      <c r="F790" s="1016"/>
    </row>
    <row r="791" spans="1:6" ht="36" x14ac:dyDescent="0.2">
      <c r="A791" s="465" t="s">
        <v>541</v>
      </c>
      <c r="B791" s="473" t="s">
        <v>2097</v>
      </c>
      <c r="C791" s="466"/>
      <c r="D791" s="467"/>
      <c r="E791" s="955"/>
      <c r="F791" s="467"/>
    </row>
    <row r="792" spans="1:6" x14ac:dyDescent="0.2">
      <c r="A792" s="680"/>
      <c r="B792" s="367"/>
      <c r="C792" s="348" t="s">
        <v>2024</v>
      </c>
      <c r="D792" s="422">
        <v>50</v>
      </c>
      <c r="E792" s="799"/>
      <c r="F792" s="422">
        <f>E792*D792</f>
        <v>0</v>
      </c>
    </row>
    <row r="793" spans="1:6" x14ac:dyDescent="0.2">
      <c r="A793" s="680"/>
      <c r="B793" s="367"/>
      <c r="C793" s="348"/>
      <c r="D793" s="422"/>
      <c r="E793" s="930"/>
      <c r="F793" s="422"/>
    </row>
    <row r="794" spans="1:6" ht="24" x14ac:dyDescent="0.2">
      <c r="A794" s="351" t="s">
        <v>544</v>
      </c>
      <c r="B794" s="367" t="s">
        <v>1990</v>
      </c>
      <c r="C794" s="348"/>
      <c r="D794" s="422"/>
      <c r="E794" s="930"/>
      <c r="F794" s="422"/>
    </row>
    <row r="795" spans="1:6" x14ac:dyDescent="0.2">
      <c r="A795" s="680"/>
      <c r="B795" s="367"/>
      <c r="C795" s="348" t="s">
        <v>2024</v>
      </c>
      <c r="D795" s="422">
        <v>50</v>
      </c>
      <c r="E795" s="799"/>
      <c r="F795" s="422">
        <f>E795*D795</f>
        <v>0</v>
      </c>
    </row>
    <row r="796" spans="1:6" x14ac:dyDescent="0.2">
      <c r="A796" s="680"/>
      <c r="B796" s="367"/>
      <c r="C796" s="348"/>
      <c r="D796" s="422"/>
      <c r="E796" s="930"/>
      <c r="F796" s="422"/>
    </row>
    <row r="797" spans="1:6" ht="24" x14ac:dyDescent="0.2">
      <c r="A797" s="351" t="s">
        <v>545</v>
      </c>
      <c r="B797" s="367" t="s">
        <v>1991</v>
      </c>
      <c r="C797" s="348"/>
      <c r="D797" s="422"/>
      <c r="E797" s="930"/>
      <c r="F797" s="422"/>
    </row>
    <row r="798" spans="1:6" x14ac:dyDescent="0.2">
      <c r="A798" s="680"/>
      <c r="B798" s="367" t="s">
        <v>1913</v>
      </c>
      <c r="C798" s="348" t="s">
        <v>5</v>
      </c>
      <c r="D798" s="422">
        <v>4</v>
      </c>
      <c r="E798" s="799"/>
      <c r="F798" s="422">
        <f>E798*D798</f>
        <v>0</v>
      </c>
    </row>
    <row r="799" spans="1:6" x14ac:dyDescent="0.2">
      <c r="A799" s="680"/>
      <c r="B799" s="367"/>
      <c r="C799" s="348"/>
      <c r="D799" s="422"/>
      <c r="E799" s="930"/>
      <c r="F799" s="422"/>
    </row>
    <row r="800" spans="1:6" ht="60" x14ac:dyDescent="0.2">
      <c r="A800" s="351" t="s">
        <v>546</v>
      </c>
      <c r="B800" s="367" t="s">
        <v>2098</v>
      </c>
      <c r="C800" s="348"/>
      <c r="D800" s="422"/>
      <c r="E800" s="930"/>
      <c r="F800" s="422"/>
    </row>
    <row r="801" spans="1:6" x14ac:dyDescent="0.2">
      <c r="A801" s="680"/>
      <c r="B801" s="367"/>
      <c r="C801" s="348" t="s">
        <v>5</v>
      </c>
      <c r="D801" s="422">
        <v>2</v>
      </c>
      <c r="E801" s="799"/>
      <c r="F801" s="422">
        <f>E801*D801</f>
        <v>0</v>
      </c>
    </row>
    <row r="802" spans="1:6" x14ac:dyDescent="0.2">
      <c r="A802" s="680"/>
      <c r="B802" s="367"/>
      <c r="C802" s="348"/>
      <c r="D802" s="422"/>
      <c r="E802" s="930"/>
      <c r="F802" s="422"/>
    </row>
    <row r="803" spans="1:6" ht="72" x14ac:dyDescent="0.2">
      <c r="A803" s="351" t="s">
        <v>547</v>
      </c>
      <c r="B803" s="367" t="s">
        <v>1994</v>
      </c>
      <c r="C803" s="348"/>
      <c r="D803" s="422"/>
      <c r="E803" s="930"/>
      <c r="F803" s="422"/>
    </row>
    <row r="804" spans="1:6" x14ac:dyDescent="0.2">
      <c r="A804" s="141"/>
      <c r="B804" s="471"/>
      <c r="C804" s="451" t="s">
        <v>2022</v>
      </c>
      <c r="D804" s="452">
        <v>5</v>
      </c>
      <c r="E804" s="800"/>
      <c r="F804" s="452">
        <f>E804*D804</f>
        <v>0</v>
      </c>
    </row>
    <row r="805" spans="1:6" x14ac:dyDescent="0.2">
      <c r="A805" s="1001"/>
      <c r="B805" s="1002"/>
      <c r="C805" s="229"/>
      <c r="D805" s="974"/>
      <c r="E805" s="826"/>
      <c r="F805" s="975"/>
    </row>
    <row r="806" spans="1:6" x14ac:dyDescent="0.2">
      <c r="A806" s="338" t="s">
        <v>2</v>
      </c>
      <c r="B806" s="675" t="s">
        <v>2000</v>
      </c>
      <c r="C806" s="360"/>
      <c r="D806" s="426"/>
      <c r="E806" s="841"/>
      <c r="F806" s="418">
        <f>SUM(F790:F805)</f>
        <v>0</v>
      </c>
    </row>
    <row r="807" spans="1:6" x14ac:dyDescent="0.2">
      <c r="A807" s="976"/>
      <c r="B807" s="913"/>
      <c r="C807" s="985"/>
      <c r="D807" s="986"/>
      <c r="E807" s="835"/>
      <c r="F807" s="1012"/>
    </row>
    <row r="808" spans="1:6" ht="15" x14ac:dyDescent="0.2">
      <c r="A808" s="933" t="s">
        <v>3</v>
      </c>
      <c r="B808" s="939" t="s">
        <v>2001</v>
      </c>
      <c r="C808" s="935"/>
      <c r="D808" s="952"/>
      <c r="E808" s="953"/>
      <c r="F808" s="954"/>
    </row>
    <row r="809" spans="1:6" x14ac:dyDescent="0.2">
      <c r="A809" s="1017"/>
      <c r="B809" s="1013"/>
      <c r="C809" s="1014"/>
      <c r="D809" s="1015"/>
      <c r="E809" s="830"/>
      <c r="F809" s="1016"/>
    </row>
    <row r="810" spans="1:6" ht="36" x14ac:dyDescent="0.2">
      <c r="A810" s="465" t="s">
        <v>548</v>
      </c>
      <c r="B810" s="473" t="s">
        <v>2099</v>
      </c>
      <c r="C810" s="466"/>
      <c r="D810" s="467"/>
      <c r="E810" s="955"/>
      <c r="F810" s="467"/>
    </row>
    <row r="811" spans="1:6" x14ac:dyDescent="0.2">
      <c r="A811" s="347"/>
      <c r="B811" s="367" t="s">
        <v>2100</v>
      </c>
      <c r="C811" s="348" t="s">
        <v>2022</v>
      </c>
      <c r="D811" s="422">
        <v>31.5</v>
      </c>
      <c r="E811" s="799"/>
      <c r="F811" s="422">
        <f>E811*D811</f>
        <v>0</v>
      </c>
    </row>
    <row r="812" spans="1:6" x14ac:dyDescent="0.2">
      <c r="A812" s="347"/>
      <c r="B812" s="367"/>
      <c r="C812" s="348"/>
      <c r="D812" s="422"/>
      <c r="E812" s="930"/>
      <c r="F812" s="422"/>
    </row>
    <row r="813" spans="1:6" ht="36" x14ac:dyDescent="0.2">
      <c r="A813" s="351" t="s">
        <v>549</v>
      </c>
      <c r="B813" s="367" t="s">
        <v>2099</v>
      </c>
      <c r="C813" s="348"/>
      <c r="D813" s="422"/>
      <c r="E813" s="930"/>
      <c r="F813" s="422"/>
    </row>
    <row r="814" spans="1:6" x14ac:dyDescent="0.2">
      <c r="A814" s="347"/>
      <c r="B814" s="367" t="s">
        <v>2101</v>
      </c>
      <c r="C814" s="348" t="s">
        <v>2022</v>
      </c>
      <c r="D814" s="422">
        <v>152.5</v>
      </c>
      <c r="E814" s="799"/>
      <c r="F814" s="422">
        <f>E814*D814</f>
        <v>0</v>
      </c>
    </row>
    <row r="815" spans="1:6" x14ac:dyDescent="0.2">
      <c r="A815" s="347"/>
      <c r="B815" s="367"/>
      <c r="C815" s="348"/>
      <c r="D815" s="422"/>
      <c r="E815" s="930"/>
      <c r="F815" s="422"/>
    </row>
    <row r="816" spans="1:6" ht="36" x14ac:dyDescent="0.2">
      <c r="A816" s="351" t="s">
        <v>550</v>
      </c>
      <c r="B816" s="367" t="s">
        <v>2099</v>
      </c>
      <c r="C816" s="348"/>
      <c r="D816" s="422"/>
      <c r="E816" s="930"/>
      <c r="F816" s="422"/>
    </row>
    <row r="817" spans="1:6" x14ac:dyDescent="0.2">
      <c r="A817" s="347"/>
      <c r="B817" s="367" t="s">
        <v>2102</v>
      </c>
      <c r="C817" s="348" t="s">
        <v>2022</v>
      </c>
      <c r="D817" s="422">
        <v>71</v>
      </c>
      <c r="E817" s="799"/>
      <c r="F817" s="422">
        <f>E817*D817</f>
        <v>0</v>
      </c>
    </row>
    <row r="818" spans="1:6" x14ac:dyDescent="0.2">
      <c r="A818" s="347"/>
      <c r="B818" s="367"/>
      <c r="C818" s="348"/>
      <c r="D818" s="422"/>
      <c r="E818" s="930"/>
      <c r="F818" s="422"/>
    </row>
    <row r="819" spans="1:6" ht="48" x14ac:dyDescent="0.2">
      <c r="A819" s="351" t="s">
        <v>551</v>
      </c>
      <c r="B819" s="367" t="s">
        <v>2103</v>
      </c>
      <c r="C819" s="348"/>
      <c r="D819" s="422"/>
      <c r="E819" s="930"/>
      <c r="F819" s="422"/>
    </row>
    <row r="820" spans="1:6" x14ac:dyDescent="0.2">
      <c r="A820" s="347"/>
      <c r="B820" s="367"/>
      <c r="C820" s="348" t="s">
        <v>5</v>
      </c>
      <c r="D820" s="422">
        <v>1</v>
      </c>
      <c r="E820" s="799"/>
      <c r="F820" s="422">
        <f>E820*D820</f>
        <v>0</v>
      </c>
    </row>
    <row r="821" spans="1:6" x14ac:dyDescent="0.2">
      <c r="A821" s="347"/>
      <c r="B821" s="367"/>
      <c r="C821" s="348"/>
      <c r="D821" s="422"/>
      <c r="E821" s="930"/>
      <c r="F821" s="422"/>
    </row>
    <row r="822" spans="1:6" ht="36" x14ac:dyDescent="0.2">
      <c r="A822" s="351" t="s">
        <v>552</v>
      </c>
      <c r="B822" s="367" t="s">
        <v>2104</v>
      </c>
      <c r="C822" s="348"/>
      <c r="D822" s="422"/>
      <c r="E822" s="930"/>
      <c r="F822" s="422"/>
    </row>
    <row r="823" spans="1:6" x14ac:dyDescent="0.2">
      <c r="A823" s="347"/>
      <c r="B823" s="367"/>
      <c r="C823" s="348" t="s">
        <v>5</v>
      </c>
      <c r="D823" s="422">
        <v>4</v>
      </c>
      <c r="E823" s="799"/>
      <c r="F823" s="422">
        <f>E823*D823</f>
        <v>0</v>
      </c>
    </row>
    <row r="824" spans="1:6" x14ac:dyDescent="0.2">
      <c r="A824" s="347"/>
      <c r="B824" s="367"/>
      <c r="C824" s="348"/>
      <c r="D824" s="422"/>
      <c r="E824" s="930"/>
      <c r="F824" s="422"/>
    </row>
    <row r="825" spans="1:6" ht="48" x14ac:dyDescent="0.2">
      <c r="A825" s="351" t="s">
        <v>553</v>
      </c>
      <c r="B825" s="367" t="s">
        <v>2105</v>
      </c>
      <c r="C825" s="348"/>
      <c r="D825" s="422"/>
      <c r="E825" s="930"/>
      <c r="F825" s="422"/>
    </row>
    <row r="826" spans="1:6" x14ac:dyDescent="0.2">
      <c r="A826" s="347"/>
      <c r="B826" s="367"/>
      <c r="C826" s="348" t="s">
        <v>5</v>
      </c>
      <c r="D826" s="422">
        <v>2</v>
      </c>
      <c r="E826" s="799"/>
      <c r="F826" s="422">
        <f>E826*D826</f>
        <v>0</v>
      </c>
    </row>
    <row r="827" spans="1:6" x14ac:dyDescent="0.2">
      <c r="A827" s="347"/>
      <c r="B827" s="367"/>
      <c r="C827" s="348"/>
      <c r="D827" s="422"/>
      <c r="E827" s="930"/>
      <c r="F827" s="422"/>
    </row>
    <row r="828" spans="1:6" ht="48" x14ac:dyDescent="0.2">
      <c r="A828" s="351" t="s">
        <v>42</v>
      </c>
      <c r="B828" s="367" t="s">
        <v>2106</v>
      </c>
      <c r="C828" s="348"/>
      <c r="D828" s="422"/>
      <c r="E828" s="930"/>
      <c r="F828" s="422"/>
    </row>
    <row r="829" spans="1:6" x14ac:dyDescent="0.2">
      <c r="A829" s="347"/>
      <c r="B829" s="367"/>
      <c r="C829" s="348" t="s">
        <v>5</v>
      </c>
      <c r="D829" s="422">
        <v>2</v>
      </c>
      <c r="E829" s="799"/>
      <c r="F829" s="422">
        <f>E829*D829</f>
        <v>0</v>
      </c>
    </row>
    <row r="830" spans="1:6" x14ac:dyDescent="0.2">
      <c r="A830" s="347"/>
      <c r="B830" s="367"/>
      <c r="C830" s="348"/>
      <c r="D830" s="422"/>
      <c r="E830" s="930"/>
      <c r="F830" s="422"/>
    </row>
    <row r="831" spans="1:6" ht="48" x14ac:dyDescent="0.2">
      <c r="A831" s="351" t="s">
        <v>43</v>
      </c>
      <c r="B831" s="367" t="s">
        <v>2107</v>
      </c>
      <c r="C831" s="348"/>
      <c r="D831" s="422"/>
      <c r="E831" s="930"/>
      <c r="F831" s="422"/>
    </row>
    <row r="832" spans="1:6" x14ac:dyDescent="0.2">
      <c r="A832" s="347"/>
      <c r="B832" s="367"/>
      <c r="C832" s="348" t="s">
        <v>5</v>
      </c>
      <c r="D832" s="422">
        <v>3</v>
      </c>
      <c r="E832" s="799"/>
      <c r="F832" s="422">
        <f>E832*D832</f>
        <v>0</v>
      </c>
    </row>
    <row r="833" spans="1:6" x14ac:dyDescent="0.2">
      <c r="A833" s="347"/>
      <c r="B833" s="367"/>
      <c r="C833" s="348"/>
      <c r="D833" s="422"/>
      <c r="E833" s="930"/>
      <c r="F833" s="422"/>
    </row>
    <row r="834" spans="1:6" ht="48" x14ac:dyDescent="0.2">
      <c r="A834" s="351" t="s">
        <v>617</v>
      </c>
      <c r="B834" s="367" t="s">
        <v>2108</v>
      </c>
      <c r="C834" s="348"/>
      <c r="D834" s="422"/>
      <c r="E834" s="930"/>
      <c r="F834" s="422"/>
    </row>
    <row r="835" spans="1:6" x14ac:dyDescent="0.2">
      <c r="A835" s="347"/>
      <c r="B835" s="367"/>
      <c r="C835" s="348" t="s">
        <v>5</v>
      </c>
      <c r="D835" s="422">
        <v>2</v>
      </c>
      <c r="E835" s="799"/>
      <c r="F835" s="422">
        <f>E835*D835</f>
        <v>0</v>
      </c>
    </row>
    <row r="836" spans="1:6" x14ac:dyDescent="0.2">
      <c r="A836" s="347"/>
      <c r="B836" s="367"/>
      <c r="C836" s="348"/>
      <c r="D836" s="422"/>
      <c r="E836" s="930"/>
      <c r="F836" s="422"/>
    </row>
    <row r="837" spans="1:6" ht="48" x14ac:dyDescent="0.2">
      <c r="A837" s="351" t="s">
        <v>759</v>
      </c>
      <c r="B837" s="367" t="s">
        <v>2109</v>
      </c>
      <c r="C837" s="348"/>
      <c r="D837" s="422"/>
      <c r="E837" s="930"/>
      <c r="F837" s="422"/>
    </row>
    <row r="838" spans="1:6" x14ac:dyDescent="0.2">
      <c r="A838" s="347"/>
      <c r="B838" s="367"/>
      <c r="C838" s="348" t="s">
        <v>5</v>
      </c>
      <c r="D838" s="422">
        <v>1</v>
      </c>
      <c r="E838" s="799"/>
      <c r="F838" s="422">
        <f>E838*D838</f>
        <v>0</v>
      </c>
    </row>
    <row r="839" spans="1:6" x14ac:dyDescent="0.2">
      <c r="A839" s="347"/>
      <c r="B839" s="367"/>
      <c r="C839" s="348"/>
      <c r="D839" s="422"/>
      <c r="E839" s="930"/>
      <c r="F839" s="422"/>
    </row>
    <row r="840" spans="1:6" ht="36" x14ac:dyDescent="0.2">
      <c r="A840" s="351" t="s">
        <v>761</v>
      </c>
      <c r="B840" s="367" t="s">
        <v>2110</v>
      </c>
      <c r="C840" s="348"/>
      <c r="D840" s="422"/>
      <c r="E840" s="930"/>
      <c r="F840" s="422"/>
    </row>
    <row r="841" spans="1:6" x14ac:dyDescent="0.2">
      <c r="A841" s="347"/>
      <c r="B841" s="367"/>
      <c r="C841" s="348" t="s">
        <v>5</v>
      </c>
      <c r="D841" s="422">
        <v>1</v>
      </c>
      <c r="E841" s="799"/>
      <c r="F841" s="422">
        <f>E841*D841</f>
        <v>0</v>
      </c>
    </row>
    <row r="842" spans="1:6" x14ac:dyDescent="0.2">
      <c r="A842" s="347"/>
      <c r="B842" s="367"/>
      <c r="C842" s="348"/>
      <c r="D842" s="422"/>
      <c r="E842" s="930"/>
      <c r="F842" s="422"/>
    </row>
    <row r="843" spans="1:6" ht="36" x14ac:dyDescent="0.2">
      <c r="A843" s="351" t="s">
        <v>764</v>
      </c>
      <c r="B843" s="367" t="s">
        <v>2111</v>
      </c>
      <c r="C843" s="348"/>
      <c r="D843" s="422"/>
      <c r="E843" s="930"/>
      <c r="F843" s="422"/>
    </row>
    <row r="844" spans="1:6" x14ac:dyDescent="0.2">
      <c r="A844" s="347"/>
      <c r="B844" s="367"/>
      <c r="C844" s="348" t="s">
        <v>5</v>
      </c>
      <c r="D844" s="422">
        <v>1</v>
      </c>
      <c r="E844" s="799"/>
      <c r="F844" s="422">
        <f>E844*D844</f>
        <v>0</v>
      </c>
    </row>
    <row r="845" spans="1:6" x14ac:dyDescent="0.2">
      <c r="A845" s="347"/>
      <c r="B845" s="367"/>
      <c r="C845" s="348"/>
      <c r="D845" s="422"/>
      <c r="E845" s="930"/>
      <c r="F845" s="422"/>
    </row>
    <row r="846" spans="1:6" ht="48" x14ac:dyDescent="0.2">
      <c r="A846" s="351" t="s">
        <v>768</v>
      </c>
      <c r="B846" s="367" t="s">
        <v>2112</v>
      </c>
      <c r="C846" s="348"/>
      <c r="D846" s="422"/>
      <c r="E846" s="930"/>
      <c r="F846" s="422"/>
    </row>
    <row r="847" spans="1:6" x14ac:dyDescent="0.2">
      <c r="A847" s="347"/>
      <c r="B847" s="367"/>
      <c r="C847" s="348" t="s">
        <v>5</v>
      </c>
      <c r="D847" s="422">
        <v>1</v>
      </c>
      <c r="E847" s="799"/>
      <c r="F847" s="422">
        <f>E847*D847</f>
        <v>0</v>
      </c>
    </row>
    <row r="848" spans="1:6" x14ac:dyDescent="0.2">
      <c r="A848" s="453"/>
      <c r="B848" s="564"/>
      <c r="C848" s="455"/>
      <c r="D848" s="456"/>
      <c r="E848" s="826"/>
      <c r="F848" s="457"/>
    </row>
    <row r="849" spans="1:6" x14ac:dyDescent="0.2">
      <c r="A849" s="676"/>
      <c r="B849" s="675" t="s">
        <v>2113</v>
      </c>
      <c r="C849" s="403"/>
      <c r="D849" s="437"/>
      <c r="E849" s="841"/>
      <c r="F849" s="438"/>
    </row>
    <row r="850" spans="1:6" x14ac:dyDescent="0.2">
      <c r="A850" s="453"/>
      <c r="B850" s="564"/>
      <c r="C850" s="455"/>
      <c r="D850" s="456"/>
      <c r="E850" s="826"/>
      <c r="F850" s="457"/>
    </row>
    <row r="851" spans="1:6" ht="48" x14ac:dyDescent="0.2">
      <c r="A851" s="351" t="s">
        <v>773</v>
      </c>
      <c r="B851" s="367" t="s">
        <v>2114</v>
      </c>
      <c r="C851" s="348"/>
      <c r="D851" s="422"/>
      <c r="E851" s="930"/>
      <c r="F851" s="422"/>
    </row>
    <row r="852" spans="1:6" x14ac:dyDescent="0.2">
      <c r="A852" s="347"/>
      <c r="B852" s="367" t="s">
        <v>2115</v>
      </c>
      <c r="C852" s="348" t="s">
        <v>5</v>
      </c>
      <c r="D852" s="422">
        <v>0</v>
      </c>
      <c r="E852" s="799"/>
      <c r="F852" s="422">
        <f>E852*D852</f>
        <v>0</v>
      </c>
    </row>
    <row r="853" spans="1:6" x14ac:dyDescent="0.2">
      <c r="A853" s="347"/>
      <c r="B853" s="367"/>
      <c r="C853" s="348"/>
      <c r="D853" s="422"/>
      <c r="E853" s="930"/>
      <c r="F853" s="422"/>
    </row>
    <row r="854" spans="1:6" ht="84" x14ac:dyDescent="0.2">
      <c r="A854" s="351" t="s">
        <v>774</v>
      </c>
      <c r="B854" s="367" t="s">
        <v>2116</v>
      </c>
      <c r="C854" s="348"/>
      <c r="D854" s="422"/>
      <c r="E854" s="930"/>
      <c r="F854" s="422"/>
    </row>
    <row r="855" spans="1:6" x14ac:dyDescent="0.2">
      <c r="A855" s="347"/>
      <c r="B855" s="367"/>
      <c r="C855" s="348" t="s">
        <v>5</v>
      </c>
      <c r="D855" s="422">
        <v>2</v>
      </c>
      <c r="E855" s="799"/>
      <c r="F855" s="422">
        <f>E855*D855</f>
        <v>0</v>
      </c>
    </row>
    <row r="856" spans="1:6" x14ac:dyDescent="0.2">
      <c r="A856" s="347"/>
      <c r="B856" s="367"/>
      <c r="C856" s="348"/>
      <c r="D856" s="422"/>
      <c r="E856" s="930"/>
      <c r="F856" s="422"/>
    </row>
    <row r="857" spans="1:6" ht="36" x14ac:dyDescent="0.2">
      <c r="A857" s="351" t="s">
        <v>775</v>
      </c>
      <c r="B857" s="367" t="s">
        <v>2117</v>
      </c>
      <c r="C857" s="348"/>
      <c r="D857" s="422"/>
      <c r="E857" s="930"/>
      <c r="F857" s="422"/>
    </row>
    <row r="858" spans="1:6" x14ac:dyDescent="0.2">
      <c r="A858" s="347"/>
      <c r="B858" s="367" t="s">
        <v>2118</v>
      </c>
      <c r="C858" s="348" t="s">
        <v>2022</v>
      </c>
      <c r="D858" s="422">
        <v>4</v>
      </c>
      <c r="E858" s="799"/>
      <c r="F858" s="422">
        <f>E858*D858</f>
        <v>0</v>
      </c>
    </row>
    <row r="859" spans="1:6" x14ac:dyDescent="0.2">
      <c r="A859" s="347"/>
      <c r="B859" s="367"/>
      <c r="C859" s="348"/>
      <c r="D859" s="422"/>
      <c r="E859" s="930"/>
      <c r="F859" s="422"/>
    </row>
    <row r="860" spans="1:6" ht="48" x14ac:dyDescent="0.2">
      <c r="A860" s="351" t="s">
        <v>776</v>
      </c>
      <c r="B860" s="367" t="s">
        <v>2119</v>
      </c>
      <c r="C860" s="681"/>
      <c r="D860" s="69"/>
      <c r="E860" s="930"/>
      <c r="F860" s="422"/>
    </row>
    <row r="861" spans="1:6" x14ac:dyDescent="0.2">
      <c r="A861" s="347" t="s">
        <v>777</v>
      </c>
      <c r="B861" s="367" t="s">
        <v>2120</v>
      </c>
      <c r="C861" s="348" t="s">
        <v>5</v>
      </c>
      <c r="D861" s="422">
        <v>2</v>
      </c>
      <c r="E861" s="799"/>
      <c r="F861" s="422">
        <f t="shared" ref="F861:F866" si="9">E861*D861</f>
        <v>0</v>
      </c>
    </row>
    <row r="862" spans="1:6" x14ac:dyDescent="0.2">
      <c r="A862" s="347" t="s">
        <v>778</v>
      </c>
      <c r="B862" s="367" t="s">
        <v>2121</v>
      </c>
      <c r="C862" s="348" t="s">
        <v>5</v>
      </c>
      <c r="D862" s="422">
        <v>2</v>
      </c>
      <c r="E862" s="799"/>
      <c r="F862" s="422">
        <f t="shared" si="9"/>
        <v>0</v>
      </c>
    </row>
    <row r="863" spans="1:6" x14ac:dyDescent="0.2">
      <c r="A863" s="351" t="s">
        <v>779</v>
      </c>
      <c r="B863" s="367" t="s">
        <v>2122</v>
      </c>
      <c r="C863" s="348" t="s">
        <v>5</v>
      </c>
      <c r="D863" s="422">
        <v>2</v>
      </c>
      <c r="E863" s="799"/>
      <c r="F863" s="422">
        <f t="shared" si="9"/>
        <v>0</v>
      </c>
    </row>
    <row r="864" spans="1:6" x14ac:dyDescent="0.2">
      <c r="A864" s="347" t="s">
        <v>2144</v>
      </c>
      <c r="B864" s="367" t="s">
        <v>2138</v>
      </c>
      <c r="C864" s="348" t="s">
        <v>5</v>
      </c>
      <c r="D864" s="422">
        <v>2</v>
      </c>
      <c r="E864" s="799"/>
      <c r="F864" s="422">
        <f t="shared" si="9"/>
        <v>0</v>
      </c>
    </row>
    <row r="865" spans="1:6" x14ac:dyDescent="0.2">
      <c r="A865" s="347" t="s">
        <v>2145</v>
      </c>
      <c r="B865" s="367" t="s">
        <v>2139</v>
      </c>
      <c r="C865" s="348" t="s">
        <v>5</v>
      </c>
      <c r="D865" s="422">
        <v>2</v>
      </c>
      <c r="E865" s="799"/>
      <c r="F865" s="422">
        <f t="shared" si="9"/>
        <v>0</v>
      </c>
    </row>
    <row r="866" spans="1:6" x14ac:dyDescent="0.2">
      <c r="A866" s="351" t="s">
        <v>2146</v>
      </c>
      <c r="B866" s="367" t="s">
        <v>2123</v>
      </c>
      <c r="C866" s="348" t="s">
        <v>5</v>
      </c>
      <c r="D866" s="422">
        <v>2</v>
      </c>
      <c r="E866" s="799"/>
      <c r="F866" s="422">
        <f t="shared" si="9"/>
        <v>0</v>
      </c>
    </row>
    <row r="867" spans="1:6" x14ac:dyDescent="0.2">
      <c r="A867" s="347"/>
      <c r="B867" s="367"/>
      <c r="C867" s="348"/>
      <c r="D867" s="422"/>
      <c r="E867" s="930"/>
      <c r="F867" s="422"/>
    </row>
    <row r="868" spans="1:6" x14ac:dyDescent="0.2">
      <c r="A868" s="347" t="s">
        <v>780</v>
      </c>
      <c r="B868" s="367" t="s">
        <v>2124</v>
      </c>
      <c r="C868" s="348"/>
      <c r="D868" s="422"/>
      <c r="E868" s="930"/>
      <c r="F868" s="422"/>
    </row>
    <row r="869" spans="1:6" x14ac:dyDescent="0.2">
      <c r="A869" s="351"/>
      <c r="B869" s="367"/>
      <c r="C869" s="348" t="s">
        <v>5</v>
      </c>
      <c r="D869" s="422">
        <v>2</v>
      </c>
      <c r="E869" s="799"/>
      <c r="F869" s="422">
        <f>E869*D869</f>
        <v>0</v>
      </c>
    </row>
    <row r="870" spans="1:6" x14ac:dyDescent="0.2">
      <c r="A870" s="347"/>
      <c r="B870" s="367"/>
      <c r="C870" s="348"/>
      <c r="D870" s="422"/>
      <c r="E870" s="930"/>
      <c r="F870" s="422"/>
    </row>
    <row r="871" spans="1:6" x14ac:dyDescent="0.2">
      <c r="A871" s="347" t="s">
        <v>781</v>
      </c>
      <c r="B871" s="367" t="s">
        <v>2125</v>
      </c>
      <c r="C871" s="348"/>
      <c r="D871" s="422"/>
      <c r="E871" s="930"/>
      <c r="F871" s="422"/>
    </row>
    <row r="872" spans="1:6" x14ac:dyDescent="0.2">
      <c r="A872" s="351"/>
      <c r="B872" s="367"/>
      <c r="C872" s="348" t="s">
        <v>5</v>
      </c>
      <c r="D872" s="422">
        <v>2</v>
      </c>
      <c r="E872" s="799"/>
      <c r="F872" s="422">
        <f>E872*D872</f>
        <v>0</v>
      </c>
    </row>
    <row r="873" spans="1:6" x14ac:dyDescent="0.2">
      <c r="A873" s="347"/>
      <c r="B873" s="367"/>
      <c r="C873" s="348"/>
      <c r="D873" s="422"/>
      <c r="E873" s="930"/>
      <c r="F873" s="422"/>
    </row>
    <row r="874" spans="1:6" x14ac:dyDescent="0.2">
      <c r="A874" s="347" t="s">
        <v>782</v>
      </c>
      <c r="B874" s="367" t="s">
        <v>2126</v>
      </c>
      <c r="C874" s="348"/>
      <c r="D874" s="422"/>
      <c r="E874" s="930"/>
      <c r="F874" s="422"/>
    </row>
    <row r="875" spans="1:6" x14ac:dyDescent="0.2">
      <c r="A875" s="450"/>
      <c r="B875" s="471"/>
      <c r="C875" s="451" t="s">
        <v>2022</v>
      </c>
      <c r="D875" s="452">
        <v>12</v>
      </c>
      <c r="E875" s="800"/>
      <c r="F875" s="452">
        <f>E875*D875</f>
        <v>0</v>
      </c>
    </row>
    <row r="876" spans="1:6" x14ac:dyDescent="0.2">
      <c r="A876" s="453"/>
      <c r="B876" s="564"/>
      <c r="C876" s="455"/>
      <c r="D876" s="456"/>
      <c r="E876" s="826"/>
      <c r="F876" s="457"/>
    </row>
    <row r="877" spans="1:6" x14ac:dyDescent="0.2">
      <c r="A877" s="676"/>
      <c r="B877" s="675" t="s">
        <v>2127</v>
      </c>
      <c r="C877" s="403"/>
      <c r="D877" s="437"/>
      <c r="E877" s="841"/>
      <c r="F877" s="438"/>
    </row>
    <row r="878" spans="1:6" x14ac:dyDescent="0.2">
      <c r="A878" s="492"/>
      <c r="B878" s="1020"/>
      <c r="C878" s="556"/>
      <c r="D878" s="1021"/>
      <c r="E878" s="830"/>
      <c r="F878" s="1022"/>
    </row>
    <row r="879" spans="1:6" ht="48" x14ac:dyDescent="0.2">
      <c r="A879" s="465" t="s">
        <v>783</v>
      </c>
      <c r="B879" s="473" t="s">
        <v>2128</v>
      </c>
      <c r="C879" s="466"/>
      <c r="D879" s="467"/>
      <c r="E879" s="955"/>
      <c r="F879" s="467"/>
    </row>
    <row r="880" spans="1:6" x14ac:dyDescent="0.2">
      <c r="A880" s="347"/>
      <c r="B880" s="367"/>
      <c r="C880" s="348" t="s">
        <v>5</v>
      </c>
      <c r="D880" s="422">
        <v>1</v>
      </c>
      <c r="E880" s="799"/>
      <c r="F880" s="422">
        <f>E880*D880</f>
        <v>0</v>
      </c>
    </row>
    <row r="881" spans="1:6" x14ac:dyDescent="0.2">
      <c r="A881" s="347"/>
      <c r="B881" s="367"/>
      <c r="C881" s="348"/>
      <c r="D881" s="422"/>
      <c r="E881" s="930"/>
      <c r="F881" s="422"/>
    </row>
    <row r="882" spans="1:6" ht="84" x14ac:dyDescent="0.2">
      <c r="A882" s="351" t="s">
        <v>784</v>
      </c>
      <c r="B882" s="367" t="s">
        <v>2129</v>
      </c>
      <c r="C882" s="348"/>
      <c r="D882" s="422"/>
      <c r="E882" s="930"/>
      <c r="F882" s="422"/>
    </row>
    <row r="883" spans="1:6" x14ac:dyDescent="0.2">
      <c r="A883" s="347"/>
      <c r="B883" s="367"/>
      <c r="C883" s="348" t="s">
        <v>5</v>
      </c>
      <c r="D883" s="422">
        <v>2</v>
      </c>
      <c r="E883" s="799"/>
      <c r="F883" s="422">
        <f>E883*D883</f>
        <v>0</v>
      </c>
    </row>
    <row r="884" spans="1:6" x14ac:dyDescent="0.2">
      <c r="A884" s="347"/>
      <c r="B884" s="367"/>
      <c r="C884" s="348"/>
      <c r="D884" s="422"/>
      <c r="E884" s="930"/>
      <c r="F884" s="422"/>
    </row>
    <row r="885" spans="1:6" ht="36" x14ac:dyDescent="0.2">
      <c r="A885" s="351" t="s">
        <v>785</v>
      </c>
      <c r="B885" s="367" t="s">
        <v>2117</v>
      </c>
      <c r="C885" s="348"/>
      <c r="D885" s="422"/>
      <c r="E885" s="930"/>
      <c r="F885" s="422"/>
    </row>
    <row r="886" spans="1:6" x14ac:dyDescent="0.2">
      <c r="A886" s="351" t="s">
        <v>2147</v>
      </c>
      <c r="B886" s="367" t="s">
        <v>2130</v>
      </c>
      <c r="C886" s="348" t="s">
        <v>2022</v>
      </c>
      <c r="D886" s="422">
        <v>5</v>
      </c>
      <c r="E886" s="799"/>
      <c r="F886" s="422">
        <f>E886*D886</f>
        <v>0</v>
      </c>
    </row>
    <row r="887" spans="1:6" x14ac:dyDescent="0.2">
      <c r="A887" s="347"/>
      <c r="B887" s="367"/>
      <c r="C887" s="348"/>
      <c r="D887" s="422"/>
      <c r="E887" s="930"/>
      <c r="F887" s="422"/>
    </row>
    <row r="888" spans="1:6" ht="48" x14ac:dyDescent="0.2">
      <c r="A888" s="680" t="s">
        <v>786</v>
      </c>
      <c r="B888" s="367" t="s">
        <v>2119</v>
      </c>
      <c r="C888" s="681"/>
      <c r="D888" s="69"/>
      <c r="E888" s="930"/>
      <c r="F888" s="422"/>
    </row>
    <row r="889" spans="1:6" x14ac:dyDescent="0.2">
      <c r="A889" s="351" t="s">
        <v>787</v>
      </c>
      <c r="B889" s="367" t="s">
        <v>2131</v>
      </c>
      <c r="C889" s="348" t="s">
        <v>5</v>
      </c>
      <c r="D889" s="422">
        <v>1</v>
      </c>
      <c r="E889" s="799"/>
      <c r="F889" s="422">
        <f>E889*D889</f>
        <v>0</v>
      </c>
    </row>
    <row r="890" spans="1:6" x14ac:dyDescent="0.2">
      <c r="A890" s="351" t="s">
        <v>788</v>
      </c>
      <c r="B890" s="367" t="s">
        <v>2132</v>
      </c>
      <c r="C890" s="348" t="s">
        <v>5</v>
      </c>
      <c r="D890" s="422">
        <v>2</v>
      </c>
      <c r="E890" s="799"/>
      <c r="F890" s="422">
        <f>E890*D890</f>
        <v>0</v>
      </c>
    </row>
    <row r="891" spans="1:6" x14ac:dyDescent="0.2">
      <c r="A891" s="351" t="s">
        <v>789</v>
      </c>
      <c r="B891" s="367" t="s">
        <v>2140</v>
      </c>
      <c r="C891" s="348" t="s">
        <v>5</v>
      </c>
      <c r="D891" s="422">
        <v>2</v>
      </c>
      <c r="E891" s="799"/>
      <c r="F891" s="422">
        <f>E891*D891</f>
        <v>0</v>
      </c>
    </row>
    <row r="892" spans="1:6" x14ac:dyDescent="0.2">
      <c r="A892" s="351" t="s">
        <v>790</v>
      </c>
      <c r="B892" s="367" t="s">
        <v>2141</v>
      </c>
      <c r="C892" s="348" t="s">
        <v>5</v>
      </c>
      <c r="D892" s="422">
        <v>2</v>
      </c>
      <c r="E892" s="799"/>
      <c r="F892" s="422">
        <f>E892*D892</f>
        <v>0</v>
      </c>
    </row>
    <row r="893" spans="1:6" x14ac:dyDescent="0.2">
      <c r="A893" s="351" t="s">
        <v>2148</v>
      </c>
      <c r="B893" s="367" t="s">
        <v>2133</v>
      </c>
      <c r="C893" s="348" t="s">
        <v>5</v>
      </c>
      <c r="D893" s="422">
        <v>2</v>
      </c>
      <c r="E893" s="799"/>
      <c r="F893" s="422">
        <f>E893*D893</f>
        <v>0</v>
      </c>
    </row>
    <row r="894" spans="1:6" x14ac:dyDescent="0.2">
      <c r="A894" s="347"/>
      <c r="B894" s="367"/>
      <c r="C894" s="348"/>
      <c r="D894" s="422"/>
      <c r="E894" s="930"/>
      <c r="F894" s="422"/>
    </row>
    <row r="895" spans="1:6" x14ac:dyDescent="0.2">
      <c r="A895" s="351" t="s">
        <v>793</v>
      </c>
      <c r="B895" s="367" t="s">
        <v>2134</v>
      </c>
      <c r="C895" s="348"/>
      <c r="D895" s="422"/>
      <c r="E895" s="930"/>
      <c r="F895" s="422"/>
    </row>
    <row r="896" spans="1:6" x14ac:dyDescent="0.2">
      <c r="A896" s="347"/>
      <c r="B896" s="367"/>
      <c r="C896" s="348" t="s">
        <v>5</v>
      </c>
      <c r="D896" s="422">
        <v>2</v>
      </c>
      <c r="E896" s="799"/>
      <c r="F896" s="422">
        <f>E896*D896</f>
        <v>0</v>
      </c>
    </row>
    <row r="897" spans="1:6" x14ac:dyDescent="0.2">
      <c r="A897" s="347"/>
      <c r="B897" s="367"/>
      <c r="C897" s="348"/>
      <c r="D897" s="422"/>
      <c r="E897" s="930"/>
      <c r="F897" s="422"/>
    </row>
    <row r="898" spans="1:6" x14ac:dyDescent="0.2">
      <c r="A898" s="351" t="s">
        <v>794</v>
      </c>
      <c r="B898" s="367" t="s">
        <v>2135</v>
      </c>
      <c r="C898" s="348"/>
      <c r="D898" s="422"/>
      <c r="E898" s="930"/>
      <c r="F898" s="422"/>
    </row>
    <row r="899" spans="1:6" x14ac:dyDescent="0.2">
      <c r="A899" s="347"/>
      <c r="B899" s="367"/>
      <c r="C899" s="348" t="s">
        <v>5</v>
      </c>
      <c r="D899" s="422">
        <v>2</v>
      </c>
      <c r="E899" s="799"/>
      <c r="F899" s="422">
        <f>E899*D899</f>
        <v>0</v>
      </c>
    </row>
    <row r="900" spans="1:6" x14ac:dyDescent="0.2">
      <c r="A900" s="347"/>
      <c r="B900" s="367"/>
      <c r="C900" s="348"/>
      <c r="D900" s="422"/>
      <c r="E900" s="930"/>
      <c r="F900" s="422"/>
    </row>
    <row r="901" spans="1:6" x14ac:dyDescent="0.2">
      <c r="A901" s="351" t="s">
        <v>795</v>
      </c>
      <c r="B901" s="367" t="s">
        <v>2126</v>
      </c>
      <c r="C901" s="348"/>
      <c r="D901" s="422"/>
      <c r="E901" s="930"/>
      <c r="F901" s="422"/>
    </row>
    <row r="902" spans="1:6" x14ac:dyDescent="0.2">
      <c r="A902" s="450"/>
      <c r="B902" s="471"/>
      <c r="C902" s="451" t="s">
        <v>2022</v>
      </c>
      <c r="D902" s="452">
        <v>11</v>
      </c>
      <c r="E902" s="800"/>
      <c r="F902" s="452">
        <f>E902*D902</f>
        <v>0</v>
      </c>
    </row>
    <row r="903" spans="1:6" x14ac:dyDescent="0.2">
      <c r="A903" s="988"/>
      <c r="B903" s="972"/>
      <c r="C903" s="973"/>
      <c r="D903" s="974"/>
      <c r="E903" s="826"/>
      <c r="F903" s="975"/>
    </row>
    <row r="904" spans="1:6" x14ac:dyDescent="0.2">
      <c r="A904" s="338" t="s">
        <v>3</v>
      </c>
      <c r="B904" s="675" t="s">
        <v>2007</v>
      </c>
      <c r="C904" s="360"/>
      <c r="D904" s="426"/>
      <c r="E904" s="841"/>
      <c r="F904" s="418">
        <f>SUM(F809:F903)</f>
        <v>0</v>
      </c>
    </row>
    <row r="905" spans="1:6" x14ac:dyDescent="0.2">
      <c r="A905" s="976"/>
      <c r="B905" s="913"/>
      <c r="C905" s="985"/>
      <c r="D905" s="986"/>
      <c r="E905" s="835"/>
      <c r="F905" s="977"/>
    </row>
    <row r="906" spans="1:6" ht="15" x14ac:dyDescent="0.2">
      <c r="A906" s="933" t="s">
        <v>4</v>
      </c>
      <c r="B906" s="939" t="s">
        <v>2008</v>
      </c>
      <c r="C906" s="935"/>
      <c r="D906" s="952"/>
      <c r="E906" s="953"/>
      <c r="F906" s="954"/>
    </row>
    <row r="907" spans="1:6" x14ac:dyDescent="0.2">
      <c r="A907" s="978"/>
      <c r="B907" s="968"/>
      <c r="C907" s="969"/>
      <c r="D907" s="1018"/>
      <c r="E907" s="835"/>
      <c r="F907" s="979"/>
    </row>
    <row r="908" spans="1:6" x14ac:dyDescent="0.2">
      <c r="A908" s="406" t="s">
        <v>520</v>
      </c>
      <c r="B908" s="675" t="s">
        <v>2010</v>
      </c>
      <c r="C908" s="400"/>
      <c r="D908" s="435"/>
      <c r="E908" s="841"/>
      <c r="F908" s="436"/>
    </row>
    <row r="909" spans="1:6" x14ac:dyDescent="0.2">
      <c r="A909" s="999"/>
      <c r="B909" s="992"/>
      <c r="C909" s="1000"/>
      <c r="D909" s="1019"/>
      <c r="E909" s="830"/>
      <c r="F909" s="995"/>
    </row>
    <row r="910" spans="1:6" ht="24" x14ac:dyDescent="0.2">
      <c r="A910" s="465" t="s">
        <v>796</v>
      </c>
      <c r="B910" s="473" t="s">
        <v>2137</v>
      </c>
      <c r="C910" s="466"/>
      <c r="D910" s="467"/>
      <c r="E910" s="955"/>
      <c r="F910" s="467"/>
    </row>
    <row r="911" spans="1:6" x14ac:dyDescent="0.2">
      <c r="A911" s="450"/>
      <c r="B911" s="471"/>
      <c r="C911" s="451" t="s">
        <v>2023</v>
      </c>
      <c r="D911" s="452">
        <v>1</v>
      </c>
      <c r="E911" s="800"/>
      <c r="F911" s="452">
        <f>E911*D911</f>
        <v>0</v>
      </c>
    </row>
    <row r="912" spans="1:6" x14ac:dyDescent="0.2">
      <c r="A912" s="988"/>
      <c r="B912" s="972"/>
      <c r="C912" s="973"/>
      <c r="D912" s="974"/>
      <c r="E912" s="826"/>
      <c r="F912" s="975"/>
    </row>
    <row r="913" spans="1:6" x14ac:dyDescent="0.2">
      <c r="A913" s="406" t="s">
        <v>521</v>
      </c>
      <c r="B913" s="675" t="s">
        <v>2013</v>
      </c>
      <c r="C913" s="403"/>
      <c r="D913" s="437"/>
      <c r="E913" s="841"/>
      <c r="F913" s="438"/>
    </row>
    <row r="914" spans="1:6" x14ac:dyDescent="0.2">
      <c r="A914" s="1017"/>
      <c r="B914" s="1013"/>
      <c r="C914" s="1014"/>
      <c r="D914" s="1015"/>
      <c r="E914" s="830"/>
      <c r="F914" s="1016"/>
    </row>
    <row r="915" spans="1:6" ht="24" x14ac:dyDescent="0.2">
      <c r="A915" s="465" t="s">
        <v>797</v>
      </c>
      <c r="B915" s="473" t="s">
        <v>2014</v>
      </c>
      <c r="C915" s="466"/>
      <c r="D915" s="467"/>
      <c r="E915" s="955"/>
      <c r="F915" s="467"/>
    </row>
    <row r="916" spans="1:6" x14ac:dyDescent="0.2">
      <c r="A916" s="347"/>
      <c r="B916" s="367"/>
      <c r="C916" s="348" t="s">
        <v>5</v>
      </c>
      <c r="D916" s="422">
        <v>15</v>
      </c>
      <c r="E916" s="799"/>
      <c r="F916" s="422">
        <f>E916*D916</f>
        <v>0</v>
      </c>
    </row>
    <row r="917" spans="1:6" x14ac:dyDescent="0.2">
      <c r="A917" s="347"/>
      <c r="B917" s="367"/>
      <c r="C917" s="348"/>
      <c r="D917" s="422"/>
      <c r="E917" s="930"/>
      <c r="F917" s="422"/>
    </row>
    <row r="918" spans="1:6" x14ac:dyDescent="0.2">
      <c r="A918" s="351" t="s">
        <v>800</v>
      </c>
      <c r="B918" s="367" t="s">
        <v>2015</v>
      </c>
      <c r="C918" s="348"/>
      <c r="D918" s="422"/>
      <c r="E918" s="930"/>
      <c r="F918" s="422"/>
    </row>
    <row r="919" spans="1:6" x14ac:dyDescent="0.2">
      <c r="A919" s="347"/>
      <c r="B919" s="367"/>
      <c r="C919" s="348" t="s">
        <v>2022</v>
      </c>
      <c r="D919" s="422">
        <v>239.8</v>
      </c>
      <c r="E919" s="799"/>
      <c r="F919" s="422">
        <f>E919*D919</f>
        <v>0</v>
      </c>
    </row>
    <row r="920" spans="1:6" x14ac:dyDescent="0.2">
      <c r="A920" s="347"/>
      <c r="B920" s="367"/>
      <c r="C920" s="348"/>
      <c r="D920" s="422"/>
      <c r="E920" s="930"/>
      <c r="F920" s="422"/>
    </row>
    <row r="921" spans="1:6" ht="24" x14ac:dyDescent="0.2">
      <c r="A921" s="351" t="s">
        <v>801</v>
      </c>
      <c r="B921" s="367" t="s">
        <v>2016</v>
      </c>
      <c r="C921" s="348"/>
      <c r="D921" s="422"/>
      <c r="E921" s="930"/>
      <c r="F921" s="422"/>
    </row>
    <row r="922" spans="1:6" x14ac:dyDescent="0.2">
      <c r="A922" s="347"/>
      <c r="B922" s="367"/>
      <c r="C922" s="348" t="s">
        <v>2022</v>
      </c>
      <c r="D922" s="422">
        <f>D919</f>
        <v>239.8</v>
      </c>
      <c r="E922" s="799"/>
      <c r="F922" s="422">
        <f>E922*D922</f>
        <v>0</v>
      </c>
    </row>
    <row r="923" spans="1:6" x14ac:dyDescent="0.2">
      <c r="A923" s="347"/>
      <c r="B923" s="367"/>
      <c r="C923" s="348"/>
      <c r="D923" s="422"/>
      <c r="E923" s="930"/>
      <c r="F923" s="422"/>
    </row>
    <row r="924" spans="1:6" ht="72" x14ac:dyDescent="0.2">
      <c r="A924" s="351" t="s">
        <v>822</v>
      </c>
      <c r="B924" s="367" t="s">
        <v>2017</v>
      </c>
      <c r="C924" s="348"/>
      <c r="D924" s="422"/>
      <c r="E924" s="930"/>
      <c r="F924" s="422"/>
    </row>
    <row r="925" spans="1:6" x14ac:dyDescent="0.2">
      <c r="A925" s="450"/>
      <c r="B925" s="471"/>
      <c r="C925" s="451" t="s">
        <v>2022</v>
      </c>
      <c r="D925" s="452">
        <f>D919</f>
        <v>239.8</v>
      </c>
      <c r="E925" s="800"/>
      <c r="F925" s="452">
        <f>E925*D925</f>
        <v>0</v>
      </c>
    </row>
    <row r="926" spans="1:6" x14ac:dyDescent="0.2">
      <c r="A926" s="988"/>
      <c r="B926" s="972"/>
      <c r="C926" s="973"/>
      <c r="D926" s="974"/>
      <c r="E926" s="826"/>
      <c r="F926" s="975"/>
    </row>
    <row r="927" spans="1:6" x14ac:dyDescent="0.2">
      <c r="A927" s="406" t="s">
        <v>522</v>
      </c>
      <c r="B927" s="675" t="s">
        <v>2018</v>
      </c>
      <c r="C927" s="403"/>
      <c r="D927" s="437"/>
      <c r="E927" s="841"/>
      <c r="F927" s="438"/>
    </row>
    <row r="928" spans="1:6" x14ac:dyDescent="0.2">
      <c r="A928" s="1017"/>
      <c r="B928" s="1013"/>
      <c r="C928" s="1014"/>
      <c r="D928" s="1015"/>
      <c r="E928" s="830"/>
      <c r="F928" s="1016"/>
    </row>
    <row r="929" spans="1:6" ht="48" x14ac:dyDescent="0.2">
      <c r="A929" s="465" t="s">
        <v>823</v>
      </c>
      <c r="B929" s="473" t="s">
        <v>2136</v>
      </c>
      <c r="C929" s="466"/>
      <c r="D929" s="467"/>
      <c r="E929" s="955"/>
      <c r="F929" s="467"/>
    </row>
    <row r="930" spans="1:6" x14ac:dyDescent="0.2">
      <c r="A930" s="450"/>
      <c r="B930" s="471"/>
      <c r="C930" s="451" t="s">
        <v>2022</v>
      </c>
      <c r="D930" s="452">
        <v>10</v>
      </c>
      <c r="E930" s="800"/>
      <c r="F930" s="452">
        <f>E930*D930</f>
        <v>0</v>
      </c>
    </row>
    <row r="931" spans="1:6" x14ac:dyDescent="0.2">
      <c r="A931" s="988"/>
      <c r="B931" s="972"/>
      <c r="C931" s="973"/>
      <c r="D931" s="974"/>
      <c r="E931" s="826"/>
      <c r="F931" s="975"/>
    </row>
    <row r="932" spans="1:6" x14ac:dyDescent="0.2">
      <c r="A932" s="338" t="s">
        <v>4</v>
      </c>
      <c r="B932" s="675" t="s">
        <v>2021</v>
      </c>
      <c r="C932" s="360"/>
      <c r="D932" s="426"/>
      <c r="E932" s="841"/>
      <c r="F932" s="418">
        <f>SUM(F910:F931)</f>
        <v>0</v>
      </c>
    </row>
    <row r="933" spans="1:6" x14ac:dyDescent="0.2">
      <c r="A933" s="881"/>
      <c r="B933" s="156"/>
      <c r="C933" s="157"/>
      <c r="D933" s="1018"/>
      <c r="E933" s="835"/>
      <c r="F933" s="979"/>
    </row>
    <row r="934" spans="1:6" ht="15" x14ac:dyDescent="0.25">
      <c r="A934" s="933" t="s">
        <v>531</v>
      </c>
      <c r="B934" s="939" t="s">
        <v>2226</v>
      </c>
      <c r="C934" s="1050"/>
      <c r="D934" s="1050"/>
      <c r="E934" s="953"/>
      <c r="F934" s="954"/>
    </row>
    <row r="935" spans="1:6" x14ac:dyDescent="0.2">
      <c r="A935" s="999"/>
      <c r="B935" s="992"/>
      <c r="C935" s="1000"/>
      <c r="D935" s="1019"/>
      <c r="E935" s="830"/>
      <c r="F935" s="995"/>
    </row>
    <row r="936" spans="1:6" ht="36" x14ac:dyDescent="0.2">
      <c r="A936" s="465" t="s">
        <v>796</v>
      </c>
      <c r="B936" s="473" t="s">
        <v>2215</v>
      </c>
      <c r="C936" s="466"/>
      <c r="D936" s="467"/>
      <c r="E936" s="955"/>
      <c r="F936" s="467"/>
    </row>
    <row r="937" spans="1:6" x14ac:dyDescent="0.2">
      <c r="A937" s="347"/>
      <c r="B937" s="367" t="s">
        <v>2100</v>
      </c>
      <c r="C937" s="348" t="s">
        <v>2022</v>
      </c>
      <c r="D937" s="422">
        <v>28</v>
      </c>
      <c r="E937" s="799"/>
      <c r="F937" s="422">
        <f>E937*D937</f>
        <v>0</v>
      </c>
    </row>
    <row r="938" spans="1:6" x14ac:dyDescent="0.2">
      <c r="A938" s="347"/>
      <c r="B938" s="367"/>
      <c r="C938" s="348"/>
      <c r="D938" s="422"/>
      <c r="E938" s="930"/>
      <c r="F938" s="422"/>
    </row>
    <row r="939" spans="1:6" ht="48" x14ac:dyDescent="0.2">
      <c r="A939" s="347" t="s">
        <v>797</v>
      </c>
      <c r="B939" s="367" t="s">
        <v>2216</v>
      </c>
      <c r="C939" s="348"/>
      <c r="D939" s="422"/>
      <c r="E939" s="930"/>
      <c r="F939" s="422"/>
    </row>
    <row r="940" spans="1:6" x14ac:dyDescent="0.2">
      <c r="A940" s="347" t="s">
        <v>798</v>
      </c>
      <c r="B940" s="367" t="s">
        <v>3618</v>
      </c>
      <c r="C940" s="348" t="s">
        <v>2022</v>
      </c>
      <c r="D940" s="422">
        <v>3.2</v>
      </c>
      <c r="E940" s="799"/>
      <c r="F940" s="422">
        <f>E940*D940</f>
        <v>0</v>
      </c>
    </row>
    <row r="941" spans="1:6" x14ac:dyDescent="0.2">
      <c r="A941" s="347" t="s">
        <v>799</v>
      </c>
      <c r="B941" s="367" t="s">
        <v>3619</v>
      </c>
      <c r="C941" s="348" t="s">
        <v>2022</v>
      </c>
      <c r="D941" s="422">
        <v>9.5</v>
      </c>
      <c r="E941" s="799"/>
      <c r="F941" s="422">
        <f>E941*D941</f>
        <v>0</v>
      </c>
    </row>
    <row r="942" spans="1:6" x14ac:dyDescent="0.2">
      <c r="A942" s="347"/>
      <c r="B942" s="367"/>
      <c r="C942" s="348"/>
      <c r="D942" s="422"/>
      <c r="E942" s="930"/>
      <c r="F942" s="422"/>
    </row>
    <row r="943" spans="1:6" ht="48" x14ac:dyDescent="0.2">
      <c r="A943" s="351" t="s">
        <v>800</v>
      </c>
      <c r="B943" s="367" t="s">
        <v>2216</v>
      </c>
      <c r="C943" s="348"/>
      <c r="D943" s="422"/>
      <c r="E943" s="930"/>
      <c r="F943" s="422"/>
    </row>
    <row r="944" spans="1:6" x14ac:dyDescent="0.2">
      <c r="A944" s="347"/>
      <c r="B944" s="367"/>
      <c r="C944" s="348" t="s">
        <v>2022</v>
      </c>
      <c r="D944" s="422">
        <v>3.2</v>
      </c>
      <c r="E944" s="799"/>
      <c r="F944" s="422">
        <f>E944*D944</f>
        <v>0</v>
      </c>
    </row>
    <row r="945" spans="1:6" x14ac:dyDescent="0.2">
      <c r="A945" s="347"/>
      <c r="B945" s="367"/>
      <c r="C945" s="348"/>
      <c r="D945" s="422"/>
      <c r="E945" s="930"/>
      <c r="F945" s="422"/>
    </row>
    <row r="946" spans="1:6" ht="48" x14ac:dyDescent="0.2">
      <c r="A946" s="347" t="s">
        <v>801</v>
      </c>
      <c r="B946" s="367" t="s">
        <v>2217</v>
      </c>
      <c r="C946" s="470"/>
      <c r="D946" s="468"/>
      <c r="E946" s="930"/>
      <c r="F946" s="422"/>
    </row>
    <row r="947" spans="1:6" x14ac:dyDescent="0.2">
      <c r="A947" s="450"/>
      <c r="B947" s="471"/>
      <c r="C947" s="451" t="s">
        <v>5</v>
      </c>
      <c r="D947" s="452">
        <v>1</v>
      </c>
      <c r="E947" s="800"/>
      <c r="F947" s="452">
        <f>E947*D947</f>
        <v>0</v>
      </c>
    </row>
    <row r="948" spans="1:6" x14ac:dyDescent="0.2">
      <c r="A948" s="988"/>
      <c r="B948" s="972"/>
      <c r="C948" s="973"/>
      <c r="D948" s="974"/>
      <c r="E948" s="826"/>
      <c r="F948" s="975"/>
    </row>
    <row r="949" spans="1:6" x14ac:dyDescent="0.2">
      <c r="A949" s="1051"/>
      <c r="B949" s="675" t="s">
        <v>2218</v>
      </c>
      <c r="C949" s="403"/>
      <c r="D949" s="437"/>
      <c r="E949" s="841"/>
      <c r="F949" s="438"/>
    </row>
    <row r="950" spans="1:6" x14ac:dyDescent="0.2">
      <c r="A950" s="1017"/>
      <c r="B950" s="1013"/>
      <c r="C950" s="1014"/>
      <c r="D950" s="1015"/>
      <c r="E950" s="830"/>
      <c r="F950" s="1016"/>
    </row>
    <row r="951" spans="1:6" ht="60" x14ac:dyDescent="0.2">
      <c r="A951" s="472" t="s">
        <v>2229</v>
      </c>
      <c r="B951" s="473" t="s">
        <v>2219</v>
      </c>
      <c r="C951" s="466"/>
      <c r="D951" s="467"/>
      <c r="E951" s="955"/>
      <c r="F951" s="467"/>
    </row>
    <row r="952" spans="1:6" x14ac:dyDescent="0.2">
      <c r="A952" s="347"/>
      <c r="B952" s="367"/>
      <c r="C952" s="348" t="s">
        <v>5</v>
      </c>
      <c r="D952" s="422">
        <v>2</v>
      </c>
      <c r="E952" s="799"/>
      <c r="F952" s="422">
        <f>E952*D952</f>
        <v>0</v>
      </c>
    </row>
    <row r="953" spans="1:6" x14ac:dyDescent="0.2">
      <c r="A953" s="347"/>
      <c r="B953" s="367"/>
      <c r="C953" s="348"/>
      <c r="D953" s="422"/>
      <c r="E953" s="930"/>
      <c r="F953" s="422"/>
    </row>
    <row r="954" spans="1:6" ht="48" x14ac:dyDescent="0.2">
      <c r="A954" s="347" t="s">
        <v>825</v>
      </c>
      <c r="B954" s="367" t="s">
        <v>2220</v>
      </c>
      <c r="C954" s="470"/>
      <c r="D954" s="468"/>
      <c r="E954" s="930"/>
      <c r="F954" s="422"/>
    </row>
    <row r="955" spans="1:6" x14ac:dyDescent="0.2">
      <c r="A955" s="351"/>
      <c r="B955" s="367" t="s">
        <v>2221</v>
      </c>
      <c r="C955" s="348" t="s">
        <v>2022</v>
      </c>
      <c r="D955" s="422">
        <v>6</v>
      </c>
      <c r="E955" s="799"/>
      <c r="F955" s="422">
        <f>E955*D955</f>
        <v>0</v>
      </c>
    </row>
    <row r="956" spans="1:6" x14ac:dyDescent="0.2">
      <c r="A956" s="347"/>
      <c r="B956" s="367"/>
      <c r="C956" s="348"/>
      <c r="D956" s="422"/>
      <c r="E956" s="930"/>
      <c r="F956" s="422"/>
    </row>
    <row r="957" spans="1:6" ht="48" x14ac:dyDescent="0.2">
      <c r="A957" s="347" t="s">
        <v>2230</v>
      </c>
      <c r="B957" s="367" t="s">
        <v>2222</v>
      </c>
      <c r="C957" s="470"/>
      <c r="D957" s="468"/>
      <c r="E957" s="930"/>
      <c r="F957" s="422"/>
    </row>
    <row r="958" spans="1:6" x14ac:dyDescent="0.2">
      <c r="A958" s="347"/>
      <c r="B958" s="367" t="s">
        <v>2221</v>
      </c>
      <c r="C958" s="348" t="s">
        <v>2022</v>
      </c>
      <c r="D958" s="422">
        <v>5</v>
      </c>
      <c r="E958" s="799"/>
      <c r="F958" s="422">
        <f>E958*D958</f>
        <v>0</v>
      </c>
    </row>
    <row r="959" spans="1:6" x14ac:dyDescent="0.2">
      <c r="A959" s="347"/>
      <c r="B959" s="367"/>
      <c r="C959" s="348"/>
      <c r="D959" s="422"/>
      <c r="E959" s="930"/>
      <c r="F959" s="422"/>
    </row>
    <row r="960" spans="1:6" x14ac:dyDescent="0.2">
      <c r="A960" s="347" t="s">
        <v>2231</v>
      </c>
      <c r="B960" s="367" t="s">
        <v>2223</v>
      </c>
      <c r="C960" s="348"/>
      <c r="D960" s="422"/>
      <c r="E960" s="930"/>
      <c r="F960" s="422"/>
    </row>
    <row r="961" spans="1:6" x14ac:dyDescent="0.2">
      <c r="A961" s="351"/>
      <c r="B961" s="367"/>
      <c r="C961" s="348" t="s">
        <v>5</v>
      </c>
      <c r="D961" s="422">
        <v>1</v>
      </c>
      <c r="E961" s="799"/>
      <c r="F961" s="422">
        <f>E961*D961</f>
        <v>0</v>
      </c>
    </row>
    <row r="962" spans="1:6" x14ac:dyDescent="0.2">
      <c r="A962" s="347"/>
      <c r="B962" s="367"/>
      <c r="C962" s="348"/>
      <c r="D962" s="422"/>
      <c r="E962" s="930"/>
      <c r="F962" s="422"/>
    </row>
    <row r="963" spans="1:6" x14ac:dyDescent="0.2">
      <c r="A963" s="347" t="s">
        <v>2232</v>
      </c>
      <c r="B963" s="367" t="s">
        <v>2224</v>
      </c>
      <c r="C963" s="348"/>
      <c r="D963" s="422"/>
      <c r="E963" s="930"/>
      <c r="F963" s="422"/>
    </row>
    <row r="964" spans="1:6" x14ac:dyDescent="0.2">
      <c r="A964" s="347"/>
      <c r="B964" s="367"/>
      <c r="C964" s="348" t="s">
        <v>5</v>
      </c>
      <c r="D964" s="422">
        <v>1</v>
      </c>
      <c r="E964" s="799"/>
      <c r="F964" s="422">
        <f>E964*D964</f>
        <v>0</v>
      </c>
    </row>
    <row r="965" spans="1:6" x14ac:dyDescent="0.2">
      <c r="A965" s="347"/>
      <c r="B965" s="367"/>
      <c r="C965" s="348"/>
      <c r="D965" s="422"/>
      <c r="E965" s="930"/>
      <c r="F965" s="422"/>
    </row>
    <row r="966" spans="1:6" x14ac:dyDescent="0.2">
      <c r="A966" s="347" t="s">
        <v>2233</v>
      </c>
      <c r="B966" s="367" t="s">
        <v>2225</v>
      </c>
      <c r="C966" s="348"/>
      <c r="D966" s="422"/>
      <c r="E966" s="930"/>
      <c r="F966" s="422"/>
    </row>
    <row r="967" spans="1:6" x14ac:dyDescent="0.2">
      <c r="A967" s="351"/>
      <c r="B967" s="367"/>
      <c r="C967" s="348" t="s">
        <v>2022</v>
      </c>
      <c r="D967" s="422">
        <v>4</v>
      </c>
      <c r="E967" s="799"/>
      <c r="F967" s="422">
        <f>E967*D967</f>
        <v>0</v>
      </c>
    </row>
    <row r="968" spans="1:6" x14ac:dyDescent="0.2">
      <c r="A968" s="347"/>
      <c r="B968" s="367"/>
      <c r="C968" s="348"/>
      <c r="D968" s="422"/>
      <c r="E968" s="930"/>
      <c r="F968" s="422"/>
    </row>
    <row r="969" spans="1:6" x14ac:dyDescent="0.2">
      <c r="A969" s="347" t="s">
        <v>2234</v>
      </c>
      <c r="B969" s="367" t="s">
        <v>2015</v>
      </c>
      <c r="C969" s="348"/>
      <c r="D969" s="422"/>
      <c r="E969" s="930"/>
      <c r="F969" s="422"/>
    </row>
    <row r="970" spans="1:6" x14ac:dyDescent="0.2">
      <c r="A970" s="347"/>
      <c r="B970" s="367"/>
      <c r="C970" s="348" t="s">
        <v>2022</v>
      </c>
      <c r="D970" s="422">
        <v>28</v>
      </c>
      <c r="E970" s="799"/>
      <c r="F970" s="422">
        <f>E970*D970</f>
        <v>0</v>
      </c>
    </row>
    <row r="971" spans="1:6" x14ac:dyDescent="0.2">
      <c r="A971" s="347"/>
      <c r="B971" s="367"/>
      <c r="C971" s="348"/>
      <c r="D971" s="422"/>
      <c r="E971" s="930"/>
      <c r="F971" s="422"/>
    </row>
    <row r="972" spans="1:6" ht="24" x14ac:dyDescent="0.2">
      <c r="A972" s="347" t="s">
        <v>2235</v>
      </c>
      <c r="B972" s="367" t="s">
        <v>2016</v>
      </c>
      <c r="C972" s="348"/>
      <c r="D972" s="422"/>
      <c r="E972" s="930"/>
      <c r="F972" s="422"/>
    </row>
    <row r="973" spans="1:6" x14ac:dyDescent="0.2">
      <c r="A973" s="450"/>
      <c r="B973" s="471"/>
      <c r="C973" s="451" t="s">
        <v>2022</v>
      </c>
      <c r="D973" s="452">
        <v>28</v>
      </c>
      <c r="E973" s="800"/>
      <c r="F973" s="452">
        <f>E973*D973</f>
        <v>0</v>
      </c>
    </row>
    <row r="974" spans="1:6" x14ac:dyDescent="0.2">
      <c r="A974" s="988"/>
      <c r="B974" s="972"/>
      <c r="C974" s="973"/>
      <c r="D974" s="974"/>
      <c r="E974" s="826"/>
      <c r="F974" s="975"/>
    </row>
    <row r="975" spans="1:6" x14ac:dyDescent="0.2">
      <c r="A975" s="338" t="s">
        <v>531</v>
      </c>
      <c r="B975" s="673" t="s">
        <v>2227</v>
      </c>
      <c r="C975" s="1065"/>
      <c r="D975" s="1065"/>
      <c r="E975" s="841"/>
      <c r="F975" s="418">
        <f>SUM(F937:F974)</f>
        <v>0</v>
      </c>
    </row>
    <row r="976" spans="1:6" x14ac:dyDescent="0.2">
      <c r="A976" s="989"/>
      <c r="B976" s="963"/>
      <c r="C976" s="964"/>
      <c r="D976" s="965"/>
      <c r="E976" s="835"/>
      <c r="F976" s="990"/>
    </row>
    <row r="977" spans="1:6" x14ac:dyDescent="0.2">
      <c r="A977" s="881"/>
      <c r="B977" s="157"/>
      <c r="C977" s="157"/>
      <c r="D977" s="157"/>
      <c r="E977" s="835"/>
      <c r="F977" s="158"/>
    </row>
    <row r="978" spans="1:6" ht="15" x14ac:dyDescent="0.25">
      <c r="A978" s="1024"/>
      <c r="B978" s="950" t="s">
        <v>2143</v>
      </c>
      <c r="C978" s="1025"/>
      <c r="D978" s="1025"/>
      <c r="E978" s="962"/>
      <c r="F978" s="1027"/>
    </row>
    <row r="979" spans="1:6" x14ac:dyDescent="0.2">
      <c r="A979" s="912"/>
      <c r="B979" s="1057"/>
      <c r="C979" s="1057"/>
      <c r="D979" s="1057"/>
      <c r="E979" s="835"/>
      <c r="F979" s="1060"/>
    </row>
    <row r="980" spans="1:6" x14ac:dyDescent="0.2">
      <c r="A980" s="1052" t="s">
        <v>12</v>
      </c>
      <c r="B980" s="1053" t="s">
        <v>1908</v>
      </c>
      <c r="C980" s="1066"/>
      <c r="D980" s="1067"/>
      <c r="E980" s="826"/>
      <c r="F980" s="1068">
        <f>F733</f>
        <v>0</v>
      </c>
    </row>
    <row r="981" spans="1:6" x14ac:dyDescent="0.2">
      <c r="A981" s="1052" t="s">
        <v>48</v>
      </c>
      <c r="B981" s="1053" t="s">
        <v>1937</v>
      </c>
      <c r="C981" s="1054"/>
      <c r="D981" s="500"/>
      <c r="E981" s="822"/>
      <c r="F981" s="501">
        <f>F787</f>
        <v>0</v>
      </c>
    </row>
    <row r="982" spans="1:6" x14ac:dyDescent="0.2">
      <c r="A982" s="1052" t="s">
        <v>1</v>
      </c>
      <c r="B982" s="1053" t="s">
        <v>2029</v>
      </c>
      <c r="C982" s="1069"/>
      <c r="D982" s="1057"/>
      <c r="E982" s="835"/>
      <c r="F982" s="1060">
        <f>F848</f>
        <v>0</v>
      </c>
    </row>
    <row r="983" spans="1:6" x14ac:dyDescent="0.2">
      <c r="A983" s="1052" t="s">
        <v>2</v>
      </c>
      <c r="B983" s="1053" t="s">
        <v>1987</v>
      </c>
      <c r="C983" s="1054"/>
      <c r="D983" s="500"/>
      <c r="E983" s="822"/>
      <c r="F983" s="501">
        <f>F806</f>
        <v>0</v>
      </c>
    </row>
    <row r="984" spans="1:6" x14ac:dyDescent="0.2">
      <c r="A984" s="1052" t="s">
        <v>3</v>
      </c>
      <c r="B984" s="1053" t="s">
        <v>2001</v>
      </c>
      <c r="C984" s="1069"/>
      <c r="D984" s="1057"/>
      <c r="E984" s="835"/>
      <c r="F984" s="1060">
        <f>F904</f>
        <v>0</v>
      </c>
    </row>
    <row r="985" spans="1:6" x14ac:dyDescent="0.2">
      <c r="A985" s="1052" t="s">
        <v>4</v>
      </c>
      <c r="B985" s="1053" t="s">
        <v>2008</v>
      </c>
      <c r="C985" s="1054"/>
      <c r="D985" s="500"/>
      <c r="E985" s="822"/>
      <c r="F985" s="501">
        <f>F932</f>
        <v>0</v>
      </c>
    </row>
    <row r="986" spans="1:6" x14ac:dyDescent="0.2">
      <c r="A986" s="1052" t="s">
        <v>531</v>
      </c>
      <c r="B986" s="1053" t="s">
        <v>2228</v>
      </c>
      <c r="C986" s="1070"/>
      <c r="D986" s="1071"/>
      <c r="E986" s="830"/>
      <c r="F986" s="1072">
        <f>F975</f>
        <v>0</v>
      </c>
    </row>
    <row r="987" spans="1:6" x14ac:dyDescent="0.2">
      <c r="A987" s="410"/>
      <c r="B987" s="1073" t="s">
        <v>2031</v>
      </c>
      <c r="C987" s="692"/>
      <c r="D987" s="852"/>
      <c r="E987" s="841"/>
      <c r="F987" s="411">
        <f>SUM(F980:F986)</f>
        <v>0</v>
      </c>
    </row>
    <row r="988" spans="1:6" x14ac:dyDescent="0.2">
      <c r="A988" s="881"/>
      <c r="B988" s="157"/>
      <c r="C988" s="157"/>
      <c r="D988" s="157"/>
      <c r="E988" s="835"/>
      <c r="F988" s="158"/>
    </row>
    <row r="989" spans="1:6" x14ac:dyDescent="0.2">
      <c r="A989" s="881"/>
      <c r="B989" s="156"/>
      <c r="C989" s="157"/>
      <c r="D989" s="1058"/>
      <c r="E989" s="835"/>
      <c r="F989" s="1061"/>
    </row>
    <row r="990" spans="1:6" s="49" customFormat="1" ht="18.75" x14ac:dyDescent="0.3">
      <c r="A990" s="85"/>
      <c r="B990" s="900" t="s">
        <v>4458</v>
      </c>
      <c r="C990" s="47"/>
      <c r="D990" s="47"/>
      <c r="E990" s="841"/>
      <c r="F990" s="48"/>
    </row>
    <row r="991" spans="1:6" x14ac:dyDescent="0.2">
      <c r="A991" s="1062"/>
      <c r="B991" s="157"/>
      <c r="C991" s="157"/>
      <c r="D991" s="157"/>
      <c r="E991" s="835"/>
      <c r="F991" s="1063"/>
    </row>
    <row r="992" spans="1:6" ht="15" x14ac:dyDescent="0.2">
      <c r="A992" s="933" t="s">
        <v>12</v>
      </c>
      <c r="B992" s="1074" t="s">
        <v>1908</v>
      </c>
      <c r="C992" s="935"/>
      <c r="D992" s="952"/>
      <c r="E992" s="953"/>
      <c r="F992" s="954"/>
    </row>
    <row r="993" spans="1:6" x14ac:dyDescent="0.2">
      <c r="A993" s="989"/>
      <c r="B993" s="1059"/>
      <c r="C993" s="966"/>
      <c r="D993" s="967"/>
      <c r="E993" s="835"/>
      <c r="F993" s="977"/>
    </row>
    <row r="994" spans="1:6" x14ac:dyDescent="0.2">
      <c r="A994" s="338" t="s">
        <v>1909</v>
      </c>
      <c r="B994" s="683" t="s">
        <v>1910</v>
      </c>
      <c r="C994" s="340"/>
      <c r="D994" s="417"/>
      <c r="E994" s="841"/>
      <c r="F994" s="418"/>
    </row>
    <row r="995" spans="1:6" x14ac:dyDescent="0.2">
      <c r="A995" s="1017"/>
      <c r="B995" s="1064"/>
      <c r="C995" s="1014"/>
      <c r="D995" s="1039"/>
      <c r="E995" s="830"/>
      <c r="F995" s="1016"/>
    </row>
    <row r="996" spans="1:6" ht="24" x14ac:dyDescent="0.2">
      <c r="A996" s="472" t="s">
        <v>12</v>
      </c>
      <c r="B996" s="1056" t="s">
        <v>1911</v>
      </c>
      <c r="C996" s="466"/>
      <c r="D996" s="1036"/>
      <c r="E996" s="955"/>
      <c r="F996" s="467"/>
    </row>
    <row r="997" spans="1:6" x14ac:dyDescent="0.2">
      <c r="A997" s="450"/>
      <c r="B997" s="1076"/>
      <c r="C997" s="451" t="s">
        <v>2022</v>
      </c>
      <c r="D997" s="452">
        <v>493.7</v>
      </c>
      <c r="E997" s="800"/>
      <c r="F997" s="452">
        <f>E997*D997</f>
        <v>0</v>
      </c>
    </row>
    <row r="998" spans="1:6" x14ac:dyDescent="0.2">
      <c r="A998" s="988"/>
      <c r="B998" s="1077"/>
      <c r="C998" s="973"/>
      <c r="D998" s="974"/>
      <c r="E998" s="826"/>
      <c r="F998" s="975"/>
    </row>
    <row r="999" spans="1:6" x14ac:dyDescent="0.2">
      <c r="A999" s="338" t="s">
        <v>1909</v>
      </c>
      <c r="B999" s="683" t="s">
        <v>1915</v>
      </c>
      <c r="C999" s="340"/>
      <c r="D999" s="417"/>
      <c r="E999" s="841"/>
      <c r="F999" s="418">
        <f>SUM(F996:F998)</f>
        <v>0</v>
      </c>
    </row>
    <row r="1000" spans="1:6" s="142" customFormat="1" x14ac:dyDescent="0.2">
      <c r="A1000" s="976"/>
      <c r="B1000" s="1059"/>
      <c r="C1000" s="966"/>
      <c r="D1000" s="967"/>
      <c r="E1000" s="835"/>
      <c r="F1000" s="977"/>
    </row>
    <row r="1001" spans="1:6" x14ac:dyDescent="0.2">
      <c r="A1001" s="338" t="s">
        <v>1926</v>
      </c>
      <c r="B1001" s="683" t="s">
        <v>1927</v>
      </c>
      <c r="C1001" s="340"/>
      <c r="D1001" s="417"/>
      <c r="E1001" s="841"/>
      <c r="F1001" s="418"/>
    </row>
    <row r="1002" spans="1:6" x14ac:dyDescent="0.2">
      <c r="A1002" s="980"/>
      <c r="B1002" s="1075"/>
      <c r="C1002" s="982"/>
      <c r="D1002" s="983"/>
      <c r="E1002" s="830"/>
      <c r="F1002" s="984"/>
    </row>
    <row r="1003" spans="1:6" ht="36" x14ac:dyDescent="0.2">
      <c r="A1003" s="465" t="s">
        <v>48</v>
      </c>
      <c r="B1003" s="1056" t="s">
        <v>1928</v>
      </c>
      <c r="C1003" s="466"/>
      <c r="D1003" s="467"/>
      <c r="E1003" s="955"/>
      <c r="F1003" s="467"/>
    </row>
    <row r="1004" spans="1:6" x14ac:dyDescent="0.2">
      <c r="A1004" s="351"/>
      <c r="B1004" s="478" t="s">
        <v>1913</v>
      </c>
      <c r="C1004" s="348" t="s">
        <v>2022</v>
      </c>
      <c r="D1004" s="422">
        <v>170</v>
      </c>
      <c r="E1004" s="799"/>
      <c r="F1004" s="422">
        <f>E1004*D1004</f>
        <v>0</v>
      </c>
    </row>
    <row r="1005" spans="1:6" x14ac:dyDescent="0.2">
      <c r="A1005" s="351"/>
      <c r="B1005" s="478"/>
      <c r="C1005" s="348"/>
      <c r="D1005" s="422"/>
      <c r="E1005" s="930"/>
      <c r="F1005" s="422"/>
    </row>
    <row r="1006" spans="1:6" ht="36" x14ac:dyDescent="0.2">
      <c r="A1006" s="351" t="s">
        <v>1</v>
      </c>
      <c r="B1006" s="478" t="s">
        <v>2149</v>
      </c>
      <c r="C1006" s="348"/>
      <c r="D1006" s="422"/>
      <c r="E1006" s="930"/>
      <c r="F1006" s="422"/>
    </row>
    <row r="1007" spans="1:6" x14ac:dyDescent="0.2">
      <c r="A1007" s="351"/>
      <c r="B1007" s="478" t="s">
        <v>1913</v>
      </c>
      <c r="C1007" s="348" t="s">
        <v>2025</v>
      </c>
      <c r="D1007" s="422">
        <f>ROUNDUP(D997/10,0)</f>
        <v>50</v>
      </c>
      <c r="E1007" s="799"/>
      <c r="F1007" s="422">
        <f>E1007*D1007</f>
        <v>0</v>
      </c>
    </row>
    <row r="1008" spans="1:6" x14ac:dyDescent="0.2">
      <c r="A1008" s="351"/>
      <c r="B1008" s="478"/>
      <c r="C1008" s="348"/>
      <c r="D1008" s="422"/>
      <c r="E1008" s="930"/>
      <c r="F1008" s="422"/>
    </row>
    <row r="1009" spans="1:6" ht="36" x14ac:dyDescent="0.2">
      <c r="A1009" s="555"/>
      <c r="B1009" s="1078" t="s">
        <v>2076</v>
      </c>
      <c r="C1009" s="451"/>
      <c r="D1009" s="452"/>
      <c r="E1009" s="958"/>
      <c r="F1009" s="452"/>
    </row>
    <row r="1010" spans="1:6" x14ac:dyDescent="0.2">
      <c r="A1010" s="971"/>
      <c r="B1010" s="1077"/>
      <c r="C1010" s="973"/>
      <c r="D1010" s="974"/>
      <c r="E1010" s="826"/>
      <c r="F1010" s="975"/>
    </row>
    <row r="1011" spans="1:6" x14ac:dyDescent="0.2">
      <c r="A1011" s="338" t="s">
        <v>1926</v>
      </c>
      <c r="B1011" s="683" t="s">
        <v>1934</v>
      </c>
      <c r="C1011" s="340"/>
      <c r="D1011" s="417"/>
      <c r="E1011" s="841"/>
      <c r="F1011" s="418">
        <f>SUM(F1003:F1010)</f>
        <v>0</v>
      </c>
    </row>
    <row r="1012" spans="1:6" x14ac:dyDescent="0.2">
      <c r="A1012" s="976"/>
      <c r="B1012" s="1059"/>
      <c r="C1012" s="966"/>
      <c r="D1012" s="967"/>
      <c r="E1012" s="835"/>
      <c r="F1012" s="977"/>
    </row>
    <row r="1013" spans="1:6" x14ac:dyDescent="0.2">
      <c r="A1013" s="338" t="s">
        <v>12</v>
      </c>
      <c r="B1013" s="683" t="s">
        <v>1936</v>
      </c>
      <c r="C1013" s="360"/>
      <c r="D1013" s="426"/>
      <c r="E1013" s="841"/>
      <c r="F1013" s="418">
        <f>F1011+F999</f>
        <v>0</v>
      </c>
    </row>
    <row r="1014" spans="1:6" x14ac:dyDescent="0.2">
      <c r="A1014" s="989"/>
      <c r="B1014" s="1055"/>
      <c r="C1014" s="964"/>
      <c r="D1014" s="965"/>
      <c r="E1014" s="835"/>
      <c r="F1014" s="990"/>
    </row>
    <row r="1015" spans="1:6" ht="15" x14ac:dyDescent="0.2">
      <c r="A1015" s="933" t="s">
        <v>48</v>
      </c>
      <c r="B1015" s="1074" t="s">
        <v>1937</v>
      </c>
      <c r="C1015" s="935"/>
      <c r="D1015" s="952"/>
      <c r="E1015" s="953"/>
      <c r="F1015" s="954"/>
    </row>
    <row r="1016" spans="1:6" x14ac:dyDescent="0.2">
      <c r="A1016" s="976"/>
      <c r="B1016" s="1059"/>
      <c r="C1016" s="985"/>
      <c r="D1016" s="986"/>
      <c r="E1016" s="835"/>
      <c r="F1016" s="1012"/>
    </row>
    <row r="1017" spans="1:6" x14ac:dyDescent="0.2">
      <c r="A1017" s="338"/>
      <c r="B1017" s="683" t="s">
        <v>2077</v>
      </c>
      <c r="C1017" s="360"/>
      <c r="D1017" s="426"/>
      <c r="E1017" s="841"/>
      <c r="F1017" s="434"/>
    </row>
    <row r="1018" spans="1:6" x14ac:dyDescent="0.2">
      <c r="A1018" s="998"/>
      <c r="B1018" s="1081"/>
      <c r="C1018" s="969"/>
      <c r="D1018" s="970"/>
      <c r="E1018" s="835"/>
      <c r="F1018" s="979"/>
    </row>
    <row r="1019" spans="1:6" x14ac:dyDescent="0.2">
      <c r="A1019" s="338" t="s">
        <v>1938</v>
      </c>
      <c r="B1019" s="683" t="s">
        <v>1939</v>
      </c>
      <c r="C1019" s="340"/>
      <c r="D1019" s="417"/>
      <c r="E1019" s="841"/>
      <c r="F1019" s="418"/>
    </row>
    <row r="1020" spans="1:6" x14ac:dyDescent="0.2">
      <c r="A1020" s="980"/>
      <c r="B1020" s="1075"/>
      <c r="C1020" s="982"/>
      <c r="D1020" s="983"/>
      <c r="E1020" s="830"/>
      <c r="F1020" s="984"/>
    </row>
    <row r="1021" spans="1:6" ht="24" x14ac:dyDescent="0.2">
      <c r="A1021" s="465" t="s">
        <v>2</v>
      </c>
      <c r="B1021" s="1079" t="s">
        <v>2078</v>
      </c>
      <c r="C1021" s="466"/>
      <c r="D1021" s="467"/>
      <c r="E1021" s="955"/>
      <c r="F1021" s="467"/>
    </row>
    <row r="1022" spans="1:6" x14ac:dyDescent="0.2">
      <c r="A1022" s="347"/>
      <c r="B1022" s="481" t="s">
        <v>2079</v>
      </c>
      <c r="C1022" s="348" t="s">
        <v>839</v>
      </c>
      <c r="D1022" s="422">
        <v>0</v>
      </c>
      <c r="E1022" s="799"/>
      <c r="F1022" s="422">
        <f>E1022*D1022</f>
        <v>0</v>
      </c>
    </row>
    <row r="1023" spans="1:6" x14ac:dyDescent="0.2">
      <c r="A1023" s="368"/>
      <c r="B1023" s="481"/>
      <c r="C1023" s="369"/>
      <c r="D1023" s="427"/>
      <c r="E1023" s="930"/>
      <c r="F1023" s="428"/>
    </row>
    <row r="1024" spans="1:6" ht="24" x14ac:dyDescent="0.2">
      <c r="A1024" s="351" t="s">
        <v>3</v>
      </c>
      <c r="B1024" s="482" t="s">
        <v>1940</v>
      </c>
      <c r="C1024" s="348"/>
      <c r="D1024" s="422"/>
      <c r="E1024" s="930"/>
      <c r="F1024" s="422"/>
    </row>
    <row r="1025" spans="1:6" x14ac:dyDescent="0.2">
      <c r="A1025" s="347"/>
      <c r="B1025" s="482" t="s">
        <v>1913</v>
      </c>
      <c r="C1025" s="348" t="s">
        <v>839</v>
      </c>
      <c r="D1025" s="422">
        <v>160</v>
      </c>
      <c r="E1025" s="799"/>
      <c r="F1025" s="422">
        <f t="shared" ref="F1025:F1043" si="10">E1025*D1025</f>
        <v>0</v>
      </c>
    </row>
    <row r="1026" spans="1:6" x14ac:dyDescent="0.2">
      <c r="A1026" s="368"/>
      <c r="B1026" s="481"/>
      <c r="C1026" s="369"/>
      <c r="D1026" s="427"/>
      <c r="E1026" s="930"/>
      <c r="F1026" s="422"/>
    </row>
    <row r="1027" spans="1:6" ht="24" x14ac:dyDescent="0.2">
      <c r="A1027" s="680" t="s">
        <v>4</v>
      </c>
      <c r="B1027" s="482" t="s">
        <v>2080</v>
      </c>
      <c r="C1027" s="348"/>
      <c r="D1027" s="422"/>
      <c r="E1027" s="930"/>
      <c r="F1027" s="422"/>
    </row>
    <row r="1028" spans="1:6" x14ac:dyDescent="0.2">
      <c r="A1028" s="351"/>
      <c r="B1028" s="482" t="s">
        <v>1942</v>
      </c>
      <c r="C1028" s="348"/>
      <c r="D1028" s="422">
        <v>872.06</v>
      </c>
      <c r="E1028" s="799"/>
      <c r="F1028" s="422"/>
    </row>
    <row r="1029" spans="1:6" x14ac:dyDescent="0.2">
      <c r="A1029" s="351" t="s">
        <v>520</v>
      </c>
      <c r="B1029" s="482" t="s">
        <v>2081</v>
      </c>
      <c r="C1029" s="372" t="s">
        <v>839</v>
      </c>
      <c r="D1029" s="422">
        <f>D1028*0.5</f>
        <v>436.03</v>
      </c>
      <c r="E1029" s="799"/>
      <c r="F1029" s="422">
        <f t="shared" si="10"/>
        <v>0</v>
      </c>
    </row>
    <row r="1030" spans="1:6" x14ac:dyDescent="0.2">
      <c r="A1030" s="351" t="s">
        <v>521</v>
      </c>
      <c r="B1030" s="482" t="s">
        <v>2082</v>
      </c>
      <c r="C1030" s="372" t="s">
        <v>839</v>
      </c>
      <c r="D1030" s="422">
        <f>D1028*0.3</f>
        <v>261.61799999999999</v>
      </c>
      <c r="E1030" s="799"/>
      <c r="F1030" s="422">
        <f t="shared" si="10"/>
        <v>0</v>
      </c>
    </row>
    <row r="1031" spans="1:6" x14ac:dyDescent="0.2">
      <c r="A1031" s="351" t="s">
        <v>522</v>
      </c>
      <c r="B1031" s="482" t="s">
        <v>2083</v>
      </c>
      <c r="C1031" s="348" t="s">
        <v>839</v>
      </c>
      <c r="D1031" s="422">
        <f>D1028*0.2</f>
        <v>174.41200000000001</v>
      </c>
      <c r="E1031" s="799"/>
      <c r="F1031" s="422">
        <f t="shared" si="10"/>
        <v>0</v>
      </c>
    </row>
    <row r="1032" spans="1:6" x14ac:dyDescent="0.2">
      <c r="A1032" s="347"/>
      <c r="B1032" s="482"/>
      <c r="C1032" s="348"/>
      <c r="D1032" s="422"/>
      <c r="E1032" s="930"/>
      <c r="F1032" s="422"/>
    </row>
    <row r="1033" spans="1:6" ht="24" x14ac:dyDescent="0.2">
      <c r="A1033" s="680" t="s">
        <v>531</v>
      </c>
      <c r="B1033" s="482" t="s">
        <v>2084</v>
      </c>
      <c r="C1033" s="348"/>
      <c r="D1033" s="422"/>
      <c r="E1033" s="930"/>
      <c r="F1033" s="422"/>
    </row>
    <row r="1034" spans="1:6" x14ac:dyDescent="0.2">
      <c r="A1034" s="351"/>
      <c r="B1034" s="482" t="s">
        <v>1942</v>
      </c>
      <c r="C1034" s="348"/>
      <c r="D1034" s="422">
        <v>55.8</v>
      </c>
      <c r="E1034" s="799"/>
      <c r="F1034" s="422"/>
    </row>
    <row r="1035" spans="1:6" x14ac:dyDescent="0.2">
      <c r="A1035" s="351" t="s">
        <v>532</v>
      </c>
      <c r="B1035" s="482" t="s">
        <v>2085</v>
      </c>
      <c r="C1035" s="372" t="s">
        <v>839</v>
      </c>
      <c r="D1035" s="422">
        <f>D1034*0.2</f>
        <v>11.16</v>
      </c>
      <c r="E1035" s="799"/>
      <c r="F1035" s="422">
        <f t="shared" si="10"/>
        <v>0</v>
      </c>
    </row>
    <row r="1036" spans="1:6" x14ac:dyDescent="0.2">
      <c r="A1036" s="351" t="s">
        <v>533</v>
      </c>
      <c r="B1036" s="482" t="s">
        <v>2086</v>
      </c>
      <c r="C1036" s="372" t="s">
        <v>839</v>
      </c>
      <c r="D1036" s="422">
        <f>D1034*0.4</f>
        <v>22.32</v>
      </c>
      <c r="E1036" s="799"/>
      <c r="F1036" s="422">
        <f t="shared" si="10"/>
        <v>0</v>
      </c>
    </row>
    <row r="1037" spans="1:6" x14ac:dyDescent="0.2">
      <c r="A1037" s="351" t="s">
        <v>736</v>
      </c>
      <c r="B1037" s="482" t="s">
        <v>2087</v>
      </c>
      <c r="C1037" s="348" t="s">
        <v>839</v>
      </c>
      <c r="D1037" s="422">
        <f>D1034*0.4</f>
        <v>22.32</v>
      </c>
      <c r="E1037" s="799"/>
      <c r="F1037" s="422">
        <f t="shared" si="10"/>
        <v>0</v>
      </c>
    </row>
    <row r="1038" spans="1:6" x14ac:dyDescent="0.2">
      <c r="A1038" s="351"/>
      <c r="B1038" s="482"/>
      <c r="C1038" s="348"/>
      <c r="D1038" s="422"/>
      <c r="E1038" s="930"/>
      <c r="F1038" s="422"/>
    </row>
    <row r="1039" spans="1:6" ht="24" x14ac:dyDescent="0.2">
      <c r="A1039" s="680" t="s">
        <v>534</v>
      </c>
      <c r="B1039" s="482" t="s">
        <v>2150</v>
      </c>
      <c r="C1039" s="348"/>
      <c r="D1039" s="483"/>
      <c r="E1039" s="930"/>
      <c r="F1039" s="422"/>
    </row>
    <row r="1040" spans="1:6" x14ac:dyDescent="0.2">
      <c r="A1040" s="351"/>
      <c r="B1040" s="482" t="s">
        <v>1942</v>
      </c>
      <c r="C1040" s="348"/>
      <c r="D1040" s="422">
        <v>65</v>
      </c>
      <c r="E1040" s="799"/>
      <c r="F1040" s="422"/>
    </row>
    <row r="1041" spans="1:6" x14ac:dyDescent="0.2">
      <c r="A1041" s="347" t="s">
        <v>738</v>
      </c>
      <c r="B1041" s="482" t="s">
        <v>2151</v>
      </c>
      <c r="C1041" s="348" t="s">
        <v>839</v>
      </c>
      <c r="D1041" s="422">
        <f>D1040*0.1</f>
        <v>6.5</v>
      </c>
      <c r="E1041" s="799"/>
      <c r="F1041" s="422">
        <f t="shared" si="10"/>
        <v>0</v>
      </c>
    </row>
    <row r="1042" spans="1:6" x14ac:dyDescent="0.2">
      <c r="A1042" s="347" t="s">
        <v>739</v>
      </c>
      <c r="B1042" s="482" t="s">
        <v>2082</v>
      </c>
      <c r="C1042" s="372" t="s">
        <v>839</v>
      </c>
      <c r="D1042" s="422">
        <f>D1040*0.3</f>
        <v>19.5</v>
      </c>
      <c r="E1042" s="799"/>
      <c r="F1042" s="422">
        <f t="shared" si="10"/>
        <v>0</v>
      </c>
    </row>
    <row r="1043" spans="1:6" x14ac:dyDescent="0.2">
      <c r="A1043" s="450" t="s">
        <v>2189</v>
      </c>
      <c r="B1043" s="1082" t="s">
        <v>2152</v>
      </c>
      <c r="C1043" s="451" t="s">
        <v>839</v>
      </c>
      <c r="D1043" s="452">
        <f>D1040*0.6</f>
        <v>39</v>
      </c>
      <c r="E1043" s="800"/>
      <c r="F1043" s="452">
        <f t="shared" si="10"/>
        <v>0</v>
      </c>
    </row>
    <row r="1044" spans="1:6" x14ac:dyDescent="0.2">
      <c r="A1044" s="971"/>
      <c r="B1044" s="1083"/>
      <c r="C1044" s="973"/>
      <c r="D1044" s="974"/>
      <c r="E1044" s="826"/>
      <c r="F1044" s="975"/>
    </row>
    <row r="1045" spans="1:6" x14ac:dyDescent="0.2">
      <c r="A1045" s="338" t="s">
        <v>1938</v>
      </c>
      <c r="B1045" s="683" t="s">
        <v>1949</v>
      </c>
      <c r="C1045" s="340"/>
      <c r="D1045" s="417"/>
      <c r="E1045" s="841"/>
      <c r="F1045" s="418">
        <f>SUM(F1020:F1044)</f>
        <v>0</v>
      </c>
    </row>
    <row r="1046" spans="1:6" x14ac:dyDescent="0.2">
      <c r="A1046" s="978"/>
      <c r="B1046" s="1081"/>
      <c r="C1046" s="969"/>
      <c r="D1046" s="970"/>
      <c r="E1046" s="835"/>
      <c r="F1046" s="979"/>
    </row>
    <row r="1047" spans="1:6" x14ac:dyDescent="0.2">
      <c r="A1047" s="338" t="s">
        <v>1950</v>
      </c>
      <c r="B1047" s="683" t="s">
        <v>1951</v>
      </c>
      <c r="C1047" s="340"/>
      <c r="D1047" s="417"/>
      <c r="E1047" s="841"/>
      <c r="F1047" s="418"/>
    </row>
    <row r="1048" spans="1:6" x14ac:dyDescent="0.2">
      <c r="A1048" s="980"/>
      <c r="B1048" s="1075"/>
      <c r="C1048" s="982"/>
      <c r="D1048" s="983"/>
      <c r="E1048" s="830"/>
      <c r="F1048" s="984"/>
    </row>
    <row r="1049" spans="1:6" ht="24" x14ac:dyDescent="0.2">
      <c r="A1049" s="465" t="s">
        <v>535</v>
      </c>
      <c r="B1049" s="1079" t="s">
        <v>2088</v>
      </c>
      <c r="C1049" s="466"/>
      <c r="D1049" s="467"/>
      <c r="E1049" s="955"/>
      <c r="F1049" s="467"/>
    </row>
    <row r="1050" spans="1:6" x14ac:dyDescent="0.2">
      <c r="A1050" s="347"/>
      <c r="B1050" s="482"/>
      <c r="C1050" s="348" t="s">
        <v>2024</v>
      </c>
      <c r="D1050" s="422">
        <f>D1056/0.1</f>
        <v>523.19999999999993</v>
      </c>
      <c r="E1050" s="799"/>
      <c r="F1050" s="422">
        <f>E1050*D1050</f>
        <v>0</v>
      </c>
    </row>
    <row r="1051" spans="1:6" x14ac:dyDescent="0.2">
      <c r="A1051" s="347"/>
      <c r="B1051" s="482"/>
      <c r="C1051" s="348"/>
      <c r="D1051" s="422"/>
      <c r="E1051" s="930"/>
      <c r="F1051" s="422"/>
    </row>
    <row r="1052" spans="1:6" ht="24" x14ac:dyDescent="0.2">
      <c r="A1052" s="351" t="s">
        <v>536</v>
      </c>
      <c r="B1052" s="482" t="s">
        <v>2153</v>
      </c>
      <c r="C1052" s="348"/>
      <c r="D1052" s="483"/>
      <c r="E1052" s="930"/>
      <c r="F1052" s="422"/>
    </row>
    <row r="1053" spans="1:6" x14ac:dyDescent="0.2">
      <c r="A1053" s="347"/>
      <c r="B1053" s="482"/>
      <c r="C1053" s="348" t="s">
        <v>2024</v>
      </c>
      <c r="D1053" s="422">
        <v>40</v>
      </c>
      <c r="E1053" s="799"/>
      <c r="F1053" s="422">
        <f>E1053*D1053</f>
        <v>0</v>
      </c>
    </row>
    <row r="1054" spans="1:6" x14ac:dyDescent="0.2">
      <c r="A1054" s="347"/>
      <c r="B1054" s="482"/>
      <c r="C1054" s="348"/>
      <c r="D1054" s="422"/>
      <c r="E1054" s="930"/>
      <c r="F1054" s="422"/>
    </row>
    <row r="1055" spans="1:6" ht="36" x14ac:dyDescent="0.2">
      <c r="A1055" s="351" t="s">
        <v>537</v>
      </c>
      <c r="B1055" s="482" t="s">
        <v>2089</v>
      </c>
      <c r="C1055" s="348"/>
      <c r="D1055" s="422"/>
      <c r="E1055" s="930"/>
      <c r="F1055" s="422"/>
    </row>
    <row r="1056" spans="1:6" x14ac:dyDescent="0.2">
      <c r="A1056" s="347"/>
      <c r="B1056" s="482"/>
      <c r="C1056" s="348" t="s">
        <v>839</v>
      </c>
      <c r="D1056" s="422">
        <v>52.32</v>
      </c>
      <c r="E1056" s="799"/>
      <c r="F1056" s="422">
        <f>E1056*D1056</f>
        <v>0</v>
      </c>
    </row>
    <row r="1057" spans="1:6" x14ac:dyDescent="0.2">
      <c r="A1057" s="347"/>
      <c r="B1057" s="482"/>
      <c r="C1057" s="348"/>
      <c r="D1057" s="422"/>
      <c r="E1057" s="930"/>
      <c r="F1057" s="422"/>
    </row>
    <row r="1058" spans="1:6" ht="48" x14ac:dyDescent="0.2">
      <c r="A1058" s="351" t="s">
        <v>538</v>
      </c>
      <c r="B1058" s="482" t="s">
        <v>2154</v>
      </c>
      <c r="C1058" s="348"/>
      <c r="D1058" s="483"/>
      <c r="E1058" s="930"/>
      <c r="F1058" s="422"/>
    </row>
    <row r="1059" spans="1:6" x14ac:dyDescent="0.2">
      <c r="A1059" s="347"/>
      <c r="B1059" s="482"/>
      <c r="C1059" s="348" t="s">
        <v>839</v>
      </c>
      <c r="D1059" s="422">
        <v>12</v>
      </c>
      <c r="E1059" s="799"/>
      <c r="F1059" s="422">
        <f>E1059*D1059</f>
        <v>0</v>
      </c>
    </row>
    <row r="1060" spans="1:6" x14ac:dyDescent="0.2">
      <c r="A1060" s="347"/>
      <c r="B1060" s="482"/>
      <c r="C1060" s="348"/>
      <c r="D1060" s="422"/>
      <c r="E1060" s="930"/>
      <c r="F1060" s="422"/>
    </row>
    <row r="1061" spans="1:6" ht="36" x14ac:dyDescent="0.2">
      <c r="A1061" s="351" t="s">
        <v>539</v>
      </c>
      <c r="B1061" s="482" t="s">
        <v>2155</v>
      </c>
      <c r="C1061" s="348"/>
      <c r="D1061" s="483"/>
      <c r="E1061" s="930"/>
      <c r="F1061" s="422"/>
    </row>
    <row r="1062" spans="1:6" x14ac:dyDescent="0.2">
      <c r="A1062" s="347"/>
      <c r="B1062" s="482"/>
      <c r="C1062" s="348" t="s">
        <v>839</v>
      </c>
      <c r="D1062" s="422">
        <v>1.9</v>
      </c>
      <c r="E1062" s="799"/>
      <c r="F1062" s="422">
        <f>E1062*D1062</f>
        <v>0</v>
      </c>
    </row>
    <row r="1063" spans="1:6" x14ac:dyDescent="0.2">
      <c r="A1063" s="347"/>
      <c r="B1063" s="482"/>
      <c r="C1063" s="348"/>
      <c r="D1063" s="422"/>
      <c r="E1063" s="930"/>
      <c r="F1063" s="422"/>
    </row>
    <row r="1064" spans="1:6" ht="60" x14ac:dyDescent="0.2">
      <c r="A1064" s="351" t="s">
        <v>540</v>
      </c>
      <c r="B1064" s="484" t="s">
        <v>2090</v>
      </c>
      <c r="C1064" s="348"/>
      <c r="D1064" s="422"/>
      <c r="E1064" s="930"/>
      <c r="F1064" s="422"/>
    </row>
    <row r="1065" spans="1:6" x14ac:dyDescent="0.2">
      <c r="A1065" s="347"/>
      <c r="B1065" s="482"/>
      <c r="C1065" s="348" t="s">
        <v>839</v>
      </c>
      <c r="D1065" s="422">
        <v>170.44</v>
      </c>
      <c r="E1065" s="799"/>
      <c r="F1065" s="422">
        <f>E1065*D1065</f>
        <v>0</v>
      </c>
    </row>
    <row r="1066" spans="1:6" x14ac:dyDescent="0.2">
      <c r="A1066" s="347"/>
      <c r="B1066" s="482"/>
      <c r="C1066" s="348"/>
      <c r="D1066" s="422"/>
      <c r="E1066" s="930"/>
      <c r="F1066" s="422"/>
    </row>
    <row r="1067" spans="1:6" ht="60" x14ac:dyDescent="0.2">
      <c r="A1067" s="351" t="s">
        <v>541</v>
      </c>
      <c r="B1067" s="484" t="s">
        <v>2156</v>
      </c>
      <c r="C1067" s="348"/>
      <c r="D1067" s="483"/>
      <c r="E1067" s="930"/>
      <c r="F1067" s="422"/>
    </row>
    <row r="1068" spans="1:6" x14ac:dyDescent="0.2">
      <c r="A1068" s="347"/>
      <c r="B1068" s="482"/>
      <c r="C1068" s="348" t="s">
        <v>839</v>
      </c>
      <c r="D1068" s="422">
        <v>6.8</v>
      </c>
      <c r="E1068" s="799"/>
      <c r="F1068" s="422">
        <f>E1068*D1068</f>
        <v>0</v>
      </c>
    </row>
    <row r="1069" spans="1:6" x14ac:dyDescent="0.2">
      <c r="A1069" s="347"/>
      <c r="B1069" s="482"/>
      <c r="C1069" s="348"/>
      <c r="D1069" s="422"/>
      <c r="E1069" s="930"/>
      <c r="F1069" s="422"/>
    </row>
    <row r="1070" spans="1:6" ht="36" x14ac:dyDescent="0.2">
      <c r="A1070" s="351" t="s">
        <v>544</v>
      </c>
      <c r="B1070" s="482" t="s">
        <v>2091</v>
      </c>
      <c r="C1070" s="348"/>
      <c r="D1070" s="422"/>
      <c r="E1070" s="930"/>
      <c r="F1070" s="422"/>
    </row>
    <row r="1071" spans="1:6" x14ac:dyDescent="0.2">
      <c r="A1071" s="347"/>
      <c r="B1071" s="482"/>
      <c r="C1071" s="348" t="s">
        <v>839</v>
      </c>
      <c r="D1071" s="422">
        <v>710.79</v>
      </c>
      <c r="E1071" s="799"/>
      <c r="F1071" s="422">
        <f>E1071*D1071</f>
        <v>0</v>
      </c>
    </row>
    <row r="1072" spans="1:6" x14ac:dyDescent="0.2">
      <c r="A1072" s="347"/>
      <c r="B1072" s="482"/>
      <c r="C1072" s="348"/>
      <c r="D1072" s="422"/>
      <c r="E1072" s="930"/>
      <c r="F1072" s="422"/>
    </row>
    <row r="1073" spans="1:6" ht="36" x14ac:dyDescent="0.2">
      <c r="A1073" s="351" t="s">
        <v>545</v>
      </c>
      <c r="B1073" s="482" t="s">
        <v>2157</v>
      </c>
      <c r="C1073" s="348"/>
      <c r="D1073" s="422"/>
      <c r="E1073" s="930"/>
      <c r="F1073" s="422"/>
    </row>
    <row r="1074" spans="1:6" x14ac:dyDescent="0.2">
      <c r="A1074" s="347"/>
      <c r="B1074" s="482"/>
      <c r="C1074" s="348" t="s">
        <v>839</v>
      </c>
      <c r="D1074" s="422">
        <v>41</v>
      </c>
      <c r="E1074" s="799"/>
      <c r="F1074" s="422">
        <f>E1074*D1074</f>
        <v>0</v>
      </c>
    </row>
    <row r="1075" spans="1:6" x14ac:dyDescent="0.2">
      <c r="A1075" s="347"/>
      <c r="B1075" s="482"/>
      <c r="C1075" s="348"/>
      <c r="D1075" s="422"/>
      <c r="E1075" s="930"/>
      <c r="F1075" s="422"/>
    </row>
    <row r="1076" spans="1:6" ht="48" x14ac:dyDescent="0.2">
      <c r="A1076" s="351" t="s">
        <v>546</v>
      </c>
      <c r="B1076" s="482" t="s">
        <v>2092</v>
      </c>
      <c r="C1076" s="348"/>
      <c r="D1076" s="422"/>
      <c r="E1076" s="930"/>
      <c r="F1076" s="422"/>
    </row>
    <row r="1077" spans="1:6" x14ac:dyDescent="0.2">
      <c r="A1077" s="450"/>
      <c r="B1077" s="1082"/>
      <c r="C1077" s="451" t="s">
        <v>839</v>
      </c>
      <c r="D1077" s="452">
        <f>(D1028+D1034+D1040-D1074-D1071)*1.4</f>
        <v>337.49799999999988</v>
      </c>
      <c r="E1077" s="800"/>
      <c r="F1077" s="452">
        <f>E1077*D1077</f>
        <v>0</v>
      </c>
    </row>
    <row r="1078" spans="1:6" x14ac:dyDescent="0.2">
      <c r="A1078" s="453"/>
      <c r="B1078" s="486"/>
      <c r="C1078" s="455"/>
      <c r="D1078" s="456"/>
      <c r="E1078" s="826"/>
      <c r="F1078" s="457"/>
    </row>
    <row r="1079" spans="1:6" x14ac:dyDescent="0.2">
      <c r="A1079" s="338" t="s">
        <v>1950</v>
      </c>
      <c r="B1079" s="683" t="s">
        <v>1958</v>
      </c>
      <c r="C1079" s="340"/>
      <c r="D1079" s="417"/>
      <c r="E1079" s="841"/>
      <c r="F1079" s="418">
        <f>SUM(F1049:F1077)</f>
        <v>0</v>
      </c>
    </row>
    <row r="1080" spans="1:6" x14ac:dyDescent="0.2">
      <c r="A1080" s="458"/>
      <c r="B1080" s="514"/>
      <c r="C1080" s="388"/>
      <c r="D1080" s="459"/>
      <c r="E1080" s="835"/>
      <c r="F1080" s="460"/>
    </row>
    <row r="1081" spans="1:6" x14ac:dyDescent="0.2">
      <c r="A1081" s="338" t="s">
        <v>2093</v>
      </c>
      <c r="B1081" s="683" t="s">
        <v>2094</v>
      </c>
      <c r="C1081" s="340"/>
      <c r="D1081" s="417"/>
      <c r="E1081" s="841"/>
      <c r="F1081" s="418"/>
    </row>
    <row r="1082" spans="1:6" x14ac:dyDescent="0.2">
      <c r="A1082" s="1084"/>
      <c r="B1082" s="493"/>
      <c r="C1082" s="556"/>
      <c r="D1082" s="1021"/>
      <c r="E1082" s="830"/>
      <c r="F1082" s="1022"/>
    </row>
    <row r="1083" spans="1:6" ht="24" x14ac:dyDescent="0.2">
      <c r="A1083" s="465" t="s">
        <v>548</v>
      </c>
      <c r="B1083" s="1056" t="s">
        <v>2095</v>
      </c>
      <c r="C1083" s="466"/>
      <c r="D1083" s="467"/>
      <c r="E1083" s="955"/>
      <c r="F1083" s="467"/>
    </row>
    <row r="1084" spans="1:6" x14ac:dyDescent="0.2">
      <c r="A1084" s="555"/>
      <c r="B1084" s="1078" t="s">
        <v>2079</v>
      </c>
      <c r="C1084" s="451" t="s">
        <v>2024</v>
      </c>
      <c r="D1084" s="452">
        <v>0</v>
      </c>
      <c r="E1084" s="800"/>
      <c r="F1084" s="452">
        <f>E1084*D1084</f>
        <v>0</v>
      </c>
    </row>
    <row r="1085" spans="1:6" x14ac:dyDescent="0.2">
      <c r="A1085" s="971"/>
      <c r="B1085" s="1077"/>
      <c r="C1085" s="973"/>
      <c r="D1085" s="974"/>
      <c r="E1085" s="826"/>
      <c r="F1085" s="975"/>
    </row>
    <row r="1086" spans="1:6" x14ac:dyDescent="0.2">
      <c r="A1086" s="338" t="s">
        <v>2093</v>
      </c>
      <c r="B1086" s="683" t="s">
        <v>2096</v>
      </c>
      <c r="C1086" s="340"/>
      <c r="D1086" s="417"/>
      <c r="E1086" s="841"/>
      <c r="F1086" s="418">
        <f>SUM(F1082:F1084)</f>
        <v>0</v>
      </c>
    </row>
    <row r="1087" spans="1:6" x14ac:dyDescent="0.2">
      <c r="A1087" s="976"/>
      <c r="B1087" s="1059"/>
      <c r="C1087" s="966"/>
      <c r="D1087" s="967"/>
      <c r="E1087" s="835"/>
      <c r="F1087" s="977"/>
    </row>
    <row r="1088" spans="1:6" x14ac:dyDescent="0.2">
      <c r="A1088" s="338" t="s">
        <v>48</v>
      </c>
      <c r="B1088" s="683" t="s">
        <v>1960</v>
      </c>
      <c r="C1088" s="360"/>
      <c r="D1088" s="426"/>
      <c r="E1088" s="841"/>
      <c r="F1088" s="418">
        <f>F1079+F1045+F1086</f>
        <v>0</v>
      </c>
    </row>
    <row r="1089" spans="1:6" x14ac:dyDescent="0.2">
      <c r="A1089" s="976"/>
      <c r="B1089" s="1059"/>
      <c r="C1089" s="985"/>
      <c r="D1089" s="986"/>
      <c r="E1089" s="835"/>
      <c r="F1089" s="1012"/>
    </row>
    <row r="1090" spans="1:6" ht="15" x14ac:dyDescent="0.2">
      <c r="A1090" s="933" t="s">
        <v>2</v>
      </c>
      <c r="B1090" s="1074" t="s">
        <v>1987</v>
      </c>
      <c r="C1090" s="935"/>
      <c r="D1090" s="952"/>
      <c r="E1090" s="962"/>
      <c r="F1090" s="954"/>
    </row>
    <row r="1091" spans="1:6" x14ac:dyDescent="0.2">
      <c r="A1091" s="878"/>
      <c r="B1091" s="1085"/>
      <c r="C1091" s="1014"/>
      <c r="D1091" s="1015"/>
      <c r="E1091" s="830"/>
      <c r="F1091" s="1016"/>
    </row>
    <row r="1092" spans="1:6" ht="36" x14ac:dyDescent="0.2">
      <c r="A1092" s="465" t="s">
        <v>549</v>
      </c>
      <c r="B1092" s="1079" t="s">
        <v>2097</v>
      </c>
      <c r="C1092" s="466"/>
      <c r="D1092" s="467"/>
      <c r="E1092" s="955"/>
      <c r="F1092" s="467"/>
    </row>
    <row r="1093" spans="1:6" x14ac:dyDescent="0.2">
      <c r="A1093" s="680"/>
      <c r="B1093" s="482"/>
      <c r="C1093" s="348" t="s">
        <v>2024</v>
      </c>
      <c r="D1093" s="422">
        <v>50</v>
      </c>
      <c r="E1093" s="799"/>
      <c r="F1093" s="422">
        <f>E1093*D1093</f>
        <v>0</v>
      </c>
    </row>
    <row r="1094" spans="1:6" x14ac:dyDescent="0.2">
      <c r="A1094" s="680"/>
      <c r="B1094" s="482"/>
      <c r="C1094" s="348"/>
      <c r="D1094" s="422"/>
      <c r="E1094" s="930"/>
      <c r="F1094" s="422"/>
    </row>
    <row r="1095" spans="1:6" ht="24" x14ac:dyDescent="0.2">
      <c r="A1095" s="351" t="s">
        <v>550</v>
      </c>
      <c r="B1095" s="482" t="s">
        <v>1990</v>
      </c>
      <c r="C1095" s="348"/>
      <c r="D1095" s="422"/>
      <c r="E1095" s="930"/>
      <c r="F1095" s="422"/>
    </row>
    <row r="1096" spans="1:6" x14ac:dyDescent="0.2">
      <c r="A1096" s="680"/>
      <c r="B1096" s="482"/>
      <c r="C1096" s="348" t="s">
        <v>2024</v>
      </c>
      <c r="D1096" s="422">
        <v>50</v>
      </c>
      <c r="E1096" s="799"/>
      <c r="F1096" s="422">
        <f>E1096*D1096</f>
        <v>0</v>
      </c>
    </row>
    <row r="1097" spans="1:6" x14ac:dyDescent="0.2">
      <c r="A1097" s="680"/>
      <c r="B1097" s="482"/>
      <c r="C1097" s="348"/>
      <c r="D1097" s="422"/>
      <c r="E1097" s="930"/>
      <c r="F1097" s="422"/>
    </row>
    <row r="1098" spans="1:6" ht="24" x14ac:dyDescent="0.2">
      <c r="A1098" s="351" t="s">
        <v>551</v>
      </c>
      <c r="B1098" s="482" t="s">
        <v>1991</v>
      </c>
      <c r="C1098" s="348"/>
      <c r="D1098" s="422"/>
      <c r="E1098" s="930"/>
      <c r="F1098" s="422"/>
    </row>
    <row r="1099" spans="1:6" x14ac:dyDescent="0.2">
      <c r="A1099" s="680"/>
      <c r="B1099" s="482" t="s">
        <v>1913</v>
      </c>
      <c r="C1099" s="348" t="s">
        <v>5</v>
      </c>
      <c r="D1099" s="422">
        <v>15</v>
      </c>
      <c r="E1099" s="799"/>
      <c r="F1099" s="422">
        <f>E1099*D1099</f>
        <v>0</v>
      </c>
    </row>
    <row r="1100" spans="1:6" x14ac:dyDescent="0.2">
      <c r="A1100" s="680"/>
      <c r="B1100" s="482"/>
      <c r="C1100" s="348"/>
      <c r="D1100" s="422"/>
      <c r="E1100" s="930"/>
      <c r="F1100" s="422"/>
    </row>
    <row r="1101" spans="1:6" ht="60" x14ac:dyDescent="0.2">
      <c r="A1101" s="351" t="s">
        <v>552</v>
      </c>
      <c r="B1101" s="484" t="s">
        <v>2098</v>
      </c>
      <c r="C1101" s="348"/>
      <c r="D1101" s="422"/>
      <c r="E1101" s="930"/>
      <c r="F1101" s="422"/>
    </row>
    <row r="1102" spans="1:6" x14ac:dyDescent="0.2">
      <c r="A1102" s="680"/>
      <c r="B1102" s="484"/>
      <c r="C1102" s="348" t="s">
        <v>5</v>
      </c>
      <c r="D1102" s="422">
        <v>17</v>
      </c>
      <c r="E1102" s="799"/>
      <c r="F1102" s="422">
        <f>E1102*D1102</f>
        <v>0</v>
      </c>
    </row>
    <row r="1103" spans="1:6" x14ac:dyDescent="0.2">
      <c r="A1103" s="680"/>
      <c r="B1103" s="484"/>
      <c r="C1103" s="348"/>
      <c r="D1103" s="422"/>
      <c r="E1103" s="930"/>
      <c r="F1103" s="422"/>
    </row>
    <row r="1104" spans="1:6" ht="72" x14ac:dyDescent="0.2">
      <c r="A1104" s="351" t="s">
        <v>553</v>
      </c>
      <c r="B1104" s="484" t="s">
        <v>1994</v>
      </c>
      <c r="C1104" s="348"/>
      <c r="D1104" s="422"/>
      <c r="E1104" s="930"/>
      <c r="F1104" s="422"/>
    </row>
    <row r="1105" spans="1:6" x14ac:dyDescent="0.2">
      <c r="A1105" s="141"/>
      <c r="B1105" s="1082"/>
      <c r="C1105" s="451" t="s">
        <v>2022</v>
      </c>
      <c r="D1105" s="452">
        <v>51</v>
      </c>
      <c r="E1105" s="800"/>
      <c r="F1105" s="452">
        <f>E1105*D1105</f>
        <v>0</v>
      </c>
    </row>
    <row r="1106" spans="1:6" x14ac:dyDescent="0.2">
      <c r="A1106" s="1001"/>
      <c r="B1106" s="1083"/>
      <c r="C1106" s="229"/>
      <c r="D1106" s="974"/>
      <c r="E1106" s="826"/>
      <c r="F1106" s="975"/>
    </row>
    <row r="1107" spans="1:6" x14ac:dyDescent="0.2">
      <c r="A1107" s="338" t="s">
        <v>2</v>
      </c>
      <c r="B1107" s="683" t="s">
        <v>2000</v>
      </c>
      <c r="C1107" s="63"/>
      <c r="D1107" s="426"/>
      <c r="E1107" s="841"/>
      <c r="F1107" s="418">
        <f>SUM(F1091:F1106)</f>
        <v>0</v>
      </c>
    </row>
    <row r="1108" spans="1:6" x14ac:dyDescent="0.2">
      <c r="A1108" s="976"/>
      <c r="B1108" s="1059"/>
      <c r="C1108" s="985"/>
      <c r="D1108" s="986"/>
      <c r="E1108" s="835"/>
      <c r="F1108" s="1012"/>
    </row>
    <row r="1109" spans="1:6" ht="15" x14ac:dyDescent="0.2">
      <c r="A1109" s="933" t="s">
        <v>3</v>
      </c>
      <c r="B1109" s="1074" t="s">
        <v>2001</v>
      </c>
      <c r="C1109" s="935"/>
      <c r="D1109" s="952"/>
      <c r="E1109" s="953"/>
      <c r="F1109" s="954"/>
    </row>
    <row r="1110" spans="1:6" x14ac:dyDescent="0.2">
      <c r="A1110" s="1017"/>
      <c r="B1110" s="1085"/>
      <c r="C1110" s="1014"/>
      <c r="D1110" s="1015"/>
      <c r="E1110" s="830"/>
      <c r="F1110" s="1016"/>
    </row>
    <row r="1111" spans="1:6" ht="48" x14ac:dyDescent="0.2">
      <c r="A1111" s="1086" t="s">
        <v>42</v>
      </c>
      <c r="B1111" s="1079" t="s">
        <v>2158</v>
      </c>
      <c r="C1111" s="466"/>
      <c r="D1111" s="1087"/>
      <c r="E1111" s="955"/>
      <c r="F1111" s="467"/>
    </row>
    <row r="1112" spans="1:6" x14ac:dyDescent="0.2">
      <c r="A1112" s="347"/>
      <c r="B1112" s="482" t="s">
        <v>2159</v>
      </c>
      <c r="C1112" s="348" t="s">
        <v>2022</v>
      </c>
      <c r="D1112" s="422">
        <v>105</v>
      </c>
      <c r="E1112" s="799"/>
      <c r="F1112" s="422">
        <f>E1112*D1112</f>
        <v>0</v>
      </c>
    </row>
    <row r="1113" spans="1:6" x14ac:dyDescent="0.2">
      <c r="A1113" s="347"/>
      <c r="B1113" s="482"/>
      <c r="C1113" s="348"/>
      <c r="D1113" s="422"/>
      <c r="E1113" s="930"/>
      <c r="F1113" s="422"/>
    </row>
    <row r="1114" spans="1:6" ht="24" x14ac:dyDescent="0.2">
      <c r="A1114" s="351" t="s">
        <v>43</v>
      </c>
      <c r="B1114" s="482" t="s">
        <v>2160</v>
      </c>
      <c r="C1114" s="348"/>
      <c r="D1114" s="422"/>
      <c r="E1114" s="930"/>
      <c r="F1114" s="422"/>
    </row>
    <row r="1115" spans="1:6" x14ac:dyDescent="0.2">
      <c r="A1115" s="347"/>
      <c r="B1115" s="482" t="s">
        <v>2161</v>
      </c>
      <c r="C1115" s="348" t="s">
        <v>2022</v>
      </c>
      <c r="D1115" s="422">
        <v>55</v>
      </c>
      <c r="E1115" s="799"/>
      <c r="F1115" s="422">
        <f>E1115*D1115</f>
        <v>0</v>
      </c>
    </row>
    <row r="1116" spans="1:6" x14ac:dyDescent="0.2">
      <c r="A1116" s="347"/>
      <c r="B1116" s="482"/>
      <c r="C1116" s="348"/>
      <c r="D1116" s="422"/>
      <c r="E1116" s="930"/>
      <c r="F1116" s="422"/>
    </row>
    <row r="1117" spans="1:6" ht="24" x14ac:dyDescent="0.2">
      <c r="A1117" s="129" t="s">
        <v>617</v>
      </c>
      <c r="B1117" s="482" t="s">
        <v>2160</v>
      </c>
      <c r="C1117" s="348"/>
      <c r="D1117" s="422"/>
      <c r="E1117" s="930"/>
      <c r="F1117" s="422"/>
    </row>
    <row r="1118" spans="1:6" x14ac:dyDescent="0.2">
      <c r="A1118" s="347"/>
      <c r="B1118" s="482" t="s">
        <v>2162</v>
      </c>
      <c r="C1118" s="348" t="s">
        <v>2022</v>
      </c>
      <c r="D1118" s="422">
        <v>158</v>
      </c>
      <c r="E1118" s="799"/>
      <c r="F1118" s="422">
        <f>E1118*D1118</f>
        <v>0</v>
      </c>
    </row>
    <row r="1119" spans="1:6" x14ac:dyDescent="0.2">
      <c r="A1119" s="347"/>
      <c r="B1119" s="482"/>
      <c r="C1119" s="348"/>
      <c r="D1119" s="422"/>
      <c r="E1119" s="930"/>
      <c r="F1119" s="422"/>
    </row>
    <row r="1120" spans="1:6" ht="24" x14ac:dyDescent="0.2">
      <c r="A1120" s="351" t="s">
        <v>759</v>
      </c>
      <c r="B1120" s="482" t="s">
        <v>2160</v>
      </c>
      <c r="C1120" s="348"/>
      <c r="D1120" s="422"/>
      <c r="E1120" s="930"/>
      <c r="F1120" s="422"/>
    </row>
    <row r="1121" spans="1:6" x14ac:dyDescent="0.2">
      <c r="A1121" s="347"/>
      <c r="B1121" s="482" t="s">
        <v>2163</v>
      </c>
      <c r="C1121" s="348" t="s">
        <v>2022</v>
      </c>
      <c r="D1121" s="422">
        <v>49</v>
      </c>
      <c r="E1121" s="799"/>
      <c r="F1121" s="422">
        <f>E1121*D1121</f>
        <v>0</v>
      </c>
    </row>
    <row r="1122" spans="1:6" x14ac:dyDescent="0.2">
      <c r="A1122" s="347"/>
      <c r="B1122" s="482"/>
      <c r="C1122" s="348"/>
      <c r="D1122" s="422"/>
      <c r="E1122" s="930"/>
      <c r="F1122" s="422"/>
    </row>
    <row r="1123" spans="1:6" ht="24" x14ac:dyDescent="0.2">
      <c r="A1123" s="129" t="s">
        <v>761</v>
      </c>
      <c r="B1123" s="482" t="s">
        <v>2160</v>
      </c>
      <c r="C1123" s="348"/>
      <c r="D1123" s="422"/>
      <c r="E1123" s="930"/>
      <c r="F1123" s="422"/>
    </row>
    <row r="1124" spans="1:6" x14ac:dyDescent="0.2">
      <c r="A1124" s="347"/>
      <c r="B1124" s="482" t="s">
        <v>2164</v>
      </c>
      <c r="C1124" s="348" t="s">
        <v>2022</v>
      </c>
      <c r="D1124" s="422">
        <v>60</v>
      </c>
      <c r="E1124" s="799"/>
      <c r="F1124" s="422">
        <f>E1124*D1124</f>
        <v>0</v>
      </c>
    </row>
    <row r="1125" spans="1:6" x14ac:dyDescent="0.2">
      <c r="A1125" s="347"/>
      <c r="B1125" s="482"/>
      <c r="C1125" s="348"/>
      <c r="D1125" s="422"/>
      <c r="E1125" s="930"/>
      <c r="F1125" s="422"/>
    </row>
    <row r="1126" spans="1:6" ht="36" x14ac:dyDescent="0.2">
      <c r="A1126" s="351" t="s">
        <v>764</v>
      </c>
      <c r="B1126" s="482" t="s">
        <v>2165</v>
      </c>
      <c r="C1126" s="348"/>
      <c r="D1126" s="483"/>
      <c r="E1126" s="930"/>
      <c r="F1126" s="422"/>
    </row>
    <row r="1127" spans="1:6" x14ac:dyDescent="0.2">
      <c r="A1127" s="347"/>
      <c r="B1127" s="482" t="s">
        <v>2166</v>
      </c>
      <c r="C1127" s="348" t="s">
        <v>2022</v>
      </c>
      <c r="D1127" s="422">
        <v>34</v>
      </c>
      <c r="E1127" s="799"/>
      <c r="F1127" s="422">
        <f>E1127*D1127</f>
        <v>0</v>
      </c>
    </row>
    <row r="1128" spans="1:6" x14ac:dyDescent="0.2">
      <c r="A1128" s="347"/>
      <c r="B1128" s="482"/>
      <c r="C1128" s="348"/>
      <c r="D1128" s="422"/>
      <c r="E1128" s="930"/>
      <c r="F1128" s="422"/>
    </row>
    <row r="1129" spans="1:6" ht="48" x14ac:dyDescent="0.2">
      <c r="A1129" s="129" t="s">
        <v>768</v>
      </c>
      <c r="B1129" s="482" t="s">
        <v>2167</v>
      </c>
      <c r="C1129" s="348"/>
      <c r="D1129" s="422"/>
      <c r="E1129" s="930"/>
      <c r="F1129" s="422"/>
    </row>
    <row r="1130" spans="1:6" x14ac:dyDescent="0.2">
      <c r="A1130" s="347"/>
      <c r="B1130" s="482"/>
      <c r="C1130" s="348" t="s">
        <v>5</v>
      </c>
      <c r="D1130" s="422">
        <v>1</v>
      </c>
      <c r="E1130" s="799"/>
      <c r="F1130" s="422">
        <f>E1130*D1130</f>
        <v>0</v>
      </c>
    </row>
    <row r="1131" spans="1:6" x14ac:dyDescent="0.2">
      <c r="A1131" s="347"/>
      <c r="B1131" s="482"/>
      <c r="C1131" s="348"/>
      <c r="D1131" s="422"/>
      <c r="E1131" s="930"/>
      <c r="F1131" s="422"/>
    </row>
    <row r="1132" spans="1:6" ht="48" x14ac:dyDescent="0.2">
      <c r="A1132" s="351" t="s">
        <v>773</v>
      </c>
      <c r="B1132" s="482" t="s">
        <v>2103</v>
      </c>
      <c r="C1132" s="348"/>
      <c r="D1132" s="422"/>
      <c r="E1132" s="930"/>
      <c r="F1132" s="422"/>
    </row>
    <row r="1133" spans="1:6" x14ac:dyDescent="0.2">
      <c r="A1133" s="347"/>
      <c r="B1133" s="482"/>
      <c r="C1133" s="348" t="s">
        <v>5</v>
      </c>
      <c r="D1133" s="422">
        <v>1</v>
      </c>
      <c r="E1133" s="799"/>
      <c r="F1133" s="422">
        <f>E1133*D1133</f>
        <v>0</v>
      </c>
    </row>
    <row r="1134" spans="1:6" x14ac:dyDescent="0.2">
      <c r="A1134" s="347"/>
      <c r="B1134" s="482"/>
      <c r="C1134" s="348"/>
      <c r="D1134" s="422"/>
      <c r="E1134" s="930"/>
      <c r="F1134" s="422"/>
    </row>
    <row r="1135" spans="1:6" ht="48" x14ac:dyDescent="0.2">
      <c r="A1135" s="129" t="s">
        <v>774</v>
      </c>
      <c r="B1135" s="482" t="s">
        <v>2168</v>
      </c>
      <c r="C1135" s="348"/>
      <c r="D1135" s="422"/>
      <c r="E1135" s="930"/>
      <c r="F1135" s="422"/>
    </row>
    <row r="1136" spans="1:6" x14ac:dyDescent="0.2">
      <c r="A1136" s="347"/>
      <c r="B1136" s="482"/>
      <c r="C1136" s="348" t="s">
        <v>5</v>
      </c>
      <c r="D1136" s="422">
        <v>2</v>
      </c>
      <c r="E1136" s="799"/>
      <c r="F1136" s="422">
        <f>E1136*D1136</f>
        <v>0</v>
      </c>
    </row>
    <row r="1137" spans="1:6" x14ac:dyDescent="0.2">
      <c r="A1137" s="347"/>
      <c r="B1137" s="482"/>
      <c r="C1137" s="348"/>
      <c r="D1137" s="483"/>
      <c r="E1137" s="930"/>
      <c r="F1137" s="422"/>
    </row>
    <row r="1138" spans="1:6" ht="48" x14ac:dyDescent="0.2">
      <c r="A1138" s="351" t="s">
        <v>775</v>
      </c>
      <c r="B1138" s="482" t="s">
        <v>2104</v>
      </c>
      <c r="C1138" s="348"/>
      <c r="D1138" s="422"/>
      <c r="E1138" s="930"/>
      <c r="F1138" s="422"/>
    </row>
    <row r="1139" spans="1:6" x14ac:dyDescent="0.2">
      <c r="A1139" s="347"/>
      <c r="B1139" s="482"/>
      <c r="C1139" s="348" t="s">
        <v>5</v>
      </c>
      <c r="D1139" s="422">
        <v>4</v>
      </c>
      <c r="E1139" s="799"/>
      <c r="F1139" s="422">
        <f>E1139*D1139</f>
        <v>0</v>
      </c>
    </row>
    <row r="1140" spans="1:6" x14ac:dyDescent="0.2">
      <c r="A1140" s="347"/>
      <c r="B1140" s="482"/>
      <c r="C1140" s="348"/>
      <c r="D1140" s="483"/>
      <c r="E1140" s="930"/>
      <c r="F1140" s="422"/>
    </row>
    <row r="1141" spans="1:6" ht="48" x14ac:dyDescent="0.2">
      <c r="A1141" s="129" t="s">
        <v>776</v>
      </c>
      <c r="B1141" s="482" t="s">
        <v>2105</v>
      </c>
      <c r="C1141" s="348"/>
      <c r="D1141" s="422"/>
      <c r="E1141" s="930"/>
      <c r="F1141" s="422"/>
    </row>
    <row r="1142" spans="1:6" x14ac:dyDescent="0.2">
      <c r="A1142" s="347"/>
      <c r="B1142" s="482"/>
      <c r="C1142" s="348" t="s">
        <v>5</v>
      </c>
      <c r="D1142" s="422">
        <v>1</v>
      </c>
      <c r="E1142" s="799"/>
      <c r="F1142" s="422">
        <f>E1142*D1142</f>
        <v>0</v>
      </c>
    </row>
    <row r="1143" spans="1:6" x14ac:dyDescent="0.2">
      <c r="A1143" s="347"/>
      <c r="B1143" s="482"/>
      <c r="C1143" s="348"/>
      <c r="D1143" s="422"/>
      <c r="E1143" s="930"/>
      <c r="F1143" s="422"/>
    </row>
    <row r="1144" spans="1:6" ht="48" x14ac:dyDescent="0.2">
      <c r="A1144" s="351" t="s">
        <v>780</v>
      </c>
      <c r="B1144" s="482" t="s">
        <v>2106</v>
      </c>
      <c r="C1144" s="348"/>
      <c r="D1144" s="422"/>
      <c r="E1144" s="930"/>
      <c r="F1144" s="422"/>
    </row>
    <row r="1145" spans="1:6" x14ac:dyDescent="0.2">
      <c r="A1145" s="347"/>
      <c r="B1145" s="482"/>
      <c r="C1145" s="348" t="s">
        <v>5</v>
      </c>
      <c r="D1145" s="422">
        <v>6</v>
      </c>
      <c r="E1145" s="799"/>
      <c r="F1145" s="422">
        <f>E1145*D1145</f>
        <v>0</v>
      </c>
    </row>
    <row r="1146" spans="1:6" x14ac:dyDescent="0.2">
      <c r="A1146" s="347"/>
      <c r="B1146" s="482"/>
      <c r="C1146" s="348"/>
      <c r="D1146" s="422"/>
      <c r="E1146" s="930"/>
      <c r="F1146" s="422"/>
    </row>
    <row r="1147" spans="1:6" ht="48" x14ac:dyDescent="0.2">
      <c r="A1147" s="129" t="s">
        <v>781</v>
      </c>
      <c r="B1147" s="482" t="s">
        <v>2169</v>
      </c>
      <c r="C1147" s="348"/>
      <c r="D1147" s="422"/>
      <c r="E1147" s="930"/>
      <c r="F1147" s="422"/>
    </row>
    <row r="1148" spans="1:6" x14ac:dyDescent="0.2">
      <c r="A1148" s="347"/>
      <c r="B1148" s="482"/>
      <c r="C1148" s="348" t="s">
        <v>5</v>
      </c>
      <c r="D1148" s="422">
        <v>11</v>
      </c>
      <c r="E1148" s="799"/>
      <c r="F1148" s="422">
        <f>E1148*D1148</f>
        <v>0</v>
      </c>
    </row>
    <row r="1149" spans="1:6" x14ac:dyDescent="0.2">
      <c r="A1149" s="347"/>
      <c r="B1149" s="482"/>
      <c r="C1149" s="348"/>
      <c r="D1149" s="422"/>
      <c r="E1149" s="930"/>
      <c r="F1149" s="422"/>
    </row>
    <row r="1150" spans="1:6" ht="36" x14ac:dyDescent="0.2">
      <c r="A1150" s="351" t="s">
        <v>782</v>
      </c>
      <c r="B1150" s="482" t="s">
        <v>2170</v>
      </c>
      <c r="C1150" s="348"/>
      <c r="D1150" s="483"/>
      <c r="E1150" s="930"/>
      <c r="F1150" s="422"/>
    </row>
    <row r="1151" spans="1:6" x14ac:dyDescent="0.2">
      <c r="A1151" s="347"/>
      <c r="B1151" s="482"/>
      <c r="C1151" s="348" t="s">
        <v>5</v>
      </c>
      <c r="D1151" s="422">
        <v>1</v>
      </c>
      <c r="E1151" s="799"/>
      <c r="F1151" s="422">
        <f>E1151*D1151</f>
        <v>0</v>
      </c>
    </row>
    <row r="1152" spans="1:6" x14ac:dyDescent="0.2">
      <c r="A1152" s="347"/>
      <c r="B1152" s="482"/>
      <c r="C1152" s="348"/>
      <c r="D1152" s="422"/>
      <c r="E1152" s="930"/>
      <c r="F1152" s="422"/>
    </row>
    <row r="1153" spans="1:6" ht="36" x14ac:dyDescent="0.2">
      <c r="A1153" s="129" t="s">
        <v>783</v>
      </c>
      <c r="B1153" s="482" t="s">
        <v>2171</v>
      </c>
      <c r="C1153" s="348"/>
      <c r="D1153" s="483"/>
      <c r="E1153" s="930"/>
      <c r="F1153" s="422"/>
    </row>
    <row r="1154" spans="1:6" x14ac:dyDescent="0.2">
      <c r="A1154" s="347"/>
      <c r="B1154" s="482"/>
      <c r="C1154" s="348" t="s">
        <v>5</v>
      </c>
      <c r="D1154" s="422">
        <v>2</v>
      </c>
      <c r="E1154" s="799"/>
      <c r="F1154" s="422">
        <f>E1154*D1154</f>
        <v>0</v>
      </c>
    </row>
    <row r="1155" spans="1:6" x14ac:dyDescent="0.2">
      <c r="A1155" s="347"/>
      <c r="B1155" s="482"/>
      <c r="C1155" s="348"/>
      <c r="D1155" s="422"/>
      <c r="E1155" s="930"/>
      <c r="F1155" s="422"/>
    </row>
    <row r="1156" spans="1:6" ht="36" x14ac:dyDescent="0.2">
      <c r="A1156" s="351" t="s">
        <v>784</v>
      </c>
      <c r="B1156" s="482" t="s">
        <v>2172</v>
      </c>
      <c r="C1156" s="348"/>
      <c r="D1156" s="483"/>
      <c r="E1156" s="930"/>
      <c r="F1156" s="422"/>
    </row>
    <row r="1157" spans="1:6" x14ac:dyDescent="0.2">
      <c r="A1157" s="347"/>
      <c r="B1157" s="482"/>
      <c r="C1157" s="348" t="s">
        <v>5</v>
      </c>
      <c r="D1157" s="422">
        <v>2</v>
      </c>
      <c r="E1157" s="799"/>
      <c r="F1157" s="422">
        <f>E1157*D1157</f>
        <v>0</v>
      </c>
    </row>
    <row r="1158" spans="1:6" x14ac:dyDescent="0.2">
      <c r="A1158" s="347"/>
      <c r="B1158" s="482"/>
      <c r="C1158" s="348"/>
      <c r="D1158" s="422"/>
      <c r="E1158" s="930"/>
      <c r="F1158" s="422"/>
    </row>
    <row r="1159" spans="1:6" ht="36" x14ac:dyDescent="0.2">
      <c r="A1159" s="129" t="s">
        <v>785</v>
      </c>
      <c r="B1159" s="482" t="s">
        <v>2173</v>
      </c>
      <c r="C1159" s="348"/>
      <c r="D1159" s="483"/>
      <c r="E1159" s="930"/>
      <c r="F1159" s="422"/>
    </row>
    <row r="1160" spans="1:6" x14ac:dyDescent="0.2">
      <c r="A1160" s="347"/>
      <c r="B1160" s="482"/>
      <c r="C1160" s="348" t="s">
        <v>5</v>
      </c>
      <c r="D1160" s="422">
        <v>2</v>
      </c>
      <c r="E1160" s="799"/>
      <c r="F1160" s="422">
        <f>E1160*D1160</f>
        <v>0</v>
      </c>
    </row>
    <row r="1161" spans="1:6" x14ac:dyDescent="0.2">
      <c r="A1161" s="347"/>
      <c r="B1161" s="482"/>
      <c r="C1161" s="348"/>
      <c r="D1161" s="422"/>
      <c r="E1161" s="930"/>
      <c r="F1161" s="422"/>
    </row>
    <row r="1162" spans="1:6" ht="36" x14ac:dyDescent="0.2">
      <c r="A1162" s="351" t="s">
        <v>786</v>
      </c>
      <c r="B1162" s="482" t="s">
        <v>2174</v>
      </c>
      <c r="C1162" s="348"/>
      <c r="D1162" s="483"/>
      <c r="E1162" s="930"/>
      <c r="F1162" s="422"/>
    </row>
    <row r="1163" spans="1:6" x14ac:dyDescent="0.2">
      <c r="A1163" s="347"/>
      <c r="B1163" s="482"/>
      <c r="C1163" s="348" t="s">
        <v>5</v>
      </c>
      <c r="D1163" s="422">
        <v>3</v>
      </c>
      <c r="E1163" s="799"/>
      <c r="F1163" s="422">
        <f>E1163*D1163</f>
        <v>0</v>
      </c>
    </row>
    <row r="1164" spans="1:6" x14ac:dyDescent="0.2">
      <c r="A1164" s="347"/>
      <c r="B1164" s="482"/>
      <c r="C1164" s="348"/>
      <c r="D1164" s="422"/>
      <c r="E1164" s="930"/>
      <c r="F1164" s="422"/>
    </row>
    <row r="1165" spans="1:6" ht="48" x14ac:dyDescent="0.2">
      <c r="A1165" s="129" t="s">
        <v>791</v>
      </c>
      <c r="B1165" s="482" t="s">
        <v>2175</v>
      </c>
      <c r="C1165" s="348"/>
      <c r="D1165" s="483"/>
      <c r="E1165" s="930"/>
      <c r="F1165" s="422"/>
    </row>
    <row r="1166" spans="1:6" x14ac:dyDescent="0.2">
      <c r="A1166" s="347"/>
      <c r="B1166" s="481" t="s">
        <v>2176</v>
      </c>
      <c r="C1166" s="348" t="s">
        <v>5</v>
      </c>
      <c r="D1166" s="422">
        <v>0</v>
      </c>
      <c r="E1166" s="799"/>
      <c r="F1166" s="422">
        <f>E1166*D1166</f>
        <v>0</v>
      </c>
    </row>
    <row r="1167" spans="1:6" x14ac:dyDescent="0.2">
      <c r="A1167" s="347"/>
      <c r="B1167" s="481"/>
      <c r="C1167" s="348"/>
      <c r="D1167" s="422"/>
      <c r="E1167" s="930"/>
      <c r="F1167" s="422"/>
    </row>
    <row r="1168" spans="1:6" ht="48" x14ac:dyDescent="0.2">
      <c r="A1168" s="351" t="s">
        <v>792</v>
      </c>
      <c r="B1168" s="482" t="s">
        <v>2177</v>
      </c>
      <c r="C1168" s="470"/>
      <c r="D1168" s="468"/>
      <c r="E1168" s="930"/>
      <c r="F1168" s="422"/>
    </row>
    <row r="1169" spans="1:6" x14ac:dyDescent="0.2">
      <c r="A1169" s="347"/>
      <c r="B1169" s="481" t="s">
        <v>2176</v>
      </c>
      <c r="C1169" s="348" t="s">
        <v>5</v>
      </c>
      <c r="D1169" s="422">
        <v>0</v>
      </c>
      <c r="E1169" s="799"/>
      <c r="F1169" s="422">
        <f>E1169*D1169</f>
        <v>0</v>
      </c>
    </row>
    <row r="1170" spans="1:6" x14ac:dyDescent="0.2">
      <c r="A1170" s="347"/>
      <c r="B1170" s="482"/>
      <c r="C1170" s="348"/>
      <c r="D1170" s="483"/>
      <c r="E1170" s="930"/>
      <c r="F1170" s="422"/>
    </row>
    <row r="1171" spans="1:6" ht="48" x14ac:dyDescent="0.2">
      <c r="A1171" s="129" t="s">
        <v>793</v>
      </c>
      <c r="B1171" s="484" t="s">
        <v>2178</v>
      </c>
      <c r="C1171" s="348"/>
      <c r="D1171" s="483"/>
      <c r="E1171" s="930"/>
      <c r="F1171" s="422"/>
    </row>
    <row r="1172" spans="1:6" x14ac:dyDescent="0.2">
      <c r="A1172" s="347"/>
      <c r="B1172" s="484"/>
      <c r="C1172" s="348" t="s">
        <v>5</v>
      </c>
      <c r="D1172" s="422">
        <v>1</v>
      </c>
      <c r="E1172" s="799"/>
      <c r="F1172" s="422">
        <f>E1172*D1172</f>
        <v>0</v>
      </c>
    </row>
    <row r="1173" spans="1:6" x14ac:dyDescent="0.2">
      <c r="A1173" s="347"/>
      <c r="B1173" s="484"/>
      <c r="C1173" s="348"/>
      <c r="D1173" s="422"/>
      <c r="E1173" s="930"/>
      <c r="F1173" s="422"/>
    </row>
    <row r="1174" spans="1:6" ht="48" x14ac:dyDescent="0.2">
      <c r="A1174" s="351" t="s">
        <v>794</v>
      </c>
      <c r="B1174" s="484" t="s">
        <v>2179</v>
      </c>
      <c r="C1174" s="348"/>
      <c r="D1174" s="483"/>
      <c r="E1174" s="930"/>
      <c r="F1174" s="422"/>
    </row>
    <row r="1175" spans="1:6" x14ac:dyDescent="0.2">
      <c r="A1175" s="347"/>
      <c r="B1175" s="484"/>
      <c r="C1175" s="348" t="s">
        <v>5</v>
      </c>
      <c r="D1175" s="422">
        <v>1</v>
      </c>
      <c r="E1175" s="799"/>
      <c r="F1175" s="422">
        <f>E1175*D1175</f>
        <v>0</v>
      </c>
    </row>
    <row r="1176" spans="1:6" x14ac:dyDescent="0.2">
      <c r="A1176" s="347"/>
      <c r="B1176" s="484"/>
      <c r="C1176" s="348"/>
      <c r="D1176" s="422"/>
      <c r="E1176" s="930"/>
      <c r="F1176" s="422"/>
    </row>
    <row r="1177" spans="1:6" ht="48" x14ac:dyDescent="0.2">
      <c r="A1177" s="129" t="s">
        <v>795</v>
      </c>
      <c r="B1177" s="484" t="s">
        <v>2180</v>
      </c>
      <c r="C1177" s="348"/>
      <c r="D1177" s="483"/>
      <c r="E1177" s="930"/>
      <c r="F1177" s="422"/>
    </row>
    <row r="1178" spans="1:6" x14ac:dyDescent="0.2">
      <c r="A1178" s="347"/>
      <c r="B1178" s="482"/>
      <c r="C1178" s="348" t="s">
        <v>5</v>
      </c>
      <c r="D1178" s="422">
        <v>2</v>
      </c>
      <c r="E1178" s="799"/>
      <c r="F1178" s="422">
        <f>E1178*D1178</f>
        <v>0</v>
      </c>
    </row>
    <row r="1179" spans="1:6" x14ac:dyDescent="0.2">
      <c r="A1179" s="347"/>
      <c r="B1179" s="482"/>
      <c r="C1179" s="348"/>
      <c r="D1179" s="483"/>
      <c r="E1179" s="930"/>
      <c r="F1179" s="422"/>
    </row>
    <row r="1180" spans="1:6" ht="36" x14ac:dyDescent="0.2">
      <c r="A1180" s="351" t="s">
        <v>796</v>
      </c>
      <c r="B1180" s="482" t="s">
        <v>2181</v>
      </c>
      <c r="C1180" s="348"/>
      <c r="D1180" s="483"/>
      <c r="E1180" s="930"/>
      <c r="F1180" s="422"/>
    </row>
    <row r="1181" spans="1:6" x14ac:dyDescent="0.2">
      <c r="A1181" s="347"/>
      <c r="B1181" s="482"/>
      <c r="C1181" s="348" t="s">
        <v>2024</v>
      </c>
      <c r="D1181" s="422">
        <v>25</v>
      </c>
      <c r="E1181" s="799"/>
      <c r="F1181" s="422">
        <f>E1181*D1181</f>
        <v>0</v>
      </c>
    </row>
    <row r="1182" spans="1:6" x14ac:dyDescent="0.2">
      <c r="A1182" s="347"/>
      <c r="B1182" s="482"/>
      <c r="C1182" s="348"/>
      <c r="D1182" s="483"/>
      <c r="E1182" s="930"/>
      <c r="F1182" s="422"/>
    </row>
    <row r="1183" spans="1:6" ht="36" x14ac:dyDescent="0.2">
      <c r="A1183" s="129" t="s">
        <v>797</v>
      </c>
      <c r="B1183" s="482" t="s">
        <v>2111</v>
      </c>
      <c r="C1183" s="348"/>
      <c r="D1183" s="422"/>
      <c r="E1183" s="930"/>
      <c r="F1183" s="422"/>
    </row>
    <row r="1184" spans="1:6" x14ac:dyDescent="0.2">
      <c r="A1184" s="347"/>
      <c r="B1184" s="482"/>
      <c r="C1184" s="348" t="s">
        <v>5</v>
      </c>
      <c r="D1184" s="422">
        <v>1</v>
      </c>
      <c r="E1184" s="799"/>
      <c r="F1184" s="422">
        <f>E1184*D1184</f>
        <v>0</v>
      </c>
    </row>
    <row r="1185" spans="1:6" x14ac:dyDescent="0.2">
      <c r="A1185" s="347"/>
      <c r="B1185" s="482"/>
      <c r="C1185" s="348"/>
      <c r="D1185" s="422"/>
      <c r="E1185" s="930"/>
      <c r="F1185" s="422"/>
    </row>
    <row r="1186" spans="1:6" ht="36" x14ac:dyDescent="0.2">
      <c r="A1186" s="351" t="s">
        <v>800</v>
      </c>
      <c r="B1186" s="482" t="s">
        <v>2182</v>
      </c>
      <c r="C1186" s="470"/>
      <c r="D1186" s="468"/>
      <c r="E1186" s="930"/>
      <c r="F1186" s="422"/>
    </row>
    <row r="1187" spans="1:6" x14ac:dyDescent="0.2">
      <c r="A1187" s="347"/>
      <c r="B1187" s="482"/>
      <c r="C1187" s="348" t="s">
        <v>5</v>
      </c>
      <c r="D1187" s="422">
        <v>1</v>
      </c>
      <c r="E1187" s="799"/>
      <c r="F1187" s="422">
        <f>E1187*D1187</f>
        <v>0</v>
      </c>
    </row>
    <row r="1188" spans="1:6" x14ac:dyDescent="0.2">
      <c r="A1188" s="347"/>
      <c r="B1188" s="482"/>
      <c r="C1188" s="348"/>
      <c r="D1188" s="422"/>
      <c r="E1188" s="930"/>
      <c r="F1188" s="422"/>
    </row>
    <row r="1189" spans="1:6" ht="36" x14ac:dyDescent="0.2">
      <c r="A1189" s="129" t="s">
        <v>801</v>
      </c>
      <c r="B1189" s="482" t="s">
        <v>2183</v>
      </c>
      <c r="C1189" s="470"/>
      <c r="D1189" s="468"/>
      <c r="E1189" s="930"/>
      <c r="F1189" s="422"/>
    </row>
    <row r="1190" spans="1:6" x14ac:dyDescent="0.2">
      <c r="A1190" s="1088"/>
      <c r="B1190" s="1082"/>
      <c r="C1190" s="451" t="s">
        <v>5</v>
      </c>
      <c r="D1190" s="452">
        <v>22</v>
      </c>
      <c r="E1190" s="800"/>
      <c r="F1190" s="452">
        <f>E1190*D1190</f>
        <v>0</v>
      </c>
    </row>
    <row r="1191" spans="1:6" x14ac:dyDescent="0.2">
      <c r="A1191" s="988"/>
      <c r="B1191" s="1083"/>
      <c r="C1191" s="973"/>
      <c r="D1191" s="974"/>
      <c r="E1191" s="826"/>
      <c r="F1191" s="975"/>
    </row>
    <row r="1192" spans="1:6" x14ac:dyDescent="0.2">
      <c r="A1192" s="338" t="s">
        <v>3</v>
      </c>
      <c r="B1192" s="683" t="s">
        <v>2007</v>
      </c>
      <c r="C1192" s="360"/>
      <c r="D1192" s="426"/>
      <c r="E1192" s="841"/>
      <c r="F1192" s="418">
        <f>SUM(F1110:F1191)</f>
        <v>0</v>
      </c>
    </row>
    <row r="1193" spans="1:6" x14ac:dyDescent="0.2">
      <c r="A1193" s="976"/>
      <c r="B1193" s="1059"/>
      <c r="C1193" s="985"/>
      <c r="D1193" s="986"/>
      <c r="E1193" s="835"/>
      <c r="F1193" s="977"/>
    </row>
    <row r="1194" spans="1:6" ht="15" x14ac:dyDescent="0.2">
      <c r="A1194" s="933" t="s">
        <v>4</v>
      </c>
      <c r="B1194" s="1074" t="s">
        <v>2008</v>
      </c>
      <c r="C1194" s="935"/>
      <c r="D1194" s="952"/>
      <c r="E1194" s="953"/>
      <c r="F1194" s="954"/>
    </row>
    <row r="1195" spans="1:6" x14ac:dyDescent="0.2">
      <c r="A1195" s="978"/>
      <c r="B1195" s="1081"/>
      <c r="C1195" s="969"/>
      <c r="D1195" s="1018"/>
      <c r="E1195" s="835"/>
      <c r="F1195" s="979"/>
    </row>
    <row r="1196" spans="1:6" x14ac:dyDescent="0.2">
      <c r="A1196" s="406" t="s">
        <v>521</v>
      </c>
      <c r="B1196" s="683" t="s">
        <v>2013</v>
      </c>
      <c r="C1196" s="403"/>
      <c r="D1196" s="437"/>
      <c r="E1196" s="841"/>
      <c r="F1196" s="438"/>
    </row>
    <row r="1197" spans="1:6" x14ac:dyDescent="0.2">
      <c r="A1197" s="1017"/>
      <c r="B1197" s="1085"/>
      <c r="C1197" s="1014"/>
      <c r="D1197" s="1015"/>
      <c r="E1197" s="830"/>
      <c r="F1197" s="1016"/>
    </row>
    <row r="1198" spans="1:6" ht="24" x14ac:dyDescent="0.2">
      <c r="A1198" s="465" t="s">
        <v>822</v>
      </c>
      <c r="B1198" s="1079" t="s">
        <v>2014</v>
      </c>
      <c r="C1198" s="466"/>
      <c r="D1198" s="467"/>
      <c r="E1198" s="955"/>
      <c r="F1198" s="467"/>
    </row>
    <row r="1199" spans="1:6" x14ac:dyDescent="0.2">
      <c r="A1199" s="347"/>
      <c r="B1199" s="482"/>
      <c r="C1199" s="348" t="s">
        <v>5</v>
      </c>
      <c r="D1199" s="422">
        <v>26</v>
      </c>
      <c r="E1199" s="799"/>
      <c r="F1199" s="422">
        <f t="shared" ref="F1199:F1205" si="11">E1199*D1199</f>
        <v>0</v>
      </c>
    </row>
    <row r="1200" spans="1:6" x14ac:dyDescent="0.2">
      <c r="A1200" s="347"/>
      <c r="B1200" s="482"/>
      <c r="C1200" s="348"/>
      <c r="D1200" s="422"/>
      <c r="E1200" s="930"/>
      <c r="F1200" s="422"/>
    </row>
    <row r="1201" spans="1:6" x14ac:dyDescent="0.2">
      <c r="A1201" s="351" t="s">
        <v>823</v>
      </c>
      <c r="B1201" s="482" t="s">
        <v>2015</v>
      </c>
      <c r="C1201" s="348"/>
      <c r="D1201" s="422"/>
      <c r="E1201" s="930"/>
      <c r="F1201" s="422"/>
    </row>
    <row r="1202" spans="1:6" x14ac:dyDescent="0.2">
      <c r="A1202" s="347"/>
      <c r="B1202" s="482"/>
      <c r="C1202" s="348" t="s">
        <v>2022</v>
      </c>
      <c r="D1202" s="422">
        <v>493.7</v>
      </c>
      <c r="E1202" s="799"/>
      <c r="F1202" s="422">
        <f t="shared" si="11"/>
        <v>0</v>
      </c>
    </row>
    <row r="1203" spans="1:6" x14ac:dyDescent="0.2">
      <c r="A1203" s="347"/>
      <c r="B1203" s="482"/>
      <c r="C1203" s="348"/>
      <c r="D1203" s="422"/>
      <c r="E1203" s="930"/>
      <c r="F1203" s="422"/>
    </row>
    <row r="1204" spans="1:6" ht="24" x14ac:dyDescent="0.2">
      <c r="A1204" s="351" t="s">
        <v>825</v>
      </c>
      <c r="B1204" s="482" t="s">
        <v>2016</v>
      </c>
      <c r="C1204" s="348"/>
      <c r="D1204" s="422"/>
      <c r="E1204" s="930"/>
      <c r="F1204" s="422"/>
    </row>
    <row r="1205" spans="1:6" x14ac:dyDescent="0.2">
      <c r="A1205" s="347"/>
      <c r="B1205" s="482"/>
      <c r="C1205" s="348" t="s">
        <v>2022</v>
      </c>
      <c r="D1205" s="422">
        <f>D1202</f>
        <v>493.7</v>
      </c>
      <c r="E1205" s="799"/>
      <c r="F1205" s="422">
        <f t="shared" si="11"/>
        <v>0</v>
      </c>
    </row>
    <row r="1206" spans="1:6" x14ac:dyDescent="0.2">
      <c r="A1206" s="347"/>
      <c r="B1206" s="482"/>
      <c r="C1206" s="348"/>
      <c r="D1206" s="422"/>
      <c r="E1206" s="930"/>
      <c r="F1206" s="422"/>
    </row>
    <row r="1207" spans="1:6" ht="72" x14ac:dyDescent="0.2">
      <c r="A1207" s="351" t="s">
        <v>831</v>
      </c>
      <c r="B1207" s="484" t="s">
        <v>2017</v>
      </c>
      <c r="C1207" s="348"/>
      <c r="D1207" s="422"/>
      <c r="E1207" s="930"/>
      <c r="F1207" s="422"/>
    </row>
    <row r="1208" spans="1:6" x14ac:dyDescent="0.2">
      <c r="A1208" s="450"/>
      <c r="B1208" s="1082"/>
      <c r="C1208" s="451" t="s">
        <v>2022</v>
      </c>
      <c r="D1208" s="452">
        <f>D1202</f>
        <v>493.7</v>
      </c>
      <c r="E1208" s="800"/>
      <c r="F1208" s="452">
        <f>E1208*D1208</f>
        <v>0</v>
      </c>
    </row>
    <row r="1209" spans="1:6" x14ac:dyDescent="0.2">
      <c r="A1209" s="988"/>
      <c r="B1209" s="1083"/>
      <c r="C1209" s="973"/>
      <c r="D1209" s="974"/>
      <c r="E1209" s="826"/>
      <c r="F1209" s="975"/>
    </row>
    <row r="1210" spans="1:6" x14ac:dyDescent="0.2">
      <c r="A1210" s="338" t="s">
        <v>4</v>
      </c>
      <c r="B1210" s="683" t="s">
        <v>2021</v>
      </c>
      <c r="C1210" s="360"/>
      <c r="D1210" s="426"/>
      <c r="E1210" s="841"/>
      <c r="F1210" s="418">
        <f>SUM(F1196:F1209)</f>
        <v>0</v>
      </c>
    </row>
    <row r="1211" spans="1:6" x14ac:dyDescent="0.2">
      <c r="A1211" s="881"/>
      <c r="B1211" s="1095"/>
      <c r="C1211" s="969"/>
      <c r="D1211" s="1058"/>
      <c r="E1211" s="835"/>
      <c r="F1211" s="1061"/>
    </row>
    <row r="1212" spans="1:6" x14ac:dyDescent="0.2">
      <c r="A1212" s="881"/>
      <c r="B1212" s="1095"/>
      <c r="C1212" s="969"/>
      <c r="D1212" s="1058"/>
      <c r="E1212" s="835"/>
      <c r="F1212" s="1061"/>
    </row>
    <row r="1213" spans="1:6" x14ac:dyDescent="0.2">
      <c r="A1213" s="410"/>
      <c r="B1213" s="852" t="s">
        <v>2184</v>
      </c>
      <c r="C1213" s="677"/>
      <c r="D1213" s="677"/>
      <c r="E1213" s="841"/>
      <c r="F1213" s="411"/>
    </row>
    <row r="1214" spans="1:6" x14ac:dyDescent="0.2">
      <c r="A1214" s="912"/>
      <c r="B1214" s="1057"/>
      <c r="C1214" s="1057"/>
      <c r="D1214" s="1057"/>
      <c r="E1214" s="835"/>
      <c r="F1214" s="1060"/>
    </row>
    <row r="1215" spans="1:6" x14ac:dyDescent="0.2">
      <c r="A1215" s="1052" t="s">
        <v>12</v>
      </c>
      <c r="B1215" s="1053" t="s">
        <v>1908</v>
      </c>
      <c r="C1215" s="1054"/>
      <c r="D1215" s="500"/>
      <c r="E1215" s="822"/>
      <c r="F1215" s="501">
        <f>F1011</f>
        <v>0</v>
      </c>
    </row>
    <row r="1216" spans="1:6" x14ac:dyDescent="0.2">
      <c r="A1216" s="1052" t="s">
        <v>48</v>
      </c>
      <c r="B1216" s="1053" t="s">
        <v>1937</v>
      </c>
      <c r="C1216" s="1069"/>
      <c r="D1216" s="1057"/>
      <c r="E1216" s="835"/>
      <c r="F1216" s="1060">
        <f>F1088</f>
        <v>0</v>
      </c>
    </row>
    <row r="1217" spans="1:6" x14ac:dyDescent="0.2">
      <c r="A1217" s="1052" t="s">
        <v>1</v>
      </c>
      <c r="B1217" s="1053" t="s">
        <v>2029</v>
      </c>
      <c r="C1217" s="1054"/>
      <c r="D1217" s="500"/>
      <c r="E1217" s="822"/>
      <c r="F1217" s="501">
        <f>F1126</f>
        <v>0</v>
      </c>
    </row>
    <row r="1218" spans="1:6" x14ac:dyDescent="0.2">
      <c r="A1218" s="1052" t="s">
        <v>2</v>
      </c>
      <c r="B1218" s="1053" t="s">
        <v>1987</v>
      </c>
      <c r="C1218" s="1069"/>
      <c r="D1218" s="1057"/>
      <c r="E1218" s="835"/>
      <c r="F1218" s="1060">
        <f>F1107</f>
        <v>0</v>
      </c>
    </row>
    <row r="1219" spans="1:6" x14ac:dyDescent="0.2">
      <c r="A1219" s="1052" t="s">
        <v>3</v>
      </c>
      <c r="B1219" s="1053" t="s">
        <v>2001</v>
      </c>
      <c r="C1219" s="1054"/>
      <c r="D1219" s="500"/>
      <c r="E1219" s="822"/>
      <c r="F1219" s="501">
        <f>F1192</f>
        <v>0</v>
      </c>
    </row>
    <row r="1220" spans="1:6" x14ac:dyDescent="0.2">
      <c r="A1220" s="1052" t="s">
        <v>4</v>
      </c>
      <c r="B1220" s="1053" t="s">
        <v>2008</v>
      </c>
      <c r="C1220" s="1070"/>
      <c r="D1220" s="1071"/>
      <c r="E1220" s="830"/>
      <c r="F1220" s="1072">
        <f>F1210</f>
        <v>0</v>
      </c>
    </row>
    <row r="1221" spans="1:6" x14ac:dyDescent="0.2">
      <c r="A1221" s="410"/>
      <c r="B1221" s="852" t="s">
        <v>2031</v>
      </c>
      <c r="C1221" s="852"/>
      <c r="D1221" s="852"/>
      <c r="E1221" s="841"/>
      <c r="F1221" s="411">
        <f>SUM(F1215:F1220)</f>
        <v>0</v>
      </c>
    </row>
    <row r="1222" spans="1:6" x14ac:dyDescent="0.2">
      <c r="A1222" s="881"/>
      <c r="B1222" s="1095"/>
      <c r="C1222" s="969"/>
      <c r="D1222" s="1058"/>
      <c r="E1222" s="835"/>
      <c r="F1222" s="1061"/>
    </row>
    <row r="1223" spans="1:6" x14ac:dyDescent="0.2">
      <c r="A1223" s="1062"/>
      <c r="B1223" s="157"/>
      <c r="C1223" s="157"/>
      <c r="D1223" s="157"/>
      <c r="E1223" s="835"/>
      <c r="F1223" s="1063"/>
    </row>
    <row r="1224" spans="1:6" s="49" customFormat="1" ht="18.75" x14ac:dyDescent="0.3">
      <c r="A1224" s="1041"/>
      <c r="B1224" s="1108" t="s">
        <v>4468</v>
      </c>
      <c r="C1224" s="1101"/>
      <c r="D1224" s="1101"/>
      <c r="E1224" s="824"/>
      <c r="F1224" s="1102"/>
    </row>
    <row r="1225" spans="1:6" x14ac:dyDescent="0.2">
      <c r="A1225" s="1062"/>
      <c r="B1225" s="157"/>
      <c r="C1225" s="157"/>
      <c r="D1225" s="157"/>
      <c r="E1225" s="835"/>
      <c r="F1225" s="1063"/>
    </row>
    <row r="1226" spans="1:6" ht="15" x14ac:dyDescent="0.25">
      <c r="A1226" s="933" t="s">
        <v>12</v>
      </c>
      <c r="B1226" s="1074" t="s">
        <v>1908</v>
      </c>
      <c r="C1226" s="1106"/>
      <c r="D1226" s="1050"/>
      <c r="E1226" s="953"/>
      <c r="F1226" s="1107"/>
    </row>
    <row r="1227" spans="1:6" x14ac:dyDescent="0.2">
      <c r="A1227" s="989"/>
      <c r="B1227" s="1059"/>
      <c r="C1227" s="1096"/>
      <c r="D1227" s="1057"/>
      <c r="E1227" s="835"/>
      <c r="F1227" s="1060"/>
    </row>
    <row r="1228" spans="1:6" x14ac:dyDescent="0.2">
      <c r="A1228" s="338" t="s">
        <v>1909</v>
      </c>
      <c r="B1228" s="683" t="s">
        <v>1910</v>
      </c>
      <c r="C1228" s="491"/>
      <c r="D1228" s="852"/>
      <c r="E1228" s="841"/>
      <c r="F1228" s="411"/>
    </row>
    <row r="1229" spans="1:6" x14ac:dyDescent="0.2">
      <c r="A1229" s="1017"/>
      <c r="B1229" s="1064"/>
      <c r="C1229" s="1098"/>
      <c r="D1229" s="1099"/>
      <c r="E1229" s="830"/>
      <c r="F1229" s="159"/>
    </row>
    <row r="1230" spans="1:6" ht="24" x14ac:dyDescent="0.2">
      <c r="A1230" s="472" t="s">
        <v>12</v>
      </c>
      <c r="B1230" s="1089" t="s">
        <v>5437</v>
      </c>
      <c r="C1230" s="1090" t="s">
        <v>4471</v>
      </c>
      <c r="D1230" s="1091">
        <v>0.21</v>
      </c>
      <c r="E1230" s="842"/>
      <c r="F1230" s="1091">
        <f>E1230*D1230</f>
        <v>0</v>
      </c>
    </row>
    <row r="1231" spans="1:6" x14ac:dyDescent="0.2">
      <c r="A1231" s="347"/>
      <c r="B1231" s="497"/>
      <c r="C1231" s="498"/>
      <c r="D1231" s="499"/>
      <c r="E1231" s="930"/>
      <c r="F1231" s="499"/>
    </row>
    <row r="1232" spans="1:6" ht="24" x14ac:dyDescent="0.2">
      <c r="A1232" s="347" t="s">
        <v>48</v>
      </c>
      <c r="B1232" s="497" t="s">
        <v>5438</v>
      </c>
      <c r="C1232" s="498" t="s">
        <v>4471</v>
      </c>
      <c r="D1232" s="499">
        <v>0.21</v>
      </c>
      <c r="E1232" s="799"/>
      <c r="F1232" s="499">
        <f>E1232*D1232</f>
        <v>0</v>
      </c>
    </row>
    <row r="1233" spans="1:6" x14ac:dyDescent="0.2">
      <c r="A1233" s="347"/>
      <c r="B1233" s="497"/>
      <c r="C1233" s="498"/>
      <c r="D1233" s="499"/>
      <c r="E1233" s="930"/>
      <c r="F1233" s="499"/>
    </row>
    <row r="1234" spans="1:6" ht="24" x14ac:dyDescent="0.2">
      <c r="A1234" s="450" t="s">
        <v>1</v>
      </c>
      <c r="B1234" s="1109" t="s">
        <v>5439</v>
      </c>
      <c r="C1234" s="1110" t="s">
        <v>5</v>
      </c>
      <c r="D1234" s="1111">
        <v>16</v>
      </c>
      <c r="E1234" s="800"/>
      <c r="F1234" s="1111">
        <f>E1234*D1234</f>
        <v>0</v>
      </c>
    </row>
    <row r="1235" spans="1:6" s="142" customFormat="1" x14ac:dyDescent="0.2">
      <c r="A1235" s="1112"/>
      <c r="B1235" s="1113"/>
      <c r="C1235" s="1114"/>
      <c r="D1235" s="1067"/>
      <c r="E1235" s="826"/>
      <c r="F1235" s="1068"/>
    </row>
    <row r="1236" spans="1:6" x14ac:dyDescent="0.2">
      <c r="A1236" s="338" t="s">
        <v>592</v>
      </c>
      <c r="B1236" s="683" t="s">
        <v>1917</v>
      </c>
      <c r="C1236" s="491"/>
      <c r="D1236" s="852"/>
      <c r="E1236" s="841"/>
      <c r="F1236" s="411"/>
    </row>
    <row r="1237" spans="1:6" x14ac:dyDescent="0.2">
      <c r="A1237" s="980"/>
      <c r="B1237" s="1075"/>
      <c r="C1237" s="1115"/>
      <c r="D1237" s="1071"/>
      <c r="E1237" s="830"/>
      <c r="F1237" s="1072"/>
    </row>
    <row r="1238" spans="1:6" ht="36" x14ac:dyDescent="0.2">
      <c r="A1238" s="472" t="s">
        <v>2</v>
      </c>
      <c r="B1238" s="1089" t="s">
        <v>4508</v>
      </c>
      <c r="C1238" s="1090" t="s">
        <v>5</v>
      </c>
      <c r="D1238" s="1091">
        <v>7</v>
      </c>
      <c r="E1238" s="842"/>
      <c r="F1238" s="1091">
        <f t="shared" ref="F1238:F1256" si="12">E1238*D1238</f>
        <v>0</v>
      </c>
    </row>
    <row r="1239" spans="1:6" x14ac:dyDescent="0.2">
      <c r="A1239" s="347"/>
      <c r="B1239" s="497"/>
      <c r="C1239" s="498"/>
      <c r="D1239" s="499"/>
      <c r="E1239" s="930"/>
      <c r="F1239" s="499"/>
    </row>
    <row r="1240" spans="1:6" ht="36" x14ac:dyDescent="0.2">
      <c r="A1240" s="347" t="s">
        <v>3</v>
      </c>
      <c r="B1240" s="497" t="s">
        <v>4509</v>
      </c>
      <c r="C1240" s="498" t="s">
        <v>5</v>
      </c>
      <c r="D1240" s="499">
        <v>7</v>
      </c>
      <c r="E1240" s="799"/>
      <c r="F1240" s="499">
        <f t="shared" si="12"/>
        <v>0</v>
      </c>
    </row>
    <row r="1241" spans="1:6" x14ac:dyDescent="0.2">
      <c r="A1241" s="347"/>
      <c r="B1241" s="497"/>
      <c r="C1241" s="498"/>
      <c r="D1241" s="499"/>
      <c r="E1241" s="930"/>
      <c r="F1241" s="499"/>
    </row>
    <row r="1242" spans="1:6" ht="36" x14ac:dyDescent="0.2">
      <c r="A1242" s="347" t="s">
        <v>4</v>
      </c>
      <c r="B1242" s="497" t="s">
        <v>4510</v>
      </c>
      <c r="C1242" s="498" t="s">
        <v>5</v>
      </c>
      <c r="D1242" s="499">
        <v>4</v>
      </c>
      <c r="E1242" s="799"/>
      <c r="F1242" s="499">
        <f t="shared" si="12"/>
        <v>0</v>
      </c>
    </row>
    <row r="1243" spans="1:6" x14ac:dyDescent="0.2">
      <c r="A1243" s="347"/>
      <c r="B1243" s="497"/>
      <c r="C1243" s="498"/>
      <c r="D1243" s="499"/>
      <c r="E1243" s="930"/>
      <c r="F1243" s="499"/>
    </row>
    <row r="1244" spans="1:6" ht="36" x14ac:dyDescent="0.2">
      <c r="A1244" s="347" t="s">
        <v>531</v>
      </c>
      <c r="B1244" s="497" t="s">
        <v>4511</v>
      </c>
      <c r="C1244" s="498" t="s">
        <v>2024</v>
      </c>
      <c r="D1244" s="499">
        <v>110</v>
      </c>
      <c r="E1244" s="799"/>
      <c r="F1244" s="499">
        <f t="shared" si="12"/>
        <v>0</v>
      </c>
    </row>
    <row r="1245" spans="1:6" x14ac:dyDescent="0.2">
      <c r="A1245" s="347"/>
      <c r="B1245" s="497"/>
      <c r="C1245" s="498"/>
      <c r="D1245" s="499"/>
      <c r="E1245" s="930"/>
      <c r="F1245" s="499"/>
    </row>
    <row r="1246" spans="1:6" ht="36" x14ac:dyDescent="0.2">
      <c r="A1246" s="347" t="s">
        <v>534</v>
      </c>
      <c r="B1246" s="497" t="s">
        <v>4512</v>
      </c>
      <c r="C1246" s="498" t="s">
        <v>839</v>
      </c>
      <c r="D1246" s="499">
        <v>27</v>
      </c>
      <c r="E1246" s="799"/>
      <c r="F1246" s="499">
        <f t="shared" si="12"/>
        <v>0</v>
      </c>
    </row>
    <row r="1247" spans="1:6" x14ac:dyDescent="0.2">
      <c r="A1247" s="347"/>
      <c r="B1247" s="497"/>
      <c r="C1247" s="498"/>
      <c r="D1247" s="499"/>
      <c r="E1247" s="930"/>
      <c r="F1247" s="499"/>
    </row>
    <row r="1248" spans="1:6" ht="48" x14ac:dyDescent="0.2">
      <c r="A1248" s="347" t="s">
        <v>535</v>
      </c>
      <c r="B1248" s="497" t="s">
        <v>4513</v>
      </c>
      <c r="C1248" s="498" t="s">
        <v>839</v>
      </c>
      <c r="D1248" s="499">
        <v>12</v>
      </c>
      <c r="E1248" s="799"/>
      <c r="F1248" s="499">
        <f t="shared" si="12"/>
        <v>0</v>
      </c>
    </row>
    <row r="1249" spans="1:6" x14ac:dyDescent="0.2">
      <c r="A1249" s="347"/>
      <c r="B1249" s="497"/>
      <c r="C1249" s="498"/>
      <c r="D1249" s="499"/>
      <c r="E1249" s="930"/>
      <c r="F1249" s="499"/>
    </row>
    <row r="1250" spans="1:6" ht="24" x14ac:dyDescent="0.2">
      <c r="A1250" s="347" t="s">
        <v>536</v>
      </c>
      <c r="B1250" s="497" t="s">
        <v>4514</v>
      </c>
      <c r="C1250" s="498" t="s">
        <v>2022</v>
      </c>
      <c r="D1250" s="499">
        <v>45</v>
      </c>
      <c r="E1250" s="799"/>
      <c r="F1250" s="499">
        <f t="shared" si="12"/>
        <v>0</v>
      </c>
    </row>
    <row r="1251" spans="1:6" x14ac:dyDescent="0.2">
      <c r="A1251" s="347"/>
      <c r="B1251" s="497"/>
      <c r="C1251" s="498"/>
      <c r="D1251" s="499"/>
      <c r="E1251" s="930"/>
      <c r="F1251" s="499"/>
    </row>
    <row r="1252" spans="1:6" ht="36" x14ac:dyDescent="0.2">
      <c r="A1252" s="347" t="s">
        <v>537</v>
      </c>
      <c r="B1252" s="497" t="s">
        <v>4507</v>
      </c>
      <c r="C1252" s="498" t="s">
        <v>2024</v>
      </c>
      <c r="D1252" s="499">
        <v>665</v>
      </c>
      <c r="E1252" s="799"/>
      <c r="F1252" s="499">
        <f t="shared" si="12"/>
        <v>0</v>
      </c>
    </row>
    <row r="1253" spans="1:6" x14ac:dyDescent="0.2">
      <c r="A1253" s="347"/>
      <c r="B1253" s="497"/>
      <c r="C1253" s="498"/>
      <c r="D1253" s="499"/>
      <c r="E1253" s="930"/>
      <c r="F1253" s="499"/>
    </row>
    <row r="1254" spans="1:6" ht="24" x14ac:dyDescent="0.2">
      <c r="A1254" s="347" t="s">
        <v>538</v>
      </c>
      <c r="B1254" s="497" t="s">
        <v>4484</v>
      </c>
      <c r="C1254" s="498" t="s">
        <v>2022</v>
      </c>
      <c r="D1254" s="502">
        <v>50</v>
      </c>
      <c r="E1254" s="799"/>
      <c r="F1254" s="499">
        <f t="shared" si="12"/>
        <v>0</v>
      </c>
    </row>
    <row r="1255" spans="1:6" x14ac:dyDescent="0.2">
      <c r="A1255" s="347"/>
      <c r="B1255" s="497"/>
      <c r="C1255" s="498"/>
      <c r="D1255" s="502"/>
      <c r="E1255" s="930"/>
      <c r="F1255" s="499"/>
    </row>
    <row r="1256" spans="1:6" ht="36" x14ac:dyDescent="0.2">
      <c r="A1256" s="450" t="s">
        <v>539</v>
      </c>
      <c r="B1256" s="1109" t="s">
        <v>4515</v>
      </c>
      <c r="C1256" s="1110" t="s">
        <v>2022</v>
      </c>
      <c r="D1256" s="1116">
        <v>211</v>
      </c>
      <c r="E1256" s="800"/>
      <c r="F1256" s="1111">
        <f t="shared" si="12"/>
        <v>0</v>
      </c>
    </row>
    <row r="1257" spans="1:6" s="142" customFormat="1" x14ac:dyDescent="0.2">
      <c r="A1257" s="1112"/>
      <c r="B1257" s="1113"/>
      <c r="C1257" s="1114"/>
      <c r="D1257" s="1067"/>
      <c r="E1257" s="826"/>
      <c r="F1257" s="1068"/>
    </row>
    <row r="1258" spans="1:6" x14ac:dyDescent="0.2">
      <c r="A1258" s="338" t="s">
        <v>1620</v>
      </c>
      <c r="B1258" s="683" t="s">
        <v>4473</v>
      </c>
      <c r="C1258" s="491"/>
      <c r="D1258" s="852"/>
      <c r="E1258" s="841"/>
      <c r="F1258" s="411"/>
    </row>
    <row r="1259" spans="1:6" x14ac:dyDescent="0.2">
      <c r="A1259" s="980"/>
      <c r="B1259" s="1075"/>
      <c r="C1259" s="1115"/>
      <c r="D1259" s="1071"/>
      <c r="E1259" s="830"/>
      <c r="F1259" s="1072"/>
    </row>
    <row r="1260" spans="1:6" ht="24" x14ac:dyDescent="0.2">
      <c r="A1260" s="465" t="s">
        <v>540</v>
      </c>
      <c r="B1260" s="1089" t="s">
        <v>4482</v>
      </c>
      <c r="C1260" s="1090" t="s">
        <v>4472</v>
      </c>
      <c r="D1260" s="1091">
        <v>30</v>
      </c>
      <c r="E1260" s="842"/>
      <c r="F1260" s="1091">
        <f>E1260*D1260</f>
        <v>0</v>
      </c>
    </row>
    <row r="1261" spans="1:6" x14ac:dyDescent="0.2">
      <c r="A1261" s="351"/>
      <c r="B1261" s="497"/>
      <c r="C1261" s="498"/>
      <c r="D1261" s="499"/>
      <c r="E1261" s="930"/>
      <c r="F1261" s="499"/>
    </row>
    <row r="1262" spans="1:6" x14ac:dyDescent="0.2">
      <c r="A1262" s="351" t="s">
        <v>541</v>
      </c>
      <c r="B1262" s="497" t="s">
        <v>4483</v>
      </c>
      <c r="C1262" s="498" t="s">
        <v>5</v>
      </c>
      <c r="D1262" s="499">
        <v>1</v>
      </c>
      <c r="E1262" s="799"/>
      <c r="F1262" s="499">
        <f>E1262*D1262</f>
        <v>0</v>
      </c>
    </row>
    <row r="1263" spans="1:6" x14ac:dyDescent="0.2">
      <c r="A1263" s="351"/>
      <c r="B1263" s="497"/>
      <c r="C1263" s="498"/>
      <c r="D1263" s="499"/>
      <c r="E1263" s="930"/>
      <c r="F1263" s="499"/>
    </row>
    <row r="1264" spans="1:6" x14ac:dyDescent="0.2">
      <c r="A1264" s="555" t="s">
        <v>544</v>
      </c>
      <c r="B1264" s="1109" t="s">
        <v>4474</v>
      </c>
      <c r="C1264" s="1110" t="s">
        <v>40</v>
      </c>
      <c r="D1264" s="1111">
        <v>1</v>
      </c>
      <c r="E1264" s="800"/>
      <c r="F1264" s="1111">
        <f>E1264*D1264</f>
        <v>0</v>
      </c>
    </row>
    <row r="1265" spans="1:6" x14ac:dyDescent="0.2">
      <c r="A1265" s="1112"/>
      <c r="B1265" s="1113"/>
      <c r="C1265" s="1114"/>
      <c r="D1265" s="1067"/>
      <c r="E1265" s="826"/>
      <c r="F1265" s="1068"/>
    </row>
    <row r="1266" spans="1:6" x14ac:dyDescent="0.2">
      <c r="A1266" s="338" t="s">
        <v>12</v>
      </c>
      <c r="B1266" s="683" t="s">
        <v>1936</v>
      </c>
      <c r="C1266" s="508"/>
      <c r="D1266" s="509"/>
      <c r="E1266" s="841"/>
      <c r="F1266" s="411">
        <f>SUM(F1230:F1265)</f>
        <v>0</v>
      </c>
    </row>
    <row r="1267" spans="1:6" x14ac:dyDescent="0.2">
      <c r="A1267" s="989"/>
      <c r="B1267" s="1055"/>
      <c r="C1267" s="1097"/>
      <c r="D1267" s="226"/>
      <c r="E1267" s="835"/>
      <c r="F1267" s="158"/>
    </row>
    <row r="1268" spans="1:6" x14ac:dyDescent="0.2">
      <c r="A1268" s="989"/>
      <c r="B1268" s="1055"/>
      <c r="C1268" s="1097"/>
      <c r="D1268" s="226"/>
      <c r="E1268" s="835"/>
      <c r="F1268" s="158"/>
    </row>
    <row r="1269" spans="1:6" ht="15" x14ac:dyDescent="0.25">
      <c r="A1269" s="933" t="s">
        <v>48</v>
      </c>
      <c r="B1269" s="1074" t="s">
        <v>1937</v>
      </c>
      <c r="C1269" s="1106"/>
      <c r="D1269" s="1050"/>
      <c r="E1269" s="953"/>
      <c r="F1269" s="1107"/>
    </row>
    <row r="1270" spans="1:6" x14ac:dyDescent="0.2">
      <c r="A1270" s="976"/>
      <c r="B1270" s="1059"/>
      <c r="C1270" s="1103"/>
      <c r="D1270" s="1104"/>
      <c r="E1270" s="835"/>
      <c r="F1270" s="1105"/>
    </row>
    <row r="1271" spans="1:6" x14ac:dyDescent="0.2">
      <c r="A1271" s="338" t="s">
        <v>1938</v>
      </c>
      <c r="B1271" s="683" t="s">
        <v>1939</v>
      </c>
      <c r="C1271" s="491"/>
      <c r="D1271" s="852"/>
      <c r="E1271" s="841"/>
      <c r="F1271" s="411"/>
    </row>
    <row r="1272" spans="1:6" x14ac:dyDescent="0.2">
      <c r="A1272" s="980"/>
      <c r="B1272" s="1075"/>
      <c r="C1272" s="1115"/>
      <c r="D1272" s="1071"/>
      <c r="E1272" s="830"/>
      <c r="F1272" s="1072"/>
    </row>
    <row r="1273" spans="1:6" ht="36" x14ac:dyDescent="0.2">
      <c r="A1273" s="1117" t="s">
        <v>545</v>
      </c>
      <c r="B1273" s="1118" t="s">
        <v>4485</v>
      </c>
      <c r="C1273" s="1119" t="s">
        <v>839</v>
      </c>
      <c r="D1273" s="1120">
        <v>1438.5</v>
      </c>
      <c r="E1273" s="1011"/>
      <c r="F1273" s="1120">
        <f>E1273*D1273</f>
        <v>0</v>
      </c>
    </row>
    <row r="1274" spans="1:6" x14ac:dyDescent="0.2">
      <c r="A1274" s="1001"/>
      <c r="B1274" s="1083"/>
      <c r="C1274" s="1124"/>
      <c r="D1274" s="1125"/>
      <c r="E1274" s="826"/>
      <c r="F1274" s="1126"/>
    </row>
    <row r="1275" spans="1:6" x14ac:dyDescent="0.2">
      <c r="A1275" s="338" t="s">
        <v>1950</v>
      </c>
      <c r="B1275" s="683" t="s">
        <v>4475</v>
      </c>
      <c r="C1275" s="491"/>
      <c r="D1275" s="852"/>
      <c r="E1275" s="841"/>
      <c r="F1275" s="411"/>
    </row>
    <row r="1276" spans="1:6" x14ac:dyDescent="0.2">
      <c r="A1276" s="980"/>
      <c r="B1276" s="1075"/>
      <c r="C1276" s="1115"/>
      <c r="D1276" s="1071"/>
      <c r="E1276" s="830"/>
      <c r="F1276" s="1072"/>
    </row>
    <row r="1277" spans="1:6" x14ac:dyDescent="0.2">
      <c r="A1277" s="1117" t="s">
        <v>546</v>
      </c>
      <c r="B1277" s="1118" t="s">
        <v>4516</v>
      </c>
      <c r="C1277" s="1119" t="s">
        <v>2024</v>
      </c>
      <c r="D1277" s="1120">
        <v>1595</v>
      </c>
      <c r="E1277" s="1011"/>
      <c r="F1277" s="1120">
        <f>E1277*D1277</f>
        <v>0</v>
      </c>
    </row>
    <row r="1278" spans="1:6" x14ac:dyDescent="0.2">
      <c r="A1278" s="485"/>
      <c r="B1278" s="486"/>
      <c r="C1278" s="529"/>
      <c r="D1278" s="1127"/>
      <c r="E1278" s="826"/>
      <c r="F1278" s="1128"/>
    </row>
    <row r="1279" spans="1:6" x14ac:dyDescent="0.2">
      <c r="A1279" s="338" t="s">
        <v>515</v>
      </c>
      <c r="B1279" s="683" t="s">
        <v>4476</v>
      </c>
      <c r="C1279" s="491"/>
      <c r="D1279" s="852"/>
      <c r="E1279" s="841"/>
      <c r="F1279" s="411"/>
    </row>
    <row r="1280" spans="1:6" x14ac:dyDescent="0.2">
      <c r="A1280" s="461"/>
      <c r="B1280" s="518"/>
      <c r="C1280" s="519"/>
      <c r="D1280" s="520"/>
      <c r="E1280" s="830"/>
      <c r="F1280" s="521"/>
    </row>
    <row r="1281" spans="1:6" x14ac:dyDescent="0.2">
      <c r="A1281" s="465" t="s">
        <v>547</v>
      </c>
      <c r="B1281" s="52" t="s">
        <v>4517</v>
      </c>
      <c r="C1281" s="53" t="s">
        <v>839</v>
      </c>
      <c r="D1281" s="326">
        <f>1595*0.4-30</f>
        <v>608</v>
      </c>
      <c r="E1281" s="842"/>
      <c r="F1281" s="280">
        <f>E1281*D1281</f>
        <v>0</v>
      </c>
    </row>
    <row r="1282" spans="1:6" x14ac:dyDescent="0.2">
      <c r="A1282" s="485"/>
      <c r="B1282" s="486"/>
      <c r="C1282" s="529"/>
      <c r="D1282" s="1127"/>
      <c r="E1282" s="826"/>
      <c r="F1282" s="1128"/>
    </row>
    <row r="1283" spans="1:6" x14ac:dyDescent="0.2">
      <c r="A1283" s="338" t="s">
        <v>515</v>
      </c>
      <c r="B1283" s="683" t="s">
        <v>2094</v>
      </c>
      <c r="C1283" s="491"/>
      <c r="D1283" s="852"/>
      <c r="E1283" s="841"/>
      <c r="F1283" s="411"/>
    </row>
    <row r="1284" spans="1:6" x14ac:dyDescent="0.2">
      <c r="A1284" s="1049"/>
      <c r="B1284" s="1080"/>
      <c r="C1284" s="532"/>
      <c r="D1284" s="1121"/>
      <c r="E1284" s="835"/>
      <c r="F1284" s="1129"/>
    </row>
    <row r="1285" spans="1:6" x14ac:dyDescent="0.2">
      <c r="A1285" s="351" t="s">
        <v>548</v>
      </c>
      <c r="B1285" s="66" t="s">
        <v>4518</v>
      </c>
      <c r="C1285" s="524" t="s">
        <v>2024</v>
      </c>
      <c r="D1285" s="525">
        <v>75</v>
      </c>
      <c r="E1285" s="799"/>
      <c r="F1285" s="164">
        <f>E1285*D1285</f>
        <v>0</v>
      </c>
    </row>
    <row r="1286" spans="1:6" x14ac:dyDescent="0.2">
      <c r="A1286" s="351"/>
      <c r="B1286" s="66"/>
      <c r="C1286" s="524"/>
      <c r="D1286" s="525"/>
      <c r="E1286" s="930"/>
      <c r="F1286" s="164"/>
    </row>
    <row r="1287" spans="1:6" x14ac:dyDescent="0.2">
      <c r="A1287" s="555" t="s">
        <v>549</v>
      </c>
      <c r="B1287" s="72" t="s">
        <v>4477</v>
      </c>
      <c r="C1287" s="1130" t="s">
        <v>2024</v>
      </c>
      <c r="D1287" s="1131">
        <v>75</v>
      </c>
      <c r="E1287" s="800"/>
      <c r="F1287" s="625">
        <f>E1287*D1287</f>
        <v>0</v>
      </c>
    </row>
    <row r="1288" spans="1:6" x14ac:dyDescent="0.2">
      <c r="A1288" s="1112"/>
      <c r="B1288" s="1113"/>
      <c r="C1288" s="1114"/>
      <c r="D1288" s="1067"/>
      <c r="E1288" s="826"/>
      <c r="F1288" s="1068"/>
    </row>
    <row r="1289" spans="1:6" x14ac:dyDescent="0.2">
      <c r="A1289" s="338" t="s">
        <v>48</v>
      </c>
      <c r="B1289" s="683" t="s">
        <v>1960</v>
      </c>
      <c r="C1289" s="508"/>
      <c r="D1289" s="509"/>
      <c r="E1289" s="841"/>
      <c r="F1289" s="411">
        <f>SUM(F1273:F1288)</f>
        <v>0</v>
      </c>
    </row>
    <row r="1290" spans="1:6" x14ac:dyDescent="0.2">
      <c r="A1290" s="976"/>
      <c r="B1290" s="1059"/>
      <c r="C1290" s="1103"/>
      <c r="D1290" s="1104"/>
      <c r="E1290" s="835"/>
      <c r="F1290" s="1105"/>
    </row>
    <row r="1291" spans="1:6" x14ac:dyDescent="0.2">
      <c r="A1291" s="976"/>
      <c r="B1291" s="1059"/>
      <c r="C1291" s="1103"/>
      <c r="D1291" s="1104"/>
      <c r="E1291" s="835"/>
      <c r="F1291" s="1105"/>
    </row>
    <row r="1292" spans="1:6" ht="15" x14ac:dyDescent="0.25">
      <c r="A1292" s="933" t="s">
        <v>1</v>
      </c>
      <c r="B1292" s="1074" t="s">
        <v>2029</v>
      </c>
      <c r="C1292" s="1106"/>
      <c r="D1292" s="1050"/>
      <c r="E1292" s="953"/>
      <c r="F1292" s="1107"/>
    </row>
    <row r="1293" spans="1:6" x14ac:dyDescent="0.2">
      <c r="A1293" s="978"/>
      <c r="B1293" s="1081"/>
      <c r="C1293" s="1122"/>
      <c r="D1293" s="1123"/>
      <c r="E1293" s="835"/>
      <c r="F1293" s="1132"/>
    </row>
    <row r="1294" spans="1:6" x14ac:dyDescent="0.2">
      <c r="A1294" s="338" t="s">
        <v>597</v>
      </c>
      <c r="B1294" s="683" t="s">
        <v>1963</v>
      </c>
      <c r="C1294" s="491"/>
      <c r="D1294" s="852"/>
      <c r="E1294" s="841"/>
      <c r="F1294" s="411"/>
    </row>
    <row r="1295" spans="1:6" x14ac:dyDescent="0.2">
      <c r="A1295" s="980"/>
      <c r="B1295" s="1075"/>
      <c r="C1295" s="1115"/>
      <c r="D1295" s="1071"/>
      <c r="E1295" s="830"/>
      <c r="F1295" s="1072"/>
    </row>
    <row r="1296" spans="1:6" ht="24" x14ac:dyDescent="0.2">
      <c r="A1296" s="472" t="s">
        <v>550</v>
      </c>
      <c r="B1296" s="52" t="s">
        <v>4481</v>
      </c>
      <c r="C1296" s="53" t="s">
        <v>839</v>
      </c>
      <c r="D1296" s="326">
        <v>448.5</v>
      </c>
      <c r="E1296" s="842"/>
      <c r="F1296" s="280">
        <f>E1296*D1296</f>
        <v>0</v>
      </c>
    </row>
    <row r="1297" spans="1:6" x14ac:dyDescent="0.2">
      <c r="A1297" s="347"/>
      <c r="B1297" s="41"/>
      <c r="C1297" s="56"/>
      <c r="D1297" s="162"/>
      <c r="E1297" s="930"/>
      <c r="F1297" s="164"/>
    </row>
    <row r="1298" spans="1:6" ht="24" x14ac:dyDescent="0.2">
      <c r="A1298" s="347" t="s">
        <v>551</v>
      </c>
      <c r="B1298" s="66" t="s">
        <v>4480</v>
      </c>
      <c r="C1298" s="524" t="s">
        <v>839</v>
      </c>
      <c r="D1298" s="525">
        <v>76</v>
      </c>
      <c r="E1298" s="799"/>
      <c r="F1298" s="164">
        <f>E1298*D1298</f>
        <v>0</v>
      </c>
    </row>
    <row r="1299" spans="1:6" x14ac:dyDescent="0.2">
      <c r="A1299" s="347"/>
      <c r="B1299" s="66"/>
      <c r="C1299" s="524"/>
      <c r="D1299" s="525"/>
      <c r="E1299" s="930"/>
      <c r="F1299" s="164"/>
    </row>
    <row r="1300" spans="1:6" ht="36" x14ac:dyDescent="0.2">
      <c r="A1300" s="450" t="s">
        <v>552</v>
      </c>
      <c r="B1300" s="72" t="s">
        <v>4479</v>
      </c>
      <c r="C1300" s="1130" t="s">
        <v>2024</v>
      </c>
      <c r="D1300" s="1131">
        <f>1195+160</f>
        <v>1355</v>
      </c>
      <c r="E1300" s="800"/>
      <c r="F1300" s="625">
        <f>E1300*D1300</f>
        <v>0</v>
      </c>
    </row>
    <row r="1301" spans="1:6" x14ac:dyDescent="0.2">
      <c r="A1301" s="485"/>
      <c r="B1301" s="486"/>
      <c r="C1301" s="529"/>
      <c r="D1301" s="1127"/>
      <c r="E1301" s="826"/>
      <c r="F1301" s="1128"/>
    </row>
    <row r="1302" spans="1:6" x14ac:dyDescent="0.2">
      <c r="A1302" s="338" t="s">
        <v>598</v>
      </c>
      <c r="B1302" s="683" t="s">
        <v>4478</v>
      </c>
      <c r="C1302" s="491"/>
      <c r="D1302" s="852"/>
      <c r="E1302" s="841"/>
      <c r="F1302" s="411"/>
    </row>
    <row r="1303" spans="1:6" x14ac:dyDescent="0.2">
      <c r="A1303" s="461"/>
      <c r="B1303" s="518"/>
      <c r="C1303" s="519"/>
      <c r="D1303" s="520"/>
      <c r="E1303" s="830"/>
      <c r="F1303" s="521"/>
    </row>
    <row r="1304" spans="1:6" ht="36" x14ac:dyDescent="0.2">
      <c r="A1304" s="472" t="s">
        <v>553</v>
      </c>
      <c r="B1304" s="1133" t="s">
        <v>4486</v>
      </c>
      <c r="C1304" s="1134" t="s">
        <v>2024</v>
      </c>
      <c r="D1304" s="1135">
        <v>1195</v>
      </c>
      <c r="E1304" s="842"/>
      <c r="F1304" s="280">
        <f>E1304*D1304</f>
        <v>0</v>
      </c>
    </row>
    <row r="1305" spans="1:6" x14ac:dyDescent="0.2">
      <c r="A1305" s="347"/>
      <c r="B1305" s="66"/>
      <c r="C1305" s="524"/>
      <c r="D1305" s="525"/>
      <c r="E1305" s="930"/>
      <c r="F1305" s="164"/>
    </row>
    <row r="1306" spans="1:6" ht="36" x14ac:dyDescent="0.2">
      <c r="A1306" s="450" t="s">
        <v>42</v>
      </c>
      <c r="B1306" s="72" t="s">
        <v>4487</v>
      </c>
      <c r="C1306" s="1130" t="s">
        <v>2024</v>
      </c>
      <c r="D1306" s="1131">
        <v>397</v>
      </c>
      <c r="E1306" s="800"/>
      <c r="F1306" s="625">
        <f>E1306*D1306</f>
        <v>0</v>
      </c>
    </row>
    <row r="1307" spans="1:6" x14ac:dyDescent="0.2">
      <c r="A1307" s="485"/>
      <c r="B1307" s="486"/>
      <c r="C1307" s="529"/>
      <c r="D1307" s="1127"/>
      <c r="E1307" s="826"/>
      <c r="F1307" s="1128"/>
    </row>
    <row r="1308" spans="1:6" x14ac:dyDescent="0.2">
      <c r="A1308" s="338" t="s">
        <v>1634</v>
      </c>
      <c r="B1308" s="683" t="s">
        <v>1976</v>
      </c>
      <c r="C1308" s="491"/>
      <c r="D1308" s="852"/>
      <c r="E1308" s="841"/>
      <c r="F1308" s="411"/>
    </row>
    <row r="1309" spans="1:6" x14ac:dyDescent="0.2">
      <c r="A1309" s="461"/>
      <c r="B1309" s="518"/>
      <c r="C1309" s="519"/>
      <c r="D1309" s="520"/>
      <c r="E1309" s="830"/>
      <c r="F1309" s="521"/>
    </row>
    <row r="1310" spans="1:6" ht="24" x14ac:dyDescent="0.2">
      <c r="A1310" s="472" t="s">
        <v>43</v>
      </c>
      <c r="B1310" s="1133" t="s">
        <v>4488</v>
      </c>
      <c r="C1310" s="1134" t="s">
        <v>2022</v>
      </c>
      <c r="D1310" s="1135">
        <v>130</v>
      </c>
      <c r="E1310" s="842"/>
      <c r="F1310" s="280">
        <f>E1310*D1310</f>
        <v>0</v>
      </c>
    </row>
    <row r="1311" spans="1:6" x14ac:dyDescent="0.2">
      <c r="A1311" s="347"/>
      <c r="B1311" s="66"/>
      <c r="C1311" s="524"/>
      <c r="D1311" s="525"/>
      <c r="E1311" s="930"/>
      <c r="F1311" s="164"/>
    </row>
    <row r="1312" spans="1:6" ht="24" x14ac:dyDescent="0.2">
      <c r="A1312" s="450" t="s">
        <v>617</v>
      </c>
      <c r="B1312" s="72" t="s">
        <v>4489</v>
      </c>
      <c r="C1312" s="1130" t="s">
        <v>2022</v>
      </c>
      <c r="D1312" s="1131">
        <v>315</v>
      </c>
      <c r="E1312" s="800"/>
      <c r="F1312" s="625">
        <f>E1312*D1312</f>
        <v>0</v>
      </c>
    </row>
    <row r="1313" spans="1:6" x14ac:dyDescent="0.2">
      <c r="A1313" s="503"/>
      <c r="B1313" s="504"/>
      <c r="C1313" s="505"/>
      <c r="D1313" s="506"/>
      <c r="E1313" s="826"/>
      <c r="F1313" s="507"/>
    </row>
    <row r="1314" spans="1:6" x14ac:dyDescent="0.2">
      <c r="A1314" s="338" t="s">
        <v>1</v>
      </c>
      <c r="B1314" s="683" t="s">
        <v>4490</v>
      </c>
      <c r="C1314" s="508"/>
      <c r="D1314" s="509"/>
      <c r="E1314" s="841"/>
      <c r="F1314" s="411">
        <f>SUM(F1296:F1313)</f>
        <v>0</v>
      </c>
    </row>
    <row r="1315" spans="1:6" x14ac:dyDescent="0.2">
      <c r="A1315" s="458"/>
      <c r="B1315" s="514"/>
      <c r="C1315" s="515"/>
      <c r="D1315" s="516"/>
      <c r="E1315" s="835"/>
      <c r="F1315" s="517"/>
    </row>
    <row r="1316" spans="1:6" x14ac:dyDescent="0.2">
      <c r="A1316" s="458"/>
      <c r="B1316" s="514"/>
      <c r="C1316" s="515"/>
      <c r="D1316" s="516"/>
      <c r="E1316" s="835"/>
      <c r="F1316" s="517"/>
    </row>
    <row r="1317" spans="1:6" ht="15" x14ac:dyDescent="0.25">
      <c r="A1317" s="933" t="s">
        <v>2</v>
      </c>
      <c r="B1317" s="1074" t="s">
        <v>4469</v>
      </c>
      <c r="C1317" s="1106"/>
      <c r="D1317" s="1050"/>
      <c r="E1317" s="953"/>
      <c r="F1317" s="1107"/>
    </row>
    <row r="1318" spans="1:6" x14ac:dyDescent="0.2">
      <c r="A1318" s="46"/>
      <c r="B1318" s="1080"/>
      <c r="C1318" s="511"/>
      <c r="D1318" s="512"/>
      <c r="E1318" s="835"/>
      <c r="F1318" s="513"/>
    </row>
    <row r="1319" spans="1:6" x14ac:dyDescent="0.2">
      <c r="A1319" s="338" t="s">
        <v>732</v>
      </c>
      <c r="B1319" s="683" t="s">
        <v>4491</v>
      </c>
      <c r="C1319" s="491"/>
      <c r="D1319" s="852"/>
      <c r="E1319" s="841"/>
      <c r="F1319" s="411"/>
    </row>
    <row r="1320" spans="1:6" x14ac:dyDescent="0.2">
      <c r="A1320" s="461"/>
      <c r="B1320" s="518"/>
      <c r="C1320" s="519"/>
      <c r="D1320" s="520"/>
      <c r="E1320" s="830"/>
      <c r="F1320" s="521"/>
    </row>
    <row r="1321" spans="1:6" ht="36" x14ac:dyDescent="0.2">
      <c r="A1321" s="472" t="s">
        <v>759</v>
      </c>
      <c r="B1321" s="1133" t="s">
        <v>4497</v>
      </c>
      <c r="C1321" s="1134" t="s">
        <v>5</v>
      </c>
      <c r="D1321" s="1135">
        <v>15</v>
      </c>
      <c r="E1321" s="842"/>
      <c r="F1321" s="280">
        <f>E1321*D1321</f>
        <v>0</v>
      </c>
    </row>
    <row r="1322" spans="1:6" x14ac:dyDescent="0.2">
      <c r="A1322" s="347"/>
      <c r="B1322" s="66"/>
      <c r="C1322" s="524"/>
      <c r="D1322" s="525"/>
      <c r="E1322" s="930"/>
      <c r="F1322" s="164"/>
    </row>
    <row r="1323" spans="1:6" ht="24" x14ac:dyDescent="0.2">
      <c r="A1323" s="347" t="s">
        <v>761</v>
      </c>
      <c r="B1323" s="66" t="s">
        <v>4498</v>
      </c>
      <c r="C1323" s="524" t="s">
        <v>5</v>
      </c>
      <c r="D1323" s="525">
        <v>3</v>
      </c>
      <c r="E1323" s="799"/>
      <c r="F1323" s="164">
        <f>E1323*D1323</f>
        <v>0</v>
      </c>
    </row>
    <row r="1324" spans="1:6" x14ac:dyDescent="0.2">
      <c r="A1324" s="347"/>
      <c r="B1324" s="66"/>
      <c r="C1324" s="524"/>
      <c r="D1324" s="525"/>
      <c r="E1324" s="930"/>
      <c r="F1324" s="164"/>
    </row>
    <row r="1325" spans="1:6" ht="24" x14ac:dyDescent="0.2">
      <c r="A1325" s="450" t="s">
        <v>764</v>
      </c>
      <c r="B1325" s="1136" t="s">
        <v>4499</v>
      </c>
      <c r="C1325" s="1130" t="s">
        <v>5</v>
      </c>
      <c r="D1325" s="1131">
        <v>12</v>
      </c>
      <c r="E1325" s="800"/>
      <c r="F1325" s="625">
        <f>E1325*D1325</f>
        <v>0</v>
      </c>
    </row>
    <row r="1326" spans="1:6" x14ac:dyDescent="0.2">
      <c r="A1326" s="503"/>
      <c r="B1326" s="504"/>
      <c r="C1326" s="505"/>
      <c r="D1326" s="506"/>
      <c r="E1326" s="826"/>
      <c r="F1326" s="507"/>
    </row>
    <row r="1327" spans="1:6" x14ac:dyDescent="0.2">
      <c r="A1327" s="338" t="s">
        <v>2</v>
      </c>
      <c r="B1327" s="683" t="s">
        <v>4492</v>
      </c>
      <c r="C1327" s="508"/>
      <c r="D1327" s="509"/>
      <c r="E1327" s="841"/>
      <c r="F1327" s="411">
        <f>SUM(F1321:F1326)</f>
        <v>0</v>
      </c>
    </row>
    <row r="1328" spans="1:6" x14ac:dyDescent="0.2">
      <c r="A1328" s="458"/>
      <c r="B1328" s="514"/>
      <c r="C1328" s="515"/>
      <c r="D1328" s="516"/>
      <c r="E1328" s="835"/>
      <c r="F1328" s="517"/>
    </row>
    <row r="1329" spans="1:6" x14ac:dyDescent="0.2">
      <c r="A1329" s="458"/>
      <c r="B1329" s="514"/>
      <c r="C1329" s="515"/>
      <c r="D1329" s="516"/>
      <c r="E1329" s="835"/>
      <c r="F1329" s="517"/>
    </row>
    <row r="1330" spans="1:6" ht="15" x14ac:dyDescent="0.25">
      <c r="A1330" s="933" t="s">
        <v>4</v>
      </c>
      <c r="B1330" s="1074" t="s">
        <v>4493</v>
      </c>
      <c r="C1330" s="1106"/>
      <c r="D1330" s="1050"/>
      <c r="E1330" s="953"/>
      <c r="F1330" s="1107"/>
    </row>
    <row r="1331" spans="1:6" x14ac:dyDescent="0.2">
      <c r="A1331" s="46"/>
      <c r="B1331" s="1080"/>
      <c r="C1331" s="511"/>
      <c r="D1331" s="512"/>
      <c r="E1331" s="835"/>
      <c r="F1331" s="513"/>
    </row>
    <row r="1332" spans="1:6" x14ac:dyDescent="0.2">
      <c r="A1332" s="338" t="s">
        <v>520</v>
      </c>
      <c r="B1332" s="683" t="s">
        <v>4494</v>
      </c>
      <c r="C1332" s="491"/>
      <c r="D1332" s="852"/>
      <c r="E1332" s="841"/>
      <c r="F1332" s="411"/>
    </row>
    <row r="1333" spans="1:6" x14ac:dyDescent="0.2">
      <c r="A1333" s="461"/>
      <c r="B1333" s="518"/>
      <c r="C1333" s="519"/>
      <c r="D1333" s="520"/>
      <c r="E1333" s="830"/>
      <c r="F1333" s="521"/>
    </row>
    <row r="1334" spans="1:6" ht="24" x14ac:dyDescent="0.2">
      <c r="A1334" s="472" t="s">
        <v>768</v>
      </c>
      <c r="B1334" s="1133" t="s">
        <v>4496</v>
      </c>
      <c r="C1334" s="1134" t="s">
        <v>5</v>
      </c>
      <c r="D1334" s="1135">
        <v>9</v>
      </c>
      <c r="E1334" s="842"/>
      <c r="F1334" s="280">
        <f t="shared" ref="F1334:F1342" si="13">E1334*D1334</f>
        <v>0</v>
      </c>
    </row>
    <row r="1335" spans="1:6" x14ac:dyDescent="0.2">
      <c r="A1335" s="347"/>
      <c r="B1335" s="66"/>
      <c r="C1335" s="524"/>
      <c r="D1335" s="525"/>
      <c r="E1335" s="930"/>
      <c r="F1335" s="164"/>
    </row>
    <row r="1336" spans="1:6" ht="24" x14ac:dyDescent="0.2">
      <c r="A1336" s="347" t="s">
        <v>773</v>
      </c>
      <c r="B1336" s="66" t="s">
        <v>4495</v>
      </c>
      <c r="C1336" s="524" t="s">
        <v>5</v>
      </c>
      <c r="D1336" s="525">
        <v>9</v>
      </c>
      <c r="E1336" s="799"/>
      <c r="F1336" s="164">
        <f t="shared" si="13"/>
        <v>0</v>
      </c>
    </row>
    <row r="1337" spans="1:6" x14ac:dyDescent="0.2">
      <c r="A1337" s="368"/>
      <c r="B1337" s="66"/>
      <c r="C1337" s="524"/>
      <c r="D1337" s="525"/>
      <c r="E1337" s="930"/>
      <c r="F1337" s="164"/>
    </row>
    <row r="1338" spans="1:6" ht="48" x14ac:dyDescent="0.2">
      <c r="A1338" s="347" t="s">
        <v>774</v>
      </c>
      <c r="B1338" s="66" t="s">
        <v>4500</v>
      </c>
      <c r="C1338" s="524" t="s">
        <v>5</v>
      </c>
      <c r="D1338" s="525">
        <v>1</v>
      </c>
      <c r="E1338" s="799"/>
      <c r="F1338" s="164">
        <f t="shared" si="13"/>
        <v>0</v>
      </c>
    </row>
    <row r="1339" spans="1:6" x14ac:dyDescent="0.2">
      <c r="A1339" s="347"/>
      <c r="B1339" s="66"/>
      <c r="C1339" s="524"/>
      <c r="D1339" s="525"/>
      <c r="E1339" s="930"/>
      <c r="F1339" s="164"/>
    </row>
    <row r="1340" spans="1:6" ht="48" x14ac:dyDescent="0.2">
      <c r="A1340" s="347" t="s">
        <v>775</v>
      </c>
      <c r="B1340" s="66" t="s">
        <v>4501</v>
      </c>
      <c r="C1340" s="524" t="s">
        <v>5</v>
      </c>
      <c r="D1340" s="525">
        <v>8</v>
      </c>
      <c r="E1340" s="799"/>
      <c r="F1340" s="164">
        <f t="shared" si="13"/>
        <v>0</v>
      </c>
    </row>
    <row r="1341" spans="1:6" x14ac:dyDescent="0.2">
      <c r="A1341" s="368"/>
      <c r="B1341" s="66"/>
      <c r="C1341" s="524"/>
      <c r="D1341" s="525"/>
      <c r="E1341" s="930"/>
      <c r="F1341" s="164"/>
    </row>
    <row r="1342" spans="1:6" ht="48" x14ac:dyDescent="0.2">
      <c r="A1342" s="450" t="s">
        <v>776</v>
      </c>
      <c r="B1342" s="72" t="s">
        <v>4502</v>
      </c>
      <c r="C1342" s="1130" t="s">
        <v>5</v>
      </c>
      <c r="D1342" s="1131">
        <v>17</v>
      </c>
      <c r="E1342" s="800"/>
      <c r="F1342" s="625">
        <f t="shared" si="13"/>
        <v>0</v>
      </c>
    </row>
    <row r="1343" spans="1:6" x14ac:dyDescent="0.2">
      <c r="A1343" s="102"/>
      <c r="B1343" s="486"/>
      <c r="C1343" s="1137"/>
      <c r="D1343" s="530"/>
      <c r="E1343" s="826"/>
      <c r="F1343" s="531"/>
    </row>
    <row r="1344" spans="1:6" x14ac:dyDescent="0.2">
      <c r="A1344" s="338" t="s">
        <v>521</v>
      </c>
      <c r="B1344" s="683" t="s">
        <v>4503</v>
      </c>
      <c r="C1344" s="491"/>
      <c r="D1344" s="852"/>
      <c r="E1344" s="841"/>
      <c r="F1344" s="411"/>
    </row>
    <row r="1345" spans="1:6" x14ac:dyDescent="0.2">
      <c r="A1345" s="461"/>
      <c r="B1345" s="518"/>
      <c r="C1345" s="519"/>
      <c r="D1345" s="520"/>
      <c r="E1345" s="830"/>
      <c r="F1345" s="521"/>
    </row>
    <row r="1346" spans="1:6" ht="36" x14ac:dyDescent="0.2">
      <c r="A1346" s="472" t="s">
        <v>780</v>
      </c>
      <c r="B1346" s="1133" t="s">
        <v>5440</v>
      </c>
      <c r="C1346" s="1134" t="s">
        <v>2022</v>
      </c>
      <c r="D1346" s="1135">
        <v>96</v>
      </c>
      <c r="E1346" s="842"/>
      <c r="F1346" s="280">
        <f t="shared" ref="F1346:F1354" si="14">E1346*D1346</f>
        <v>0</v>
      </c>
    </row>
    <row r="1347" spans="1:6" x14ac:dyDescent="0.2">
      <c r="A1347" s="347"/>
      <c r="B1347" s="66"/>
      <c r="C1347" s="524"/>
      <c r="D1347" s="525"/>
      <c r="E1347" s="930"/>
      <c r="F1347" s="164"/>
    </row>
    <row r="1348" spans="1:6" ht="36" x14ac:dyDescent="0.2">
      <c r="A1348" s="347" t="s">
        <v>781</v>
      </c>
      <c r="B1348" s="66" t="s">
        <v>5441</v>
      </c>
      <c r="C1348" s="524" t="s">
        <v>2022</v>
      </c>
      <c r="D1348" s="525">
        <v>28</v>
      </c>
      <c r="E1348" s="799"/>
      <c r="F1348" s="164">
        <f t="shared" si="14"/>
        <v>0</v>
      </c>
    </row>
    <row r="1349" spans="1:6" x14ac:dyDescent="0.2">
      <c r="A1349" s="368"/>
      <c r="B1349" s="66"/>
      <c r="C1349" s="524"/>
      <c r="D1349" s="525"/>
      <c r="E1349" s="930"/>
      <c r="F1349" s="164"/>
    </row>
    <row r="1350" spans="1:6" ht="48" x14ac:dyDescent="0.2">
      <c r="A1350" s="347" t="s">
        <v>782</v>
      </c>
      <c r="B1350" s="66" t="s">
        <v>4504</v>
      </c>
      <c r="C1350" s="524" t="s">
        <v>2024</v>
      </c>
      <c r="D1350" s="525">
        <v>13</v>
      </c>
      <c r="E1350" s="799"/>
      <c r="F1350" s="164">
        <f t="shared" si="14"/>
        <v>0</v>
      </c>
    </row>
    <row r="1351" spans="1:6" x14ac:dyDescent="0.2">
      <c r="A1351" s="347"/>
      <c r="B1351" s="66"/>
      <c r="C1351" s="524"/>
      <c r="D1351" s="525"/>
      <c r="E1351" s="930"/>
      <c r="F1351" s="164"/>
    </row>
    <row r="1352" spans="1:6" ht="48" x14ac:dyDescent="0.2">
      <c r="A1352" s="347" t="s">
        <v>783</v>
      </c>
      <c r="B1352" s="66" t="s">
        <v>4505</v>
      </c>
      <c r="C1352" s="524" t="s">
        <v>2024</v>
      </c>
      <c r="D1352" s="525">
        <v>45</v>
      </c>
      <c r="E1352" s="799"/>
      <c r="F1352" s="164">
        <f t="shared" si="14"/>
        <v>0</v>
      </c>
    </row>
    <row r="1353" spans="1:6" x14ac:dyDescent="0.2">
      <c r="A1353" s="368"/>
      <c r="B1353" s="66"/>
      <c r="C1353" s="524"/>
      <c r="D1353" s="525"/>
      <c r="E1353" s="930"/>
      <c r="F1353" s="164"/>
    </row>
    <row r="1354" spans="1:6" ht="48" x14ac:dyDescent="0.2">
      <c r="A1354" s="450" t="s">
        <v>784</v>
      </c>
      <c r="B1354" s="72" t="s">
        <v>4506</v>
      </c>
      <c r="C1354" s="1130" t="s">
        <v>2024</v>
      </c>
      <c r="D1354" s="1131">
        <v>9</v>
      </c>
      <c r="E1354" s="800"/>
      <c r="F1354" s="625">
        <f t="shared" si="14"/>
        <v>0</v>
      </c>
    </row>
    <row r="1355" spans="1:6" x14ac:dyDescent="0.2">
      <c r="A1355" s="102"/>
      <c r="B1355" s="486"/>
      <c r="C1355" s="1137"/>
      <c r="D1355" s="530"/>
      <c r="E1355" s="826"/>
      <c r="F1355" s="531"/>
    </row>
    <row r="1356" spans="1:6" x14ac:dyDescent="0.2">
      <c r="A1356" s="338" t="s">
        <v>523</v>
      </c>
      <c r="B1356" s="683" t="s">
        <v>4519</v>
      </c>
      <c r="C1356" s="491"/>
      <c r="D1356" s="852"/>
      <c r="E1356" s="841"/>
      <c r="F1356" s="411"/>
    </row>
    <row r="1357" spans="1:6" x14ac:dyDescent="0.2">
      <c r="A1357" s="461"/>
      <c r="B1357" s="518"/>
      <c r="C1357" s="519"/>
      <c r="D1357" s="520"/>
      <c r="E1357" s="830"/>
      <c r="F1357" s="521"/>
    </row>
    <row r="1358" spans="1:6" x14ac:dyDescent="0.2">
      <c r="A1358" s="1117" t="s">
        <v>785</v>
      </c>
      <c r="B1358" s="1138" t="s">
        <v>4520</v>
      </c>
      <c r="C1358" s="1139" t="s">
        <v>2022</v>
      </c>
      <c r="D1358" s="1140">
        <v>42</v>
      </c>
      <c r="E1358" s="1011"/>
      <c r="F1358" s="1120">
        <f>E1358*D1358</f>
        <v>0</v>
      </c>
    </row>
    <row r="1359" spans="1:6" x14ac:dyDescent="0.2">
      <c r="A1359" s="485"/>
      <c r="B1359" s="486"/>
      <c r="C1359" s="332"/>
      <c r="D1359" s="530"/>
      <c r="E1359" s="826"/>
      <c r="F1359" s="531"/>
    </row>
    <row r="1360" spans="1:6" x14ac:dyDescent="0.2">
      <c r="A1360" s="338" t="s">
        <v>4</v>
      </c>
      <c r="B1360" s="683" t="s">
        <v>4521</v>
      </c>
      <c r="C1360" s="63"/>
      <c r="D1360" s="509"/>
      <c r="E1360" s="841"/>
      <c r="F1360" s="411">
        <f>SUM(F1334:F1359)</f>
        <v>0</v>
      </c>
    </row>
    <row r="1361" spans="1:6" x14ac:dyDescent="0.2">
      <c r="A1361" s="46"/>
      <c r="B1361" s="1092"/>
      <c r="C1361" s="532"/>
      <c r="D1361" s="671"/>
      <c r="E1361" s="835"/>
      <c r="F1361" s="513"/>
    </row>
    <row r="1362" spans="1:6" x14ac:dyDescent="0.2">
      <c r="A1362" s="458"/>
      <c r="B1362" s="514"/>
      <c r="C1362" s="515"/>
      <c r="D1362" s="516"/>
      <c r="E1362" s="835"/>
      <c r="F1362" s="517"/>
    </row>
    <row r="1363" spans="1:6" ht="15" x14ac:dyDescent="0.25">
      <c r="A1363" s="933" t="s">
        <v>531</v>
      </c>
      <c r="B1363" s="1074" t="s">
        <v>2008</v>
      </c>
      <c r="C1363" s="1106"/>
      <c r="D1363" s="1050"/>
      <c r="E1363" s="953"/>
      <c r="F1363" s="1107"/>
    </row>
    <row r="1364" spans="1:6" x14ac:dyDescent="0.2">
      <c r="A1364" s="36"/>
      <c r="B1364" s="527"/>
      <c r="C1364" s="494"/>
      <c r="D1364" s="495"/>
      <c r="E1364" s="830"/>
      <c r="F1364" s="496"/>
    </row>
    <row r="1365" spans="1:6" ht="24" x14ac:dyDescent="0.2">
      <c r="A1365" s="472" t="s">
        <v>786</v>
      </c>
      <c r="B1365" s="1133" t="s">
        <v>5267</v>
      </c>
      <c r="C1365" s="522" t="s">
        <v>24</v>
      </c>
      <c r="D1365" s="1135">
        <v>1</v>
      </c>
      <c r="E1365" s="842"/>
      <c r="F1365" s="280">
        <f t="shared" ref="F1365:F1373" si="15">E1365*D1365</f>
        <v>0</v>
      </c>
    </row>
    <row r="1366" spans="1:6" x14ac:dyDescent="0.2">
      <c r="A1366" s="472"/>
      <c r="B1366" s="1133"/>
      <c r="C1366" s="522"/>
      <c r="D1366" s="1135"/>
      <c r="E1366" s="955"/>
      <c r="F1366" s="280"/>
    </row>
    <row r="1367" spans="1:6" ht="24" x14ac:dyDescent="0.2">
      <c r="A1367" s="347" t="s">
        <v>791</v>
      </c>
      <c r="B1367" s="66" t="s">
        <v>4525</v>
      </c>
      <c r="C1367" s="523" t="s">
        <v>24</v>
      </c>
      <c r="D1367" s="525">
        <v>1</v>
      </c>
      <c r="E1367" s="799"/>
      <c r="F1367" s="164">
        <f t="shared" si="15"/>
        <v>0</v>
      </c>
    </row>
    <row r="1368" spans="1:6" x14ac:dyDescent="0.2">
      <c r="A1368" s="347"/>
      <c r="B1368" s="66"/>
      <c r="C1368" s="523"/>
      <c r="D1368" s="525"/>
      <c r="E1368" s="930"/>
      <c r="F1368" s="164"/>
    </row>
    <row r="1369" spans="1:6" x14ac:dyDescent="0.2">
      <c r="A1369" s="347" t="s">
        <v>792</v>
      </c>
      <c r="B1369" s="66" t="s">
        <v>4522</v>
      </c>
      <c r="C1369" s="523" t="s">
        <v>24</v>
      </c>
      <c r="D1369" s="525">
        <v>1</v>
      </c>
      <c r="E1369" s="799"/>
      <c r="F1369" s="164">
        <f t="shared" si="15"/>
        <v>0</v>
      </c>
    </row>
    <row r="1370" spans="1:6" x14ac:dyDescent="0.2">
      <c r="A1370" s="347"/>
      <c r="B1370" s="66"/>
      <c r="C1370" s="523"/>
      <c r="D1370" s="525"/>
      <c r="E1370" s="930"/>
      <c r="F1370" s="164"/>
    </row>
    <row r="1371" spans="1:6" x14ac:dyDescent="0.2">
      <c r="A1371" s="347" t="s">
        <v>793</v>
      </c>
      <c r="B1371" s="66" t="s">
        <v>4523</v>
      </c>
      <c r="C1371" s="523" t="s">
        <v>5</v>
      </c>
      <c r="D1371" s="525">
        <v>5</v>
      </c>
      <c r="E1371" s="799"/>
      <c r="F1371" s="164">
        <f t="shared" si="15"/>
        <v>0</v>
      </c>
    </row>
    <row r="1372" spans="1:6" x14ac:dyDescent="0.2">
      <c r="A1372" s="347"/>
      <c r="B1372" s="66"/>
      <c r="C1372" s="523"/>
      <c r="D1372" s="525"/>
      <c r="E1372" s="930"/>
      <c r="F1372" s="164"/>
    </row>
    <row r="1373" spans="1:6" ht="24" x14ac:dyDescent="0.2">
      <c r="A1373" s="450" t="s">
        <v>794</v>
      </c>
      <c r="B1373" s="72" t="s">
        <v>4524</v>
      </c>
      <c r="C1373" s="1141" t="s">
        <v>5</v>
      </c>
      <c r="D1373" s="1131">
        <v>1</v>
      </c>
      <c r="E1373" s="800"/>
      <c r="F1373" s="625">
        <f t="shared" si="15"/>
        <v>0</v>
      </c>
    </row>
    <row r="1374" spans="1:6" x14ac:dyDescent="0.2">
      <c r="A1374" s="485"/>
      <c r="B1374" s="486"/>
      <c r="C1374" s="332"/>
      <c r="D1374" s="530"/>
      <c r="E1374" s="826"/>
      <c r="F1374" s="531"/>
    </row>
    <row r="1375" spans="1:6" x14ac:dyDescent="0.2">
      <c r="A1375" s="338" t="s">
        <v>531</v>
      </c>
      <c r="B1375" s="683" t="s">
        <v>4526</v>
      </c>
      <c r="C1375" s="63"/>
      <c r="D1375" s="509"/>
      <c r="E1375" s="841"/>
      <c r="F1375" s="411">
        <f>SUM(F1365:F1374)</f>
        <v>0</v>
      </c>
    </row>
    <row r="1376" spans="1:6" x14ac:dyDescent="0.2">
      <c r="A1376" s="46"/>
      <c r="B1376" s="1092"/>
      <c r="C1376" s="532"/>
      <c r="D1376" s="671"/>
      <c r="E1376" s="835"/>
      <c r="F1376" s="513"/>
    </row>
    <row r="1377" spans="1:6" ht="15" x14ac:dyDescent="0.25">
      <c r="A1377" s="1024"/>
      <c r="B1377" s="950" t="s">
        <v>2184</v>
      </c>
      <c r="C1377" s="1025"/>
      <c r="D1377" s="1025"/>
      <c r="E1377" s="962"/>
      <c r="F1377" s="1027"/>
    </row>
    <row r="1378" spans="1:6" x14ac:dyDescent="0.2">
      <c r="A1378" s="901"/>
      <c r="B1378" s="588"/>
      <c r="C1378" s="1093"/>
      <c r="D1378" s="1093"/>
      <c r="E1378" s="835"/>
      <c r="F1378" s="1144"/>
    </row>
    <row r="1379" spans="1:6" x14ac:dyDescent="0.2">
      <c r="A1379" s="443" t="s">
        <v>12</v>
      </c>
      <c r="B1379" s="444" t="s">
        <v>1908</v>
      </c>
      <c r="C1379" s="506"/>
      <c r="D1379" s="506"/>
      <c r="E1379" s="826"/>
      <c r="F1379" s="507">
        <f>F1266</f>
        <v>0</v>
      </c>
    </row>
    <row r="1380" spans="1:6" x14ac:dyDescent="0.2">
      <c r="A1380" s="443" t="s">
        <v>48</v>
      </c>
      <c r="B1380" s="444" t="s">
        <v>1937</v>
      </c>
      <c r="C1380" s="235"/>
      <c r="D1380" s="415"/>
      <c r="E1380" s="822"/>
      <c r="F1380" s="416">
        <f>F1289</f>
        <v>0</v>
      </c>
    </row>
    <row r="1381" spans="1:6" x14ac:dyDescent="0.2">
      <c r="A1381" s="443" t="s">
        <v>1</v>
      </c>
      <c r="B1381" s="444" t="s">
        <v>2029</v>
      </c>
      <c r="C1381" s="1093"/>
      <c r="D1381" s="1093"/>
      <c r="E1381" s="835"/>
      <c r="F1381" s="1144">
        <f>F1314</f>
        <v>0</v>
      </c>
    </row>
    <row r="1382" spans="1:6" x14ac:dyDescent="0.2">
      <c r="A1382" s="443" t="s">
        <v>2</v>
      </c>
      <c r="B1382" s="444" t="s">
        <v>4469</v>
      </c>
      <c r="C1382" s="235"/>
      <c r="D1382" s="415"/>
      <c r="E1382" s="822"/>
      <c r="F1382" s="416">
        <f>F1327</f>
        <v>0</v>
      </c>
    </row>
    <row r="1383" spans="1:6" x14ac:dyDescent="0.2">
      <c r="A1383" s="443" t="s">
        <v>4</v>
      </c>
      <c r="B1383" s="444" t="s">
        <v>4470</v>
      </c>
      <c r="C1383" s="1093"/>
      <c r="D1383" s="1093"/>
      <c r="E1383" s="835"/>
      <c r="F1383" s="1144">
        <f>F1360</f>
        <v>0</v>
      </c>
    </row>
    <row r="1384" spans="1:6" x14ac:dyDescent="0.2">
      <c r="A1384" s="443" t="s">
        <v>531</v>
      </c>
      <c r="B1384" s="444" t="s">
        <v>2008</v>
      </c>
      <c r="C1384" s="235"/>
      <c r="D1384" s="415"/>
      <c r="E1384" s="822"/>
      <c r="F1384" s="416">
        <f>F1375</f>
        <v>0</v>
      </c>
    </row>
    <row r="1385" spans="1:6" x14ac:dyDescent="0.2">
      <c r="A1385" s="443" t="s">
        <v>534</v>
      </c>
      <c r="B1385" s="444" t="s">
        <v>4527</v>
      </c>
      <c r="C1385" s="520"/>
      <c r="D1385" s="520"/>
      <c r="E1385" s="830"/>
      <c r="F1385" s="521">
        <f>(F1379+F1380+F1381+F1382+F1383+F1384)*0.1</f>
        <v>0</v>
      </c>
    </row>
    <row r="1386" spans="1:6" x14ac:dyDescent="0.2">
      <c r="A1386" s="616"/>
      <c r="B1386" s="543" t="s">
        <v>4528</v>
      </c>
      <c r="C1386" s="677"/>
      <c r="D1386" s="677"/>
      <c r="E1386" s="841"/>
      <c r="F1386" s="411">
        <f>SUM(F1379:F1385)</f>
        <v>0</v>
      </c>
    </row>
    <row r="1387" spans="1:6" x14ac:dyDescent="0.2">
      <c r="A1387" s="46"/>
      <c r="B1387" s="1092"/>
      <c r="C1387" s="532"/>
      <c r="D1387" s="671"/>
      <c r="E1387" s="835"/>
      <c r="F1387" s="513"/>
    </row>
    <row r="1388" spans="1:6" x14ac:dyDescent="0.2">
      <c r="A1388" s="674"/>
      <c r="B1388" s="671"/>
      <c r="C1388" s="671"/>
      <c r="D1388" s="671"/>
      <c r="E1388" s="835"/>
      <c r="F1388" s="672"/>
    </row>
    <row r="1389" spans="1:6" s="49" customFormat="1" ht="18.75" x14ac:dyDescent="0.3">
      <c r="A1389" s="1041"/>
      <c r="B1389" s="1100" t="s">
        <v>4467</v>
      </c>
      <c r="C1389" s="1101"/>
      <c r="D1389" s="1101"/>
      <c r="E1389" s="1148"/>
      <c r="F1389" s="1102"/>
    </row>
    <row r="1390" spans="1:6" x14ac:dyDescent="0.2">
      <c r="A1390" s="674"/>
      <c r="B1390" s="671"/>
      <c r="C1390" s="671"/>
      <c r="D1390" s="671"/>
      <c r="E1390" s="835"/>
      <c r="F1390" s="672"/>
    </row>
    <row r="1391" spans="1:6" ht="15" x14ac:dyDescent="0.25">
      <c r="A1391" s="933" t="s">
        <v>12</v>
      </c>
      <c r="B1391" s="1074" t="s">
        <v>1908</v>
      </c>
      <c r="C1391" s="1106"/>
      <c r="D1391" s="1149"/>
      <c r="E1391" s="953"/>
      <c r="F1391" s="1150"/>
    </row>
    <row r="1392" spans="1:6" x14ac:dyDescent="0.2">
      <c r="A1392" s="510"/>
      <c r="B1392" s="514"/>
      <c r="C1392" s="1094"/>
      <c r="D1392" s="1143"/>
      <c r="E1392" s="835"/>
      <c r="F1392" s="1145"/>
    </row>
    <row r="1393" spans="1:6" x14ac:dyDescent="0.2">
      <c r="A1393" s="338" t="s">
        <v>1909</v>
      </c>
      <c r="B1393" s="683" t="s">
        <v>1910</v>
      </c>
      <c r="C1393" s="491"/>
      <c r="D1393" s="447"/>
      <c r="E1393" s="841"/>
      <c r="F1393" s="449"/>
    </row>
    <row r="1394" spans="1:6" x14ac:dyDescent="0.2">
      <c r="A1394" s="492"/>
      <c r="B1394" s="493"/>
      <c r="C1394" s="494"/>
      <c r="D1394" s="1146"/>
      <c r="E1394" s="830"/>
      <c r="F1394" s="590"/>
    </row>
    <row r="1395" spans="1:6" ht="24" x14ac:dyDescent="0.2">
      <c r="A1395" s="472" t="s">
        <v>12</v>
      </c>
      <c r="B1395" s="1056" t="s">
        <v>1911</v>
      </c>
      <c r="C1395" s="522"/>
      <c r="D1395" s="1142"/>
      <c r="E1395" s="955"/>
      <c r="F1395" s="601"/>
    </row>
    <row r="1396" spans="1:6" x14ac:dyDescent="0.2">
      <c r="A1396" s="450"/>
      <c r="B1396" s="1076"/>
      <c r="C1396" s="1141" t="s">
        <v>2022</v>
      </c>
      <c r="D1396" s="594">
        <v>4.8</v>
      </c>
      <c r="E1396" s="800"/>
      <c r="F1396" s="594">
        <f>E1396*D1396</f>
        <v>0</v>
      </c>
    </row>
    <row r="1397" spans="1:6" x14ac:dyDescent="0.2">
      <c r="A1397" s="453"/>
      <c r="B1397" s="1152"/>
      <c r="C1397" s="1137"/>
      <c r="D1397" s="596"/>
      <c r="E1397" s="826"/>
      <c r="F1397" s="597"/>
    </row>
    <row r="1398" spans="1:6" x14ac:dyDescent="0.2">
      <c r="A1398" s="338" t="s">
        <v>1909</v>
      </c>
      <c r="B1398" s="683" t="s">
        <v>1915</v>
      </c>
      <c r="C1398" s="491"/>
      <c r="D1398" s="447"/>
      <c r="E1398" s="841"/>
      <c r="F1398" s="449">
        <f>SUM(F1395:F1397)</f>
        <v>0</v>
      </c>
    </row>
    <row r="1399" spans="1:6" s="142" customFormat="1" x14ac:dyDescent="0.2">
      <c r="A1399" s="976"/>
      <c r="B1399" s="1059"/>
      <c r="C1399" s="1096"/>
      <c r="D1399" s="1151"/>
      <c r="E1399" s="835"/>
      <c r="F1399" s="1153"/>
    </row>
    <row r="1400" spans="1:6" x14ac:dyDescent="0.2">
      <c r="A1400" s="338" t="s">
        <v>1926</v>
      </c>
      <c r="B1400" s="683" t="s">
        <v>1927</v>
      </c>
      <c r="C1400" s="491"/>
      <c r="D1400" s="447"/>
      <c r="E1400" s="841"/>
      <c r="F1400" s="449"/>
    </row>
    <row r="1401" spans="1:6" x14ac:dyDescent="0.2">
      <c r="A1401" s="461"/>
      <c r="B1401" s="518"/>
      <c r="C1401" s="519"/>
      <c r="D1401" s="1154"/>
      <c r="E1401" s="830"/>
      <c r="F1401" s="1155"/>
    </row>
    <row r="1402" spans="1:6" ht="36" x14ac:dyDescent="0.2">
      <c r="A1402" s="465" t="s">
        <v>48</v>
      </c>
      <c r="B1402" s="1056" t="s">
        <v>1928</v>
      </c>
      <c r="C1402" s="522"/>
      <c r="D1402" s="601"/>
      <c r="E1402" s="955"/>
      <c r="F1402" s="601"/>
    </row>
    <row r="1403" spans="1:6" x14ac:dyDescent="0.2">
      <c r="A1403" s="351"/>
      <c r="B1403" s="478"/>
      <c r="C1403" s="523" t="s">
        <v>2022</v>
      </c>
      <c r="D1403" s="71">
        <v>4.8</v>
      </c>
      <c r="E1403" s="799"/>
      <c r="F1403" s="71">
        <f>E1403*D1403</f>
        <v>0</v>
      </c>
    </row>
    <row r="1404" spans="1:6" x14ac:dyDescent="0.2">
      <c r="A1404" s="351"/>
      <c r="B1404" s="478"/>
      <c r="C1404" s="523"/>
      <c r="D1404" s="71"/>
      <c r="E1404" s="930"/>
      <c r="F1404" s="71"/>
    </row>
    <row r="1405" spans="1:6" ht="24" x14ac:dyDescent="0.2">
      <c r="A1405" s="351" t="s">
        <v>1</v>
      </c>
      <c r="B1405" s="478" t="s">
        <v>2190</v>
      </c>
      <c r="C1405" s="523"/>
      <c r="D1405" s="71"/>
      <c r="E1405" s="930"/>
      <c r="F1405" s="71"/>
    </row>
    <row r="1406" spans="1:6" x14ac:dyDescent="0.2">
      <c r="A1406" s="351"/>
      <c r="B1406" s="478"/>
      <c r="C1406" s="523" t="s">
        <v>2025</v>
      </c>
      <c r="D1406" s="71">
        <v>1</v>
      </c>
      <c r="E1406" s="799"/>
      <c r="F1406" s="71">
        <f>E1406*D1406</f>
        <v>0</v>
      </c>
    </row>
    <row r="1407" spans="1:6" x14ac:dyDescent="0.2">
      <c r="A1407" s="351"/>
      <c r="B1407" s="478"/>
      <c r="C1407" s="523"/>
      <c r="D1407" s="71"/>
      <c r="E1407" s="930"/>
      <c r="F1407" s="71"/>
    </row>
    <row r="1408" spans="1:6" ht="36" x14ac:dyDescent="0.2">
      <c r="A1408" s="555"/>
      <c r="B1408" s="1078" t="s">
        <v>2076</v>
      </c>
      <c r="C1408" s="1141"/>
      <c r="D1408" s="594"/>
      <c r="E1408" s="958"/>
      <c r="F1408" s="594"/>
    </row>
    <row r="1409" spans="1:6" x14ac:dyDescent="0.2">
      <c r="A1409" s="558"/>
      <c r="B1409" s="1152"/>
      <c r="C1409" s="1137"/>
      <c r="D1409" s="596"/>
      <c r="E1409" s="826"/>
      <c r="F1409" s="597"/>
    </row>
    <row r="1410" spans="1:6" x14ac:dyDescent="0.2">
      <c r="A1410" s="338" t="s">
        <v>1926</v>
      </c>
      <c r="B1410" s="683" t="s">
        <v>1934</v>
      </c>
      <c r="C1410" s="491"/>
      <c r="D1410" s="447"/>
      <c r="E1410" s="841"/>
      <c r="F1410" s="449">
        <f>SUM(F1402:F1409)</f>
        <v>0</v>
      </c>
    </row>
    <row r="1411" spans="1:6" x14ac:dyDescent="0.2">
      <c r="A1411" s="458"/>
      <c r="B1411" s="514"/>
      <c r="C1411" s="1094"/>
      <c r="D1411" s="1143"/>
      <c r="E1411" s="835"/>
      <c r="F1411" s="1145"/>
    </row>
    <row r="1412" spans="1:6" x14ac:dyDescent="0.2">
      <c r="A1412" s="338" t="s">
        <v>12</v>
      </c>
      <c r="B1412" s="683" t="s">
        <v>1936</v>
      </c>
      <c r="C1412" s="508"/>
      <c r="D1412" s="535"/>
      <c r="E1412" s="841"/>
      <c r="F1412" s="449">
        <f>F1410+F1398</f>
        <v>0</v>
      </c>
    </row>
    <row r="1413" spans="1:6" x14ac:dyDescent="0.2">
      <c r="A1413" s="510"/>
      <c r="B1413" s="476"/>
      <c r="C1413" s="511"/>
      <c r="D1413" s="533"/>
      <c r="E1413" s="835"/>
      <c r="F1413" s="587"/>
    </row>
    <row r="1414" spans="1:6" ht="15" x14ac:dyDescent="0.25">
      <c r="A1414" s="933" t="s">
        <v>48</v>
      </c>
      <c r="B1414" s="1074" t="s">
        <v>1937</v>
      </c>
      <c r="C1414" s="1106"/>
      <c r="D1414" s="1149"/>
      <c r="E1414" s="953"/>
      <c r="F1414" s="1150"/>
    </row>
    <row r="1415" spans="1:6" x14ac:dyDescent="0.2">
      <c r="A1415" s="458"/>
      <c r="B1415" s="514"/>
      <c r="C1415" s="515"/>
      <c r="D1415" s="1156"/>
      <c r="E1415" s="835"/>
      <c r="F1415" s="1158"/>
    </row>
    <row r="1416" spans="1:6" x14ac:dyDescent="0.2">
      <c r="A1416" s="338"/>
      <c r="B1416" s="683" t="s">
        <v>2077</v>
      </c>
      <c r="C1416" s="508"/>
      <c r="D1416" s="535"/>
      <c r="E1416" s="841"/>
      <c r="F1416" s="1160"/>
    </row>
    <row r="1417" spans="1:6" x14ac:dyDescent="0.2">
      <c r="A1417" s="960"/>
      <c r="B1417" s="1080"/>
      <c r="C1417" s="532"/>
      <c r="D1417" s="1157"/>
      <c r="E1417" s="835"/>
      <c r="F1417" s="1159"/>
    </row>
    <row r="1418" spans="1:6" x14ac:dyDescent="0.2">
      <c r="A1418" s="338" t="s">
        <v>1938</v>
      </c>
      <c r="B1418" s="683" t="s">
        <v>1939</v>
      </c>
      <c r="C1418" s="491"/>
      <c r="D1418" s="447"/>
      <c r="E1418" s="841"/>
      <c r="F1418" s="449"/>
    </row>
    <row r="1419" spans="1:6" x14ac:dyDescent="0.2">
      <c r="A1419" s="461"/>
      <c r="B1419" s="518"/>
      <c r="C1419" s="519"/>
      <c r="D1419" s="1154"/>
      <c r="E1419" s="830"/>
      <c r="F1419" s="1155"/>
    </row>
    <row r="1420" spans="1:6" ht="24" x14ac:dyDescent="0.2">
      <c r="A1420" s="465" t="s">
        <v>2</v>
      </c>
      <c r="B1420" s="1079" t="s">
        <v>2078</v>
      </c>
      <c r="C1420" s="522"/>
      <c r="D1420" s="601"/>
      <c r="E1420" s="955"/>
      <c r="F1420" s="601"/>
    </row>
    <row r="1421" spans="1:6" x14ac:dyDescent="0.2">
      <c r="A1421" s="347"/>
      <c r="B1421" s="481" t="s">
        <v>2079</v>
      </c>
      <c r="C1421" s="523" t="s">
        <v>839</v>
      </c>
      <c r="D1421" s="71">
        <v>0</v>
      </c>
      <c r="E1421" s="799"/>
      <c r="F1421" s="71">
        <f>E1421*D1421</f>
        <v>0</v>
      </c>
    </row>
    <row r="1422" spans="1:6" ht="24" x14ac:dyDescent="0.2">
      <c r="A1422" s="351" t="s">
        <v>3</v>
      </c>
      <c r="B1422" s="482" t="s">
        <v>2191</v>
      </c>
      <c r="C1422" s="523"/>
      <c r="D1422" s="71"/>
      <c r="E1422" s="930"/>
      <c r="F1422" s="71"/>
    </row>
    <row r="1423" spans="1:6" x14ac:dyDescent="0.2">
      <c r="A1423" s="347"/>
      <c r="B1423" s="482" t="s">
        <v>1913</v>
      </c>
      <c r="C1423" s="523" t="s">
        <v>839</v>
      </c>
      <c r="D1423" s="71">
        <v>2</v>
      </c>
      <c r="E1423" s="799"/>
      <c r="F1423" s="71">
        <f t="shared" ref="F1423:F1428" si="16">E1423*D1423</f>
        <v>0</v>
      </c>
    </row>
    <row r="1424" spans="1:6" ht="24" x14ac:dyDescent="0.2">
      <c r="A1424" s="680" t="s">
        <v>4</v>
      </c>
      <c r="B1424" s="482" t="s">
        <v>2080</v>
      </c>
      <c r="C1424" s="523"/>
      <c r="D1424" s="71"/>
      <c r="E1424" s="930"/>
      <c r="F1424" s="71"/>
    </row>
    <row r="1425" spans="1:6" x14ac:dyDescent="0.2">
      <c r="A1425" s="351"/>
      <c r="B1425" s="482" t="s">
        <v>1942</v>
      </c>
      <c r="C1425" s="71">
        <v>4.95</v>
      </c>
      <c r="D1425" s="71"/>
      <c r="E1425" s="930"/>
      <c r="F1425" s="71"/>
    </row>
    <row r="1426" spans="1:6" x14ac:dyDescent="0.2">
      <c r="A1426" s="351" t="s">
        <v>520</v>
      </c>
      <c r="B1426" s="482" t="s">
        <v>2081</v>
      </c>
      <c r="C1426" s="536" t="s">
        <v>839</v>
      </c>
      <c r="D1426" s="71">
        <f>D1425*0.5</f>
        <v>0</v>
      </c>
      <c r="E1426" s="799"/>
      <c r="F1426" s="71">
        <f t="shared" si="16"/>
        <v>0</v>
      </c>
    </row>
    <row r="1427" spans="1:6" x14ac:dyDescent="0.2">
      <c r="A1427" s="351" t="s">
        <v>521</v>
      </c>
      <c r="B1427" s="482" t="s">
        <v>2082</v>
      </c>
      <c r="C1427" s="536" t="s">
        <v>839</v>
      </c>
      <c r="D1427" s="71">
        <f>D1425*0.3</f>
        <v>0</v>
      </c>
      <c r="E1427" s="799"/>
      <c r="F1427" s="71">
        <f t="shared" si="16"/>
        <v>0</v>
      </c>
    </row>
    <row r="1428" spans="1:6" x14ac:dyDescent="0.2">
      <c r="A1428" s="555" t="s">
        <v>522</v>
      </c>
      <c r="B1428" s="1082" t="s">
        <v>2083</v>
      </c>
      <c r="C1428" s="523" t="s">
        <v>839</v>
      </c>
      <c r="D1428" s="71">
        <f>D1425*0.2</f>
        <v>0</v>
      </c>
      <c r="E1428" s="799"/>
      <c r="F1428" s="71">
        <f t="shared" si="16"/>
        <v>0</v>
      </c>
    </row>
    <row r="1429" spans="1:6" x14ac:dyDescent="0.2">
      <c r="A1429" s="558"/>
      <c r="B1429" s="486"/>
      <c r="C1429" s="1137"/>
      <c r="D1429" s="596"/>
      <c r="E1429" s="826"/>
      <c r="F1429" s="597"/>
    </row>
    <row r="1430" spans="1:6" x14ac:dyDescent="0.2">
      <c r="A1430" s="338" t="s">
        <v>1938</v>
      </c>
      <c r="B1430" s="683" t="s">
        <v>1949</v>
      </c>
      <c r="C1430" s="491"/>
      <c r="D1430" s="447"/>
      <c r="E1430" s="841"/>
      <c r="F1430" s="449">
        <f>SUM(F1419:F1429)</f>
        <v>0</v>
      </c>
    </row>
    <row r="1431" spans="1:6" x14ac:dyDescent="0.2">
      <c r="A1431" s="1049"/>
      <c r="B1431" s="1080"/>
      <c r="C1431" s="532"/>
      <c r="D1431" s="1157"/>
      <c r="E1431" s="835"/>
      <c r="F1431" s="1159"/>
    </row>
    <row r="1432" spans="1:6" x14ac:dyDescent="0.2">
      <c r="A1432" s="338" t="s">
        <v>1950</v>
      </c>
      <c r="B1432" s="683" t="s">
        <v>1951</v>
      </c>
      <c r="C1432" s="491"/>
      <c r="D1432" s="447"/>
      <c r="E1432" s="841"/>
      <c r="F1432" s="449"/>
    </row>
    <row r="1433" spans="1:6" x14ac:dyDescent="0.2">
      <c r="A1433" s="461"/>
      <c r="B1433" s="518"/>
      <c r="C1433" s="519"/>
      <c r="D1433" s="1154"/>
      <c r="E1433" s="830"/>
      <c r="F1433" s="1155"/>
    </row>
    <row r="1434" spans="1:6" ht="24" x14ac:dyDescent="0.2">
      <c r="A1434" s="465" t="s">
        <v>531</v>
      </c>
      <c r="B1434" s="1079" t="s">
        <v>2088</v>
      </c>
      <c r="C1434" s="522"/>
      <c r="D1434" s="601"/>
      <c r="E1434" s="955"/>
      <c r="F1434" s="601"/>
    </row>
    <row r="1435" spans="1:6" x14ac:dyDescent="0.2">
      <c r="A1435" s="347"/>
      <c r="B1435" s="482"/>
      <c r="C1435" s="523" t="s">
        <v>2024</v>
      </c>
      <c r="D1435" s="71">
        <v>3.3</v>
      </c>
      <c r="E1435" s="799"/>
      <c r="F1435" s="71">
        <f>E1435*D1435</f>
        <v>0</v>
      </c>
    </row>
    <row r="1436" spans="1:6" ht="36" x14ac:dyDescent="0.2">
      <c r="A1436" s="351" t="s">
        <v>534</v>
      </c>
      <c r="B1436" s="482" t="s">
        <v>2089</v>
      </c>
      <c r="C1436" s="523"/>
      <c r="D1436" s="71"/>
      <c r="E1436" s="930"/>
      <c r="F1436" s="71"/>
    </row>
    <row r="1437" spans="1:6" x14ac:dyDescent="0.2">
      <c r="A1437" s="347"/>
      <c r="B1437" s="482"/>
      <c r="C1437" s="523" t="s">
        <v>839</v>
      </c>
      <c r="D1437" s="71">
        <v>0.33</v>
      </c>
      <c r="E1437" s="799"/>
      <c r="F1437" s="71">
        <f>E1437*D1437</f>
        <v>0</v>
      </c>
    </row>
    <row r="1438" spans="1:6" ht="60" x14ac:dyDescent="0.2">
      <c r="A1438" s="351" t="s">
        <v>535</v>
      </c>
      <c r="B1438" s="367" t="s">
        <v>2090</v>
      </c>
      <c r="C1438" s="523"/>
      <c r="D1438" s="537"/>
      <c r="E1438" s="930"/>
      <c r="F1438" s="71"/>
    </row>
    <row r="1439" spans="1:6" x14ac:dyDescent="0.2">
      <c r="A1439" s="347"/>
      <c r="B1439" s="482"/>
      <c r="C1439" s="523" t="s">
        <v>839</v>
      </c>
      <c r="D1439" s="71">
        <v>1.2</v>
      </c>
      <c r="E1439" s="799"/>
      <c r="F1439" s="71">
        <f>E1439*D1439</f>
        <v>0</v>
      </c>
    </row>
    <row r="1440" spans="1:6" ht="36" x14ac:dyDescent="0.2">
      <c r="A1440" s="351" t="s">
        <v>536</v>
      </c>
      <c r="B1440" s="482" t="s">
        <v>2155</v>
      </c>
      <c r="C1440" s="523"/>
      <c r="D1440" s="537"/>
      <c r="E1440" s="930"/>
      <c r="F1440" s="71"/>
    </row>
    <row r="1441" spans="1:6" x14ac:dyDescent="0.2">
      <c r="A1441" s="347"/>
      <c r="B1441" s="482"/>
      <c r="C1441" s="523" t="s">
        <v>839</v>
      </c>
      <c r="D1441" s="71">
        <v>1.9</v>
      </c>
      <c r="E1441" s="799"/>
      <c r="F1441" s="71">
        <f>E1441*D1441</f>
        <v>0</v>
      </c>
    </row>
    <row r="1442" spans="1:6" ht="36" x14ac:dyDescent="0.2">
      <c r="A1442" s="351" t="s">
        <v>537</v>
      </c>
      <c r="B1442" s="482" t="s">
        <v>2091</v>
      </c>
      <c r="C1442" s="523"/>
      <c r="D1442" s="71"/>
      <c r="E1442" s="930"/>
      <c r="F1442" s="71"/>
    </row>
    <row r="1443" spans="1:6" x14ac:dyDescent="0.2">
      <c r="A1443" s="347"/>
      <c r="B1443" s="482"/>
      <c r="C1443" s="523" t="s">
        <v>839</v>
      </c>
      <c r="D1443" s="71">
        <v>3.37</v>
      </c>
      <c r="E1443" s="799"/>
      <c r="F1443" s="71">
        <f>E1443*D1443</f>
        <v>0</v>
      </c>
    </row>
    <row r="1444" spans="1:6" ht="48" x14ac:dyDescent="0.2">
      <c r="A1444" s="351" t="s">
        <v>538</v>
      </c>
      <c r="B1444" s="482" t="s">
        <v>2092</v>
      </c>
      <c r="C1444" s="523"/>
      <c r="D1444" s="71"/>
      <c r="E1444" s="930"/>
      <c r="F1444" s="71"/>
    </row>
    <row r="1445" spans="1:6" x14ac:dyDescent="0.2">
      <c r="A1445" s="347"/>
      <c r="B1445" s="482"/>
      <c r="C1445" s="523" t="s">
        <v>839</v>
      </c>
      <c r="D1445" s="71">
        <v>6.09</v>
      </c>
      <c r="E1445" s="799"/>
      <c r="F1445" s="71">
        <f>E1445*D1445</f>
        <v>0</v>
      </c>
    </row>
    <row r="1446" spans="1:6" x14ac:dyDescent="0.2">
      <c r="A1446" s="555" t="s">
        <v>539</v>
      </c>
      <c r="B1446" s="1082" t="s">
        <v>1957</v>
      </c>
      <c r="C1446" s="1141" t="s">
        <v>232</v>
      </c>
      <c r="D1446" s="594">
        <v>5</v>
      </c>
      <c r="E1446" s="800"/>
      <c r="F1446" s="594">
        <f>E1446*D1446</f>
        <v>0</v>
      </c>
    </row>
    <row r="1447" spans="1:6" x14ac:dyDescent="0.2">
      <c r="A1447" s="453"/>
      <c r="B1447" s="486"/>
      <c r="C1447" s="1137"/>
      <c r="D1447" s="596"/>
      <c r="E1447" s="826"/>
      <c r="F1447" s="597"/>
    </row>
    <row r="1448" spans="1:6" x14ac:dyDescent="0.2">
      <c r="A1448" s="338" t="s">
        <v>1950</v>
      </c>
      <c r="B1448" s="683" t="s">
        <v>1958</v>
      </c>
      <c r="C1448" s="491"/>
      <c r="D1448" s="447"/>
      <c r="E1448" s="841"/>
      <c r="F1448" s="449">
        <f>SUM(F1434:F1447)</f>
        <v>0</v>
      </c>
    </row>
    <row r="1449" spans="1:6" x14ac:dyDescent="0.2">
      <c r="A1449" s="458"/>
      <c r="B1449" s="514"/>
      <c r="C1449" s="1094"/>
      <c r="D1449" s="1143"/>
      <c r="E1449" s="835"/>
      <c r="F1449" s="1145"/>
    </row>
    <row r="1450" spans="1:6" x14ac:dyDescent="0.2">
      <c r="A1450" s="338" t="s">
        <v>48</v>
      </c>
      <c r="B1450" s="683" t="s">
        <v>1960</v>
      </c>
      <c r="C1450" s="508"/>
      <c r="D1450" s="535"/>
      <c r="E1450" s="841"/>
      <c r="F1450" s="449">
        <f>F1448+F1430</f>
        <v>0</v>
      </c>
    </row>
    <row r="1451" spans="1:6" x14ac:dyDescent="0.2">
      <c r="A1451" s="458"/>
      <c r="B1451" s="514"/>
      <c r="C1451" s="515"/>
      <c r="D1451" s="1156"/>
      <c r="E1451" s="835"/>
      <c r="F1451" s="1158"/>
    </row>
    <row r="1452" spans="1:6" x14ac:dyDescent="0.2">
      <c r="A1452" s="458"/>
      <c r="B1452" s="514"/>
      <c r="C1452" s="515"/>
      <c r="D1452" s="1156"/>
      <c r="E1452" s="835"/>
      <c r="F1452" s="1158"/>
    </row>
    <row r="1453" spans="1:6" ht="15" x14ac:dyDescent="0.25">
      <c r="A1453" s="933" t="s">
        <v>2</v>
      </c>
      <c r="B1453" s="1074" t="s">
        <v>1987</v>
      </c>
      <c r="C1453" s="1106"/>
      <c r="D1453" s="1149"/>
      <c r="E1453" s="953"/>
      <c r="F1453" s="1150"/>
    </row>
    <row r="1454" spans="1:6" x14ac:dyDescent="0.2">
      <c r="A1454" s="461"/>
      <c r="B1454" s="518"/>
      <c r="C1454" s="1161"/>
      <c r="D1454" s="1162"/>
      <c r="E1454" s="830"/>
      <c r="F1454" s="1163"/>
    </row>
    <row r="1455" spans="1:6" ht="48" x14ac:dyDescent="0.2">
      <c r="A1455" s="465" t="s">
        <v>540</v>
      </c>
      <c r="B1455" s="408" t="s">
        <v>2192</v>
      </c>
      <c r="C1455" s="522"/>
      <c r="D1455" s="601"/>
      <c r="E1455" s="955"/>
      <c r="F1455" s="601"/>
    </row>
    <row r="1456" spans="1:6" x14ac:dyDescent="0.2">
      <c r="A1456" s="680"/>
      <c r="B1456" s="482"/>
      <c r="C1456" s="523" t="s">
        <v>5</v>
      </c>
      <c r="D1456" s="71">
        <v>1</v>
      </c>
      <c r="E1456" s="799"/>
      <c r="F1456" s="71">
        <f t="shared" ref="F1456:F1460" si="17">E1456*D1456</f>
        <v>0</v>
      </c>
    </row>
    <row r="1457" spans="1:6" ht="24" x14ac:dyDescent="0.2">
      <c r="A1457" s="351" t="s">
        <v>541</v>
      </c>
      <c r="B1457" s="482" t="s">
        <v>1991</v>
      </c>
      <c r="C1457" s="523"/>
      <c r="D1457" s="71"/>
      <c r="E1457" s="930"/>
      <c r="F1457" s="71"/>
    </row>
    <row r="1458" spans="1:6" x14ac:dyDescent="0.2">
      <c r="A1458" s="680"/>
      <c r="B1458" s="482" t="s">
        <v>1913</v>
      </c>
      <c r="C1458" s="523" t="s">
        <v>5</v>
      </c>
      <c r="D1458" s="71">
        <v>1</v>
      </c>
      <c r="E1458" s="799"/>
      <c r="F1458" s="71">
        <f t="shared" si="17"/>
        <v>0</v>
      </c>
    </row>
    <row r="1459" spans="1:6" ht="48" x14ac:dyDescent="0.2">
      <c r="A1459" s="351" t="s">
        <v>544</v>
      </c>
      <c r="B1459" s="408" t="s">
        <v>2193</v>
      </c>
      <c r="C1459" s="523"/>
      <c r="D1459" s="71"/>
      <c r="E1459" s="930"/>
      <c r="F1459" s="71"/>
    </row>
    <row r="1460" spans="1:6" x14ac:dyDescent="0.2">
      <c r="A1460" s="680"/>
      <c r="B1460" s="484"/>
      <c r="C1460" s="523" t="s">
        <v>5</v>
      </c>
      <c r="D1460" s="71">
        <v>1</v>
      </c>
      <c r="E1460" s="799"/>
      <c r="F1460" s="71">
        <f t="shared" si="17"/>
        <v>0</v>
      </c>
    </row>
    <row r="1461" spans="1:6" x14ac:dyDescent="0.2">
      <c r="A1461" s="351"/>
      <c r="B1461" s="1175" t="s">
        <v>2194</v>
      </c>
      <c r="C1461" s="523"/>
      <c r="D1461" s="71"/>
      <c r="E1461" s="930"/>
      <c r="F1461" s="71"/>
    </row>
    <row r="1462" spans="1:6" ht="24" x14ac:dyDescent="0.2">
      <c r="A1462" s="555"/>
      <c r="B1462" s="538" t="s">
        <v>2195</v>
      </c>
      <c r="C1462" s="1141"/>
      <c r="D1462" s="594"/>
      <c r="E1462" s="958"/>
      <c r="F1462" s="594"/>
    </row>
    <row r="1463" spans="1:6" x14ac:dyDescent="0.2">
      <c r="A1463" s="485"/>
      <c r="B1463" s="486"/>
      <c r="C1463" s="332"/>
      <c r="D1463" s="596"/>
      <c r="E1463" s="826"/>
      <c r="F1463" s="597"/>
    </row>
    <row r="1464" spans="1:6" x14ac:dyDescent="0.2">
      <c r="A1464" s="338" t="s">
        <v>2</v>
      </c>
      <c r="B1464" s="683" t="s">
        <v>2000</v>
      </c>
      <c r="C1464" s="63"/>
      <c r="D1464" s="535"/>
      <c r="E1464" s="841"/>
      <c r="F1464" s="449">
        <f>SUM(F1455:F1463)</f>
        <v>0</v>
      </c>
    </row>
    <row r="1465" spans="1:6" x14ac:dyDescent="0.2">
      <c r="A1465" s="458"/>
      <c r="B1465" s="514"/>
      <c r="C1465" s="515"/>
      <c r="D1465" s="1156"/>
      <c r="E1465" s="835"/>
      <c r="F1465" s="1158"/>
    </row>
    <row r="1466" spans="1:6" x14ac:dyDescent="0.2">
      <c r="A1466" s="458"/>
      <c r="B1466" s="514"/>
      <c r="C1466" s="515"/>
      <c r="D1466" s="1156"/>
      <c r="E1466" s="835"/>
      <c r="F1466" s="1158"/>
    </row>
    <row r="1467" spans="1:6" ht="15" x14ac:dyDescent="0.25">
      <c r="A1467" s="933" t="s">
        <v>3</v>
      </c>
      <c r="B1467" s="1074" t="s">
        <v>2196</v>
      </c>
      <c r="C1467" s="1106"/>
      <c r="D1467" s="1149"/>
      <c r="E1467" s="953"/>
      <c r="F1467" s="1150"/>
    </row>
    <row r="1468" spans="1:6" x14ac:dyDescent="0.2">
      <c r="A1468" s="461"/>
      <c r="B1468" s="518"/>
      <c r="C1468" s="1161"/>
      <c r="D1468" s="1162"/>
      <c r="E1468" s="830"/>
      <c r="F1468" s="1163"/>
    </row>
    <row r="1469" spans="1:6" ht="36" x14ac:dyDescent="0.2">
      <c r="A1469" s="1086" t="s">
        <v>545</v>
      </c>
      <c r="B1469" s="473" t="s">
        <v>2197</v>
      </c>
      <c r="C1469" s="522"/>
      <c r="D1469" s="1164"/>
      <c r="E1469" s="955"/>
      <c r="F1469" s="601"/>
    </row>
    <row r="1470" spans="1:6" x14ac:dyDescent="0.2">
      <c r="A1470" s="347"/>
      <c r="B1470" s="367" t="s">
        <v>2198</v>
      </c>
      <c r="C1470" s="523" t="s">
        <v>2022</v>
      </c>
      <c r="D1470" s="71">
        <v>4.8</v>
      </c>
      <c r="E1470" s="799"/>
      <c r="F1470" s="71">
        <f>E1470*D1470</f>
        <v>0</v>
      </c>
    </row>
    <row r="1471" spans="1:6" ht="60" x14ac:dyDescent="0.2">
      <c r="A1471" s="351" t="s">
        <v>546</v>
      </c>
      <c r="B1471" s="367" t="s">
        <v>2199</v>
      </c>
      <c r="C1471" s="523"/>
      <c r="D1471" s="71"/>
      <c r="E1471" s="930"/>
      <c r="F1471" s="71"/>
    </row>
    <row r="1472" spans="1:6" x14ac:dyDescent="0.2">
      <c r="A1472" s="347"/>
      <c r="B1472" s="367" t="s">
        <v>2198</v>
      </c>
      <c r="C1472" s="523" t="s">
        <v>2022</v>
      </c>
      <c r="D1472" s="71">
        <v>4.8</v>
      </c>
      <c r="E1472" s="799"/>
      <c r="F1472" s="71">
        <f t="shared" ref="F1472:F1480" si="18">E1472*D1472</f>
        <v>0</v>
      </c>
    </row>
    <row r="1473" spans="1:6" ht="36" x14ac:dyDescent="0.2">
      <c r="A1473" s="129" t="s">
        <v>547</v>
      </c>
      <c r="B1473" s="367" t="s">
        <v>2200</v>
      </c>
      <c r="C1473" s="523"/>
      <c r="D1473" s="537"/>
      <c r="E1473" s="930"/>
      <c r="F1473" s="71"/>
    </row>
    <row r="1474" spans="1:6" x14ac:dyDescent="0.2">
      <c r="A1474" s="347"/>
      <c r="B1474" s="367" t="s">
        <v>2201</v>
      </c>
      <c r="C1474" s="523" t="s">
        <v>5</v>
      </c>
      <c r="D1474" s="71">
        <v>1</v>
      </c>
      <c r="E1474" s="799"/>
      <c r="F1474" s="71">
        <f t="shared" si="18"/>
        <v>0</v>
      </c>
    </row>
    <row r="1475" spans="1:6" ht="60" x14ac:dyDescent="0.2">
      <c r="A1475" s="351" t="s">
        <v>548</v>
      </c>
      <c r="B1475" s="367" t="s">
        <v>2202</v>
      </c>
      <c r="C1475" s="681"/>
      <c r="D1475" s="539"/>
      <c r="E1475" s="930"/>
      <c r="F1475" s="71"/>
    </row>
    <row r="1476" spans="1:6" x14ac:dyDescent="0.2">
      <c r="A1476" s="347" t="s">
        <v>754</v>
      </c>
      <c r="B1476" s="367" t="s">
        <v>2203</v>
      </c>
      <c r="C1476" s="523" t="s">
        <v>5</v>
      </c>
      <c r="D1476" s="71">
        <v>2</v>
      </c>
      <c r="E1476" s="799"/>
      <c r="F1476" s="71">
        <f t="shared" si="18"/>
        <v>0</v>
      </c>
    </row>
    <row r="1477" spans="1:6" x14ac:dyDescent="0.2">
      <c r="A1477" s="347" t="s">
        <v>755</v>
      </c>
      <c r="B1477" s="367" t="s">
        <v>2204</v>
      </c>
      <c r="C1477" s="523" t="s">
        <v>5</v>
      </c>
      <c r="D1477" s="71">
        <v>2</v>
      </c>
      <c r="E1477" s="799"/>
      <c r="F1477" s="71">
        <f t="shared" si="18"/>
        <v>0</v>
      </c>
    </row>
    <row r="1478" spans="1:6" x14ac:dyDescent="0.2">
      <c r="A1478" s="129" t="s">
        <v>756</v>
      </c>
      <c r="B1478" s="367" t="s">
        <v>2205</v>
      </c>
      <c r="C1478" s="523" t="s">
        <v>5</v>
      </c>
      <c r="D1478" s="71">
        <v>1</v>
      </c>
      <c r="E1478" s="799"/>
      <c r="F1478" s="71">
        <f t="shared" si="18"/>
        <v>0</v>
      </c>
    </row>
    <row r="1479" spans="1:6" ht="48" x14ac:dyDescent="0.2">
      <c r="A1479" s="347" t="s">
        <v>549</v>
      </c>
      <c r="B1479" s="367" t="s">
        <v>2206</v>
      </c>
      <c r="C1479" s="523"/>
      <c r="D1479" s="537"/>
      <c r="E1479" s="930"/>
      <c r="F1479" s="71"/>
    </row>
    <row r="1480" spans="1:6" x14ac:dyDescent="0.2">
      <c r="A1480" s="555"/>
      <c r="B1480" s="1082"/>
      <c r="C1480" s="1141" t="s">
        <v>5</v>
      </c>
      <c r="D1480" s="594">
        <v>1</v>
      </c>
      <c r="E1480" s="800"/>
      <c r="F1480" s="594">
        <f t="shared" si="18"/>
        <v>0</v>
      </c>
    </row>
    <row r="1481" spans="1:6" x14ac:dyDescent="0.2">
      <c r="A1481" s="453"/>
      <c r="B1481" s="486"/>
      <c r="C1481" s="1137"/>
      <c r="D1481" s="596"/>
      <c r="E1481" s="826"/>
      <c r="F1481" s="597"/>
    </row>
    <row r="1482" spans="1:6" x14ac:dyDescent="0.2">
      <c r="A1482" s="338" t="s">
        <v>3</v>
      </c>
      <c r="B1482" s="683" t="s">
        <v>2212</v>
      </c>
      <c r="C1482" s="508"/>
      <c r="D1482" s="535"/>
      <c r="E1482" s="841"/>
      <c r="F1482" s="449">
        <f>SUM(F1469:F1481)</f>
        <v>0</v>
      </c>
    </row>
    <row r="1483" spans="1:6" x14ac:dyDescent="0.2">
      <c r="A1483" s="458"/>
      <c r="B1483" s="514"/>
      <c r="C1483" s="515"/>
      <c r="D1483" s="1156"/>
      <c r="E1483" s="835"/>
      <c r="F1483" s="1145"/>
    </row>
    <row r="1484" spans="1:6" x14ac:dyDescent="0.2">
      <c r="A1484" s="458"/>
      <c r="B1484" s="514"/>
      <c r="C1484" s="515"/>
      <c r="D1484" s="1156"/>
      <c r="E1484" s="835"/>
      <c r="F1484" s="1145"/>
    </row>
    <row r="1485" spans="1:6" ht="15" x14ac:dyDescent="0.25">
      <c r="A1485" s="933" t="s">
        <v>4</v>
      </c>
      <c r="B1485" s="1074" t="s">
        <v>2008</v>
      </c>
      <c r="C1485" s="1106"/>
      <c r="D1485" s="1149"/>
      <c r="E1485" s="953"/>
      <c r="F1485" s="1150"/>
    </row>
    <row r="1486" spans="1:6" x14ac:dyDescent="0.2">
      <c r="A1486" s="1049"/>
      <c r="B1486" s="1080"/>
      <c r="C1486" s="532"/>
      <c r="D1486" s="1165"/>
      <c r="E1486" s="835"/>
      <c r="F1486" s="1159"/>
    </row>
    <row r="1487" spans="1:6" x14ac:dyDescent="0.2">
      <c r="A1487" s="406" t="s">
        <v>521</v>
      </c>
      <c r="B1487" s="683" t="s">
        <v>2013</v>
      </c>
      <c r="C1487" s="540"/>
      <c r="D1487" s="541"/>
      <c r="E1487" s="841"/>
      <c r="F1487" s="542"/>
    </row>
    <row r="1488" spans="1:6" x14ac:dyDescent="0.2">
      <c r="A1488" s="526"/>
      <c r="B1488" s="527"/>
      <c r="C1488" s="528"/>
      <c r="D1488" s="1166"/>
      <c r="E1488" s="830"/>
      <c r="F1488" s="1167"/>
    </row>
    <row r="1489" spans="1:6" ht="24" x14ac:dyDescent="0.2">
      <c r="A1489" s="472" t="s">
        <v>550</v>
      </c>
      <c r="B1489" s="473" t="s">
        <v>2207</v>
      </c>
      <c r="C1489" s="522"/>
      <c r="D1489" s="601"/>
      <c r="E1489" s="955"/>
      <c r="F1489" s="601"/>
    </row>
    <row r="1490" spans="1:6" x14ac:dyDescent="0.2">
      <c r="A1490" s="347"/>
      <c r="B1490" s="482" t="s">
        <v>5406</v>
      </c>
      <c r="C1490" s="523" t="s">
        <v>40</v>
      </c>
      <c r="D1490" s="71">
        <v>1</v>
      </c>
      <c r="E1490" s="799"/>
      <c r="F1490" s="71">
        <f>E1490*D1490</f>
        <v>0</v>
      </c>
    </row>
    <row r="1491" spans="1:6" x14ac:dyDescent="0.2">
      <c r="A1491" s="347" t="s">
        <v>551</v>
      </c>
      <c r="B1491" s="367" t="s">
        <v>2208</v>
      </c>
      <c r="C1491" s="523"/>
      <c r="D1491" s="71"/>
      <c r="E1491" s="930"/>
      <c r="F1491" s="71"/>
    </row>
    <row r="1492" spans="1:6" x14ac:dyDescent="0.2">
      <c r="A1492" s="347"/>
      <c r="B1492" s="482" t="s">
        <v>5406</v>
      </c>
      <c r="C1492" s="523" t="s">
        <v>24</v>
      </c>
      <c r="D1492" s="71">
        <v>1</v>
      </c>
      <c r="E1492" s="799"/>
      <c r="F1492" s="71">
        <f>E1492*D1492</f>
        <v>0</v>
      </c>
    </row>
    <row r="1493" spans="1:6" x14ac:dyDescent="0.2">
      <c r="A1493" s="351" t="s">
        <v>552</v>
      </c>
      <c r="B1493" s="367" t="s">
        <v>2209</v>
      </c>
      <c r="C1493" s="523"/>
      <c r="D1493" s="71"/>
      <c r="E1493" s="930"/>
      <c r="F1493" s="71"/>
    </row>
    <row r="1494" spans="1:6" x14ac:dyDescent="0.2">
      <c r="A1494" s="347"/>
      <c r="B1494" s="482"/>
      <c r="C1494" s="523" t="s">
        <v>2022</v>
      </c>
      <c r="D1494" s="71">
        <v>4.8</v>
      </c>
      <c r="E1494" s="799"/>
      <c r="F1494" s="71">
        <f t="shared" ref="F1494:F1498" si="19">E1494*D1494</f>
        <v>0</v>
      </c>
    </row>
    <row r="1495" spans="1:6" ht="36" x14ac:dyDescent="0.2">
      <c r="A1495" s="351" t="s">
        <v>553</v>
      </c>
      <c r="B1495" s="367" t="s">
        <v>2210</v>
      </c>
      <c r="C1495" s="523"/>
      <c r="D1495" s="71"/>
      <c r="E1495" s="930"/>
      <c r="F1495" s="71"/>
    </row>
    <row r="1496" spans="1:6" x14ac:dyDescent="0.2">
      <c r="A1496" s="351"/>
      <c r="B1496" s="367"/>
      <c r="C1496" s="1141" t="s">
        <v>40</v>
      </c>
      <c r="D1496" s="594">
        <v>1</v>
      </c>
      <c r="E1496" s="800"/>
      <c r="F1496" s="594">
        <f t="shared" ref="F1496" si="20">E1496*D1496</f>
        <v>0</v>
      </c>
    </row>
    <row r="1497" spans="1:6" ht="48" x14ac:dyDescent="0.2">
      <c r="A1497" s="351" t="s">
        <v>42</v>
      </c>
      <c r="B1497" s="367" t="s">
        <v>2211</v>
      </c>
      <c r="C1497" s="523"/>
      <c r="D1497" s="71"/>
      <c r="E1497" s="930"/>
      <c r="F1497" s="71"/>
    </row>
    <row r="1498" spans="1:6" x14ac:dyDescent="0.2">
      <c r="A1498" s="450"/>
      <c r="B1498" s="1082"/>
      <c r="C1498" s="1141" t="s">
        <v>40</v>
      </c>
      <c r="D1498" s="594">
        <v>1</v>
      </c>
      <c r="E1498" s="800"/>
      <c r="F1498" s="594">
        <f t="shared" si="19"/>
        <v>0</v>
      </c>
    </row>
    <row r="1499" spans="1:6" x14ac:dyDescent="0.2">
      <c r="A1499" s="453"/>
      <c r="B1499" s="486"/>
      <c r="C1499" s="1137"/>
      <c r="D1499" s="596"/>
      <c r="E1499" s="826"/>
      <c r="F1499" s="597"/>
    </row>
    <row r="1500" spans="1:6" x14ac:dyDescent="0.2">
      <c r="A1500" s="338" t="s">
        <v>4</v>
      </c>
      <c r="B1500" s="683" t="s">
        <v>2021</v>
      </c>
      <c r="C1500" s="508"/>
      <c r="D1500" s="535"/>
      <c r="E1500" s="808"/>
      <c r="F1500" s="449">
        <f>SUM(F1487:F1499)</f>
        <v>0</v>
      </c>
    </row>
    <row r="1501" spans="1:6" x14ac:dyDescent="0.2">
      <c r="A1501" s="46"/>
      <c r="B1501" s="1092"/>
      <c r="C1501" s="532"/>
      <c r="D1501" s="84"/>
      <c r="E1501" s="1168"/>
      <c r="F1501" s="587"/>
    </row>
    <row r="1502" spans="1:6" x14ac:dyDescent="0.2">
      <c r="A1502" s="36"/>
      <c r="B1502" s="1169"/>
      <c r="C1502" s="528"/>
      <c r="D1502" s="1146"/>
      <c r="E1502" s="813"/>
      <c r="F1502" s="590"/>
    </row>
    <row r="1503" spans="1:6" ht="15" x14ac:dyDescent="0.25">
      <c r="A1503" s="1170"/>
      <c r="B1503" s="1171" t="s">
        <v>5018</v>
      </c>
      <c r="C1503" s="1172"/>
      <c r="D1503" s="1172"/>
      <c r="E1503" s="1173"/>
      <c r="F1503" s="1174"/>
    </row>
    <row r="1504" spans="1:6" x14ac:dyDescent="0.2">
      <c r="A1504" s="414" t="s">
        <v>12</v>
      </c>
      <c r="B1504" s="444" t="s">
        <v>1908</v>
      </c>
      <c r="C1504" s="235"/>
      <c r="D1504" s="445"/>
      <c r="E1504" s="805"/>
      <c r="F1504" s="446">
        <f>+F1412</f>
        <v>0</v>
      </c>
    </row>
    <row r="1505" spans="1:6" x14ac:dyDescent="0.2">
      <c r="A1505" s="414" t="s">
        <v>48</v>
      </c>
      <c r="B1505" s="444" t="s">
        <v>1937</v>
      </c>
      <c r="C1505" s="235"/>
      <c r="D1505" s="445"/>
      <c r="E1505" s="805"/>
      <c r="F1505" s="446">
        <f>F1450</f>
        <v>0</v>
      </c>
    </row>
    <row r="1506" spans="1:6" x14ac:dyDescent="0.2">
      <c r="A1506" s="414" t="s">
        <v>2</v>
      </c>
      <c r="B1506" s="444" t="s">
        <v>1987</v>
      </c>
      <c r="C1506" s="235"/>
      <c r="D1506" s="445"/>
      <c r="E1506" s="805"/>
      <c r="F1506" s="446">
        <f>F1464</f>
        <v>0</v>
      </c>
    </row>
    <row r="1507" spans="1:6" x14ac:dyDescent="0.2">
      <c r="A1507" s="414" t="s">
        <v>3</v>
      </c>
      <c r="B1507" s="444" t="s">
        <v>2196</v>
      </c>
      <c r="C1507" s="235"/>
      <c r="D1507" s="445"/>
      <c r="E1507" s="805"/>
      <c r="F1507" s="446">
        <f>F1482</f>
        <v>0</v>
      </c>
    </row>
    <row r="1508" spans="1:6" x14ac:dyDescent="0.2">
      <c r="A1508" s="414" t="s">
        <v>4</v>
      </c>
      <c r="B1508" s="444" t="s">
        <v>2008</v>
      </c>
      <c r="C1508" s="235"/>
      <c r="D1508" s="445"/>
      <c r="E1508" s="805"/>
      <c r="F1508" s="446">
        <f>F1500</f>
        <v>0</v>
      </c>
    </row>
    <row r="1509" spans="1:6" x14ac:dyDescent="0.2">
      <c r="A1509" s="412"/>
      <c r="B1509" s="440"/>
      <c r="C1509" s="228"/>
      <c r="D1509" s="441"/>
      <c r="E1509" s="804"/>
      <c r="F1509" s="442"/>
    </row>
    <row r="1510" spans="1:6" x14ac:dyDescent="0.2">
      <c r="A1510" s="410"/>
      <c r="B1510" s="543" t="s">
        <v>2031</v>
      </c>
      <c r="C1510" s="682"/>
      <c r="D1510" s="447"/>
      <c r="E1510" s="806"/>
      <c r="F1510" s="449">
        <f>SUM(F1504:F1509)</f>
        <v>0</v>
      </c>
    </row>
    <row r="1511" spans="1:6" x14ac:dyDescent="0.2">
      <c r="A1511" s="168"/>
      <c r="B1511" s="490"/>
      <c r="C1511" s="532"/>
      <c r="D1511" s="172"/>
      <c r="E1511" s="694"/>
      <c r="F1511" s="475"/>
    </row>
    <row r="1512" spans="1:6" x14ac:dyDescent="0.2">
      <c r="A1512" s="168"/>
      <c r="B1512" s="490"/>
      <c r="D1512" s="172"/>
      <c r="E1512" s="694"/>
      <c r="F1512" s="475"/>
    </row>
  </sheetData>
  <sheetProtection password="C687" sheet="1" objects="1" scenarios="1"/>
  <pageMargins left="0.35433070866141736" right="0.19685039370078741" top="0.59055118110236227" bottom="0.43307086614173229" header="0.19685039370078741" footer="0.19685039370078741"/>
  <pageSetup paperSize="9" orientation="portrait" r:id="rId1"/>
  <headerFooter>
    <oddHeader>&amp;L&amp;8&amp;D&amp;C&amp;8&amp;F&amp;R&amp;G</oddHeader>
    <oddFooter>&amp;L&amp;8&amp;A&amp;C&amp;8Vsebino posameznih postavk popisa ni dovoljeno spreminjati!&amp;R&amp;8Stran &amp;P</oddFooter>
  </headerFooter>
  <rowBreaks count="32" manualBreakCount="32">
    <brk id="21" max="16383" man="1"/>
    <brk id="43" max="16383" man="1"/>
    <brk id="65" max="16383" man="1"/>
    <brk id="87" max="5" man="1"/>
    <brk id="105" max="16383" man="1"/>
    <brk id="150" max="16383" man="1"/>
    <brk id="172" max="16383" man="1"/>
    <brk id="212" max="16383" man="1"/>
    <brk id="224" max="16383" man="1"/>
    <brk id="303" max="5" man="1"/>
    <brk id="418" max="16383" man="1"/>
    <brk id="504" max="16383" man="1"/>
    <brk id="587" max="16383" man="1"/>
    <brk id="636" max="16383" man="1"/>
    <brk id="666" max="16383" man="1"/>
    <brk id="707" max="16383" man="1"/>
    <brk id="798" max="16383" man="1"/>
    <brk id="867" max="16383" man="1"/>
    <brk id="911" max="16383" man="1"/>
    <brk id="947" max="16383" man="1"/>
    <brk id="997" max="5" man="1"/>
    <brk id="1045" max="16383" man="1"/>
    <brk id="1083" max="5" man="1"/>
    <brk id="1121" max="16383" man="1"/>
    <brk id="1154" max="16383" man="1"/>
    <brk id="1187" max="16383" man="1"/>
    <brk id="1234" max="16383" man="1"/>
    <brk id="1273" max="16383" man="1"/>
    <brk id="1360" max="16383" man="1"/>
    <brk id="1412" max="16383" man="1"/>
    <brk id="1450" max="16383" man="1"/>
    <brk id="1482" max="16383" man="1"/>
  </rowBreak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F1026"/>
  <sheetViews>
    <sheetView view="pageBreakPreview" zoomScaleNormal="100" zoomScaleSheetLayoutView="100" workbookViewId="0">
      <selection activeCell="C33" sqref="C33"/>
    </sheetView>
  </sheetViews>
  <sheetFormatPr defaultRowHeight="12" x14ac:dyDescent="0.2"/>
  <cols>
    <col min="1" max="1" width="4.7109375" style="1454" customWidth="1"/>
    <col min="2" max="2" width="59.28515625" style="409" customWidth="1"/>
    <col min="3" max="3" width="4.7109375" style="409" customWidth="1"/>
    <col min="4" max="4" width="7.7109375" style="409" customWidth="1"/>
    <col min="5" max="5" width="8.7109375" style="1456" customWidth="1"/>
    <col min="6" max="6" width="11.5703125" style="409" customWidth="1"/>
    <col min="7" max="16384" width="9.140625" style="409"/>
  </cols>
  <sheetData>
    <row r="1" spans="1:6" ht="23.25" x14ac:dyDescent="0.35">
      <c r="A1" s="1230"/>
      <c r="B1" s="1231" t="s">
        <v>1667</v>
      </c>
      <c r="C1" s="1232"/>
      <c r="D1" s="1232"/>
      <c r="E1" s="1233"/>
      <c r="F1" s="1234"/>
    </row>
    <row r="2" spans="1:6" s="1237" customFormat="1" ht="45" x14ac:dyDescent="0.2">
      <c r="A2" s="1236"/>
      <c r="B2" s="1236" t="s">
        <v>5040</v>
      </c>
      <c r="C2" s="1203"/>
      <c r="D2" s="1203"/>
      <c r="E2" s="777"/>
      <c r="F2" s="1203"/>
    </row>
    <row r="3" spans="1:6" s="1237" customFormat="1" ht="11.25" x14ac:dyDescent="0.2">
      <c r="A3" s="1238"/>
      <c r="B3" s="1239" t="s">
        <v>300</v>
      </c>
      <c r="C3" s="1203"/>
      <c r="D3" s="1203"/>
      <c r="E3" s="777"/>
      <c r="F3" s="1203"/>
    </row>
    <row r="4" spans="1:6" s="1237" customFormat="1" ht="11.25" x14ac:dyDescent="0.2">
      <c r="A4" s="202"/>
      <c r="B4" s="202" t="s">
        <v>3488</v>
      </c>
      <c r="C4" s="1203"/>
      <c r="D4" s="1203"/>
      <c r="E4" s="777"/>
      <c r="F4" s="1203"/>
    </row>
    <row r="5" spans="1:6" s="1237" customFormat="1" ht="22.5" x14ac:dyDescent="0.2">
      <c r="A5" s="1240"/>
      <c r="B5" s="202" t="s">
        <v>3489</v>
      </c>
      <c r="C5" s="1203"/>
      <c r="D5" s="1203"/>
      <c r="E5" s="777"/>
      <c r="F5" s="1203"/>
    </row>
    <row r="6" spans="1:6" s="1237" customFormat="1" ht="45" x14ac:dyDescent="0.2">
      <c r="A6" s="202"/>
      <c r="B6" s="202" t="s">
        <v>3490</v>
      </c>
      <c r="C6" s="1203"/>
      <c r="D6" s="1203"/>
      <c r="E6" s="777"/>
      <c r="F6" s="1203"/>
    </row>
    <row r="7" spans="1:6" s="1237" customFormat="1" ht="22.5" x14ac:dyDescent="0.2">
      <c r="A7" s="202"/>
      <c r="B7" s="202" t="s">
        <v>3491</v>
      </c>
      <c r="C7" s="1203"/>
      <c r="D7" s="1203"/>
      <c r="E7" s="777"/>
      <c r="F7" s="1203"/>
    </row>
    <row r="8" spans="1:6" s="1237" customFormat="1" ht="33.75" x14ac:dyDescent="0.2">
      <c r="A8" s="202"/>
      <c r="B8" s="202" t="s">
        <v>3492</v>
      </c>
      <c r="C8" s="1203"/>
      <c r="D8" s="1203"/>
      <c r="E8" s="777"/>
      <c r="F8" s="1203"/>
    </row>
    <row r="9" spans="1:6" s="1237" customFormat="1" ht="33.75" x14ac:dyDescent="0.2">
      <c r="A9" s="202"/>
      <c r="B9" s="202" t="s">
        <v>5085</v>
      </c>
      <c r="C9" s="1203"/>
      <c r="D9" s="1203"/>
      <c r="E9" s="777"/>
      <c r="F9" s="1203"/>
    </row>
    <row r="10" spans="1:6" s="1237" customFormat="1" ht="33.75" x14ac:dyDescent="0.2">
      <c r="A10" s="202"/>
      <c r="B10" s="202" t="s">
        <v>5087</v>
      </c>
      <c r="C10" s="1203"/>
      <c r="D10" s="1203"/>
      <c r="E10" s="777"/>
      <c r="F10" s="1203"/>
    </row>
    <row r="11" spans="1:6" s="1237" customFormat="1" ht="11.25" x14ac:dyDescent="0.2">
      <c r="A11" s="202"/>
      <c r="B11" s="202" t="s">
        <v>3493</v>
      </c>
      <c r="C11" s="1203"/>
      <c r="D11" s="1203"/>
      <c r="E11" s="777"/>
      <c r="F11" s="1203"/>
    </row>
    <row r="12" spans="1:6" s="1237" customFormat="1" ht="93" customHeight="1" x14ac:dyDescent="0.2">
      <c r="A12" s="202"/>
      <c r="B12" s="202" t="s">
        <v>5021</v>
      </c>
      <c r="C12" s="1203"/>
      <c r="D12" s="1203"/>
      <c r="E12" s="777"/>
      <c r="F12" s="1203"/>
    </row>
    <row r="13" spans="1:6" x14ac:dyDescent="0.2">
      <c r="A13" s="1241"/>
      <c r="B13" s="530"/>
      <c r="C13" s="530"/>
      <c r="D13" s="530"/>
      <c r="E13" s="794"/>
      <c r="F13" s="531"/>
    </row>
    <row r="14" spans="1:6" ht="18.75" x14ac:dyDescent="0.3">
      <c r="A14" s="1242"/>
      <c r="B14" s="1108" t="s">
        <v>4459</v>
      </c>
      <c r="C14" s="1243"/>
      <c r="D14" s="1243"/>
      <c r="E14" s="1244"/>
      <c r="F14" s="1245"/>
    </row>
    <row r="15" spans="1:6" x14ac:dyDescent="0.2">
      <c r="A15" s="1235"/>
      <c r="B15" s="495"/>
      <c r="C15" s="495"/>
      <c r="D15" s="495"/>
      <c r="E15" s="1215"/>
      <c r="F15" s="496"/>
    </row>
    <row r="16" spans="1:6" x14ac:dyDescent="0.2">
      <c r="A16" s="1246" t="s">
        <v>10</v>
      </c>
      <c r="B16" s="1247" t="s">
        <v>11</v>
      </c>
      <c r="C16" s="1248" t="s">
        <v>49</v>
      </c>
      <c r="D16" s="859" t="s">
        <v>50</v>
      </c>
      <c r="E16" s="860" t="s">
        <v>5090</v>
      </c>
      <c r="F16" s="859" t="s">
        <v>51</v>
      </c>
    </row>
    <row r="17" spans="1:6" x14ac:dyDescent="0.2">
      <c r="E17" s="1920"/>
    </row>
    <row r="18" spans="1:6" ht="24" x14ac:dyDescent="0.2">
      <c r="A18" s="1249" t="s">
        <v>12</v>
      </c>
      <c r="B18" s="1250" t="s">
        <v>5022</v>
      </c>
      <c r="C18" s="1251"/>
      <c r="D18" s="57"/>
      <c r="E18" s="856"/>
      <c r="F18" s="57"/>
    </row>
    <row r="19" spans="1:6" ht="14.25" x14ac:dyDescent="0.2">
      <c r="A19" s="1249" t="s">
        <v>591</v>
      </c>
      <c r="B19" s="1252" t="s">
        <v>1668</v>
      </c>
      <c r="C19" s="1253" t="s">
        <v>5023</v>
      </c>
      <c r="D19" s="574">
        <v>320</v>
      </c>
      <c r="E19" s="701"/>
      <c r="F19" s="164">
        <f>E19*D19</f>
        <v>0</v>
      </c>
    </row>
    <row r="20" spans="1:6" ht="14.25" x14ac:dyDescent="0.2">
      <c r="A20" s="1249" t="s">
        <v>592</v>
      </c>
      <c r="B20" s="1254" t="s">
        <v>1669</v>
      </c>
      <c r="C20" s="1253" t="s">
        <v>5023</v>
      </c>
      <c r="D20" s="574">
        <v>50</v>
      </c>
      <c r="E20" s="701"/>
      <c r="F20" s="164">
        <f>E20*D20</f>
        <v>0</v>
      </c>
    </row>
    <row r="21" spans="1:6" x14ac:dyDescent="0.2">
      <c r="A21" s="1249"/>
      <c r="B21" s="1254"/>
      <c r="C21" s="1253"/>
      <c r="D21" s="574"/>
      <c r="E21" s="1176"/>
      <c r="F21" s="164"/>
    </row>
    <row r="22" spans="1:6" ht="24" x14ac:dyDescent="0.2">
      <c r="A22" s="1249" t="s">
        <v>48</v>
      </c>
      <c r="B22" s="1255" t="s">
        <v>1670</v>
      </c>
      <c r="C22" s="1253"/>
      <c r="D22" s="574"/>
      <c r="E22" s="1176"/>
      <c r="F22" s="164"/>
    </row>
    <row r="23" spans="1:6" ht="14.25" x14ac:dyDescent="0.2">
      <c r="A23" s="1249"/>
      <c r="B23" s="1254"/>
      <c r="C23" s="1253" t="s">
        <v>5023</v>
      </c>
      <c r="D23" s="574">
        <v>12</v>
      </c>
      <c r="E23" s="701"/>
      <c r="F23" s="164">
        <f>E23*D23</f>
        <v>0</v>
      </c>
    </row>
    <row r="24" spans="1:6" x14ac:dyDescent="0.2">
      <c r="A24" s="1249"/>
      <c r="B24" s="1254"/>
      <c r="C24" s="1253"/>
      <c r="D24" s="574"/>
      <c r="E24" s="1176"/>
      <c r="F24" s="164"/>
    </row>
    <row r="25" spans="1:6" ht="24" x14ac:dyDescent="0.2">
      <c r="A25" s="1249" t="s">
        <v>1</v>
      </c>
      <c r="B25" s="1256" t="s">
        <v>1671</v>
      </c>
      <c r="C25" s="1257"/>
      <c r="D25" s="575"/>
      <c r="E25" s="639"/>
      <c r="F25" s="164"/>
    </row>
    <row r="26" spans="1:6" ht="14.25" x14ac:dyDescent="0.2">
      <c r="A26" s="1258"/>
      <c r="B26" s="1254" t="s">
        <v>1672</v>
      </c>
      <c r="C26" s="1257" t="s">
        <v>4739</v>
      </c>
      <c r="D26" s="575">
        <v>240</v>
      </c>
      <c r="E26" s="702"/>
      <c r="F26" s="164">
        <f>E26*D26</f>
        <v>0</v>
      </c>
    </row>
    <row r="27" spans="1:6" x14ac:dyDescent="0.2">
      <c r="A27" s="1249"/>
      <c r="B27" s="1254"/>
      <c r="C27" s="1253"/>
      <c r="D27" s="574"/>
      <c r="E27" s="1176"/>
      <c r="F27" s="164"/>
    </row>
    <row r="28" spans="1:6" ht="24" x14ac:dyDescent="0.2">
      <c r="A28" s="1249" t="s">
        <v>2</v>
      </c>
      <c r="B28" s="1250" t="s">
        <v>1673</v>
      </c>
      <c r="C28" s="1259"/>
      <c r="D28" s="577"/>
      <c r="E28" s="621"/>
      <c r="F28" s="164"/>
    </row>
    <row r="29" spans="1:6" ht="14.25" x14ac:dyDescent="0.2">
      <c r="A29" s="1260"/>
      <c r="B29" s="1261"/>
      <c r="C29" s="1259" t="s">
        <v>5024</v>
      </c>
      <c r="D29" s="577">
        <v>140</v>
      </c>
      <c r="E29" s="701"/>
      <c r="F29" s="164">
        <f>E29*D29</f>
        <v>0</v>
      </c>
    </row>
    <row r="30" spans="1:6" x14ac:dyDescent="0.2">
      <c r="A30" s="1260"/>
      <c r="B30" s="1261"/>
      <c r="C30" s="1259"/>
      <c r="D30" s="577"/>
      <c r="E30" s="1176"/>
      <c r="F30" s="164"/>
    </row>
    <row r="31" spans="1:6" ht="24" x14ac:dyDescent="0.2">
      <c r="A31" s="1249" t="s">
        <v>3</v>
      </c>
      <c r="B31" s="1250" t="s">
        <v>1674</v>
      </c>
      <c r="C31" s="1259"/>
      <c r="D31" s="577"/>
      <c r="E31" s="621"/>
      <c r="F31" s="164"/>
    </row>
    <row r="32" spans="1:6" ht="14.25" x14ac:dyDescent="0.2">
      <c r="A32" s="1260"/>
      <c r="B32" s="1261"/>
      <c r="C32" s="1259" t="s">
        <v>5024</v>
      </c>
      <c r="D32" s="577">
        <v>30</v>
      </c>
      <c r="E32" s="701"/>
      <c r="F32" s="164">
        <f>E32*D32</f>
        <v>0</v>
      </c>
    </row>
    <row r="33" spans="1:6" x14ac:dyDescent="0.2">
      <c r="A33" s="1249"/>
      <c r="B33" s="1261"/>
      <c r="C33" s="1259"/>
      <c r="D33" s="577"/>
      <c r="E33" s="1177"/>
      <c r="F33" s="164"/>
    </row>
    <row r="34" spans="1:6" ht="48" x14ac:dyDescent="0.2">
      <c r="A34" s="1249" t="s">
        <v>4</v>
      </c>
      <c r="B34" s="1250" t="s">
        <v>1675</v>
      </c>
      <c r="C34" s="1259"/>
      <c r="D34" s="577"/>
      <c r="E34" s="639"/>
      <c r="F34" s="164"/>
    </row>
    <row r="35" spans="1:6" ht="14.25" x14ac:dyDescent="0.2">
      <c r="A35" s="1262" t="s">
        <v>520</v>
      </c>
      <c r="B35" s="1263" t="s">
        <v>1676</v>
      </c>
      <c r="C35" s="1257" t="s">
        <v>4739</v>
      </c>
      <c r="D35" s="575">
        <v>140</v>
      </c>
      <c r="E35" s="702"/>
      <c r="F35" s="164">
        <f>E35*D35</f>
        <v>0</v>
      </c>
    </row>
    <row r="36" spans="1:6" ht="14.25" x14ac:dyDescent="0.2">
      <c r="A36" s="1262" t="s">
        <v>521</v>
      </c>
      <c r="B36" s="1263" t="s">
        <v>1677</v>
      </c>
      <c r="C36" s="1257" t="s">
        <v>4739</v>
      </c>
      <c r="D36" s="575">
        <v>240</v>
      </c>
      <c r="E36" s="702"/>
      <c r="F36" s="164">
        <f>E36*D36</f>
        <v>0</v>
      </c>
    </row>
    <row r="37" spans="1:6" ht="14.25" x14ac:dyDescent="0.2">
      <c r="A37" s="1262" t="s">
        <v>522</v>
      </c>
      <c r="B37" s="1263" t="s">
        <v>1678</v>
      </c>
      <c r="C37" s="1257" t="s">
        <v>4739</v>
      </c>
      <c r="D37" s="575">
        <v>70</v>
      </c>
      <c r="E37" s="702"/>
      <c r="F37" s="164">
        <f>E37*D37</f>
        <v>0</v>
      </c>
    </row>
    <row r="38" spans="1:6" x14ac:dyDescent="0.2">
      <c r="A38" s="1264"/>
      <c r="B38" s="1263"/>
      <c r="C38" s="1257"/>
      <c r="D38" s="575"/>
      <c r="E38" s="639"/>
      <c r="F38" s="164"/>
    </row>
    <row r="39" spans="1:6" ht="48" x14ac:dyDescent="0.2">
      <c r="A39" s="1249" t="s">
        <v>531</v>
      </c>
      <c r="B39" s="1250" t="s">
        <v>1679</v>
      </c>
      <c r="C39" s="262"/>
      <c r="D39" s="575"/>
      <c r="E39" s="639"/>
      <c r="F39" s="164"/>
    </row>
    <row r="40" spans="1:6" x14ac:dyDescent="0.2">
      <c r="A40" s="1265"/>
      <c r="B40" s="1250" t="s">
        <v>1680</v>
      </c>
      <c r="C40" s="262" t="s">
        <v>5</v>
      </c>
      <c r="D40" s="575">
        <v>2</v>
      </c>
      <c r="E40" s="702"/>
      <c r="F40" s="164">
        <f>E40*D40</f>
        <v>0</v>
      </c>
    </row>
    <row r="41" spans="1:6" x14ac:dyDescent="0.2">
      <c r="A41" s="1265"/>
      <c r="B41" s="1250"/>
      <c r="C41" s="262"/>
      <c r="D41" s="575"/>
      <c r="E41" s="639"/>
      <c r="F41" s="164"/>
    </row>
    <row r="42" spans="1:6" ht="36" x14ac:dyDescent="0.2">
      <c r="A42" s="1249" t="s">
        <v>534</v>
      </c>
      <c r="B42" s="1256" t="s">
        <v>1681</v>
      </c>
      <c r="C42" s="1257"/>
      <c r="D42" s="575"/>
      <c r="E42" s="639"/>
      <c r="F42" s="164"/>
    </row>
    <row r="43" spans="1:6" ht="14.25" x14ac:dyDescent="0.2">
      <c r="A43" s="1258"/>
      <c r="B43" s="1256"/>
      <c r="C43" s="1257" t="s">
        <v>4740</v>
      </c>
      <c r="D43" s="575">
        <v>8</v>
      </c>
      <c r="E43" s="702"/>
      <c r="F43" s="164">
        <f>E43*D43</f>
        <v>0</v>
      </c>
    </row>
    <row r="44" spans="1:6" x14ac:dyDescent="0.2">
      <c r="A44" s="1249"/>
      <c r="B44" s="1255"/>
      <c r="C44" s="1266"/>
      <c r="D44" s="574"/>
      <c r="E44" s="1176"/>
      <c r="F44" s="164"/>
    </row>
    <row r="45" spans="1:6" x14ac:dyDescent="0.2">
      <c r="A45" s="1249" t="s">
        <v>535</v>
      </c>
      <c r="B45" s="1255" t="s">
        <v>1682</v>
      </c>
      <c r="C45" s="1266"/>
      <c r="D45" s="574"/>
      <c r="E45" s="1176"/>
      <c r="F45" s="164"/>
    </row>
    <row r="46" spans="1:6" ht="14.25" x14ac:dyDescent="0.2">
      <c r="A46" s="1249"/>
      <c r="B46" s="1254"/>
      <c r="C46" s="1253" t="s">
        <v>5024</v>
      </c>
      <c r="D46" s="574">
        <v>137</v>
      </c>
      <c r="E46" s="701"/>
      <c r="F46" s="164">
        <f>E46*D46</f>
        <v>0</v>
      </c>
    </row>
    <row r="47" spans="1:6" x14ac:dyDescent="0.2">
      <c r="A47" s="1267"/>
      <c r="B47" s="1268"/>
      <c r="C47" s="1269"/>
      <c r="D47" s="574"/>
      <c r="E47" s="1176"/>
      <c r="F47" s="164"/>
    </row>
    <row r="48" spans="1:6" ht="24" x14ac:dyDescent="0.2">
      <c r="A48" s="1249" t="s">
        <v>536</v>
      </c>
      <c r="B48" s="1256" t="s">
        <v>1683</v>
      </c>
      <c r="C48" s="1267"/>
      <c r="D48" s="574"/>
      <c r="E48" s="1176"/>
      <c r="F48" s="164"/>
    </row>
    <row r="49" spans="1:6" ht="14.25" x14ac:dyDescent="0.2">
      <c r="A49" s="1270"/>
      <c r="B49" s="1271"/>
      <c r="C49" s="1269" t="s">
        <v>5023</v>
      </c>
      <c r="D49" s="574">
        <v>172</v>
      </c>
      <c r="E49" s="701"/>
      <c r="F49" s="164">
        <f>E49*D49</f>
        <v>0</v>
      </c>
    </row>
    <row r="50" spans="1:6" x14ac:dyDescent="0.2">
      <c r="A50" s="1249"/>
      <c r="B50" s="1272"/>
      <c r="C50" s="1253"/>
      <c r="D50" s="574"/>
      <c r="E50" s="1176"/>
      <c r="F50" s="164"/>
    </row>
    <row r="51" spans="1:6" ht="24" x14ac:dyDescent="0.2">
      <c r="A51" s="1249" t="s">
        <v>537</v>
      </c>
      <c r="B51" s="1255" t="s">
        <v>1684</v>
      </c>
      <c r="C51" s="1266"/>
      <c r="D51" s="574"/>
      <c r="E51" s="1176"/>
      <c r="F51" s="164"/>
    </row>
    <row r="52" spans="1:6" x14ac:dyDescent="0.2">
      <c r="A52" s="1249"/>
      <c r="B52" s="1254"/>
      <c r="C52" s="1253" t="s">
        <v>5</v>
      </c>
      <c r="D52" s="574">
        <v>44</v>
      </c>
      <c r="E52" s="701"/>
      <c r="F52" s="164">
        <f>E52*D52</f>
        <v>0</v>
      </c>
    </row>
    <row r="53" spans="1:6" x14ac:dyDescent="0.2">
      <c r="A53" s="1249"/>
      <c r="B53" s="1254"/>
      <c r="C53" s="1266"/>
      <c r="D53" s="574"/>
      <c r="E53" s="1176"/>
      <c r="F53" s="164"/>
    </row>
    <row r="54" spans="1:6" ht="36" x14ac:dyDescent="0.2">
      <c r="A54" s="1249" t="s">
        <v>538</v>
      </c>
      <c r="B54" s="1255" t="s">
        <v>1685</v>
      </c>
      <c r="C54" s="1253"/>
      <c r="D54" s="574"/>
      <c r="E54" s="1176"/>
      <c r="F54" s="164"/>
    </row>
    <row r="55" spans="1:6" ht="14.25" x14ac:dyDescent="0.2">
      <c r="A55" s="1249"/>
      <c r="B55" s="1254"/>
      <c r="C55" s="1253" t="s">
        <v>5023</v>
      </c>
      <c r="D55" s="574">
        <v>64</v>
      </c>
      <c r="E55" s="701"/>
      <c r="F55" s="164">
        <f>E55*D55</f>
        <v>0</v>
      </c>
    </row>
    <row r="56" spans="1:6" x14ac:dyDescent="0.2">
      <c r="A56" s="1249"/>
      <c r="B56" s="1254"/>
      <c r="C56" s="1253"/>
      <c r="D56" s="574"/>
      <c r="E56" s="1176"/>
      <c r="F56" s="164"/>
    </row>
    <row r="57" spans="1:6" ht="36" x14ac:dyDescent="0.2">
      <c r="A57" s="1249" t="s">
        <v>539</v>
      </c>
      <c r="B57" s="1256" t="s">
        <v>1686</v>
      </c>
      <c r="C57" s="1257"/>
      <c r="D57" s="575"/>
      <c r="E57" s="639"/>
      <c r="F57" s="164"/>
    </row>
    <row r="58" spans="1:6" ht="14.25" x14ac:dyDescent="0.2">
      <c r="A58" s="1258"/>
      <c r="B58" s="1256"/>
      <c r="C58" s="1257" t="s">
        <v>4740</v>
      </c>
      <c r="D58" s="575">
        <v>50</v>
      </c>
      <c r="E58" s="702"/>
      <c r="F58" s="164">
        <f>E58*D58</f>
        <v>0</v>
      </c>
    </row>
    <row r="59" spans="1:6" x14ac:dyDescent="0.2">
      <c r="A59" s="1249"/>
      <c r="B59" s="1254"/>
      <c r="C59" s="1253"/>
      <c r="D59" s="574"/>
      <c r="E59" s="1176"/>
      <c r="F59" s="164"/>
    </row>
    <row r="60" spans="1:6" ht="24" x14ac:dyDescent="0.2">
      <c r="A60" s="1249" t="s">
        <v>540</v>
      </c>
      <c r="B60" s="1255" t="s">
        <v>1687</v>
      </c>
      <c r="C60" s="1253"/>
      <c r="D60" s="574"/>
      <c r="E60" s="1176"/>
      <c r="F60" s="164"/>
    </row>
    <row r="61" spans="1:6" ht="14.25" x14ac:dyDescent="0.2">
      <c r="A61" s="1249"/>
      <c r="B61" s="1254"/>
      <c r="C61" s="1253" t="s">
        <v>5025</v>
      </c>
      <c r="D61" s="574">
        <v>260</v>
      </c>
      <c r="E61" s="701"/>
      <c r="F61" s="164">
        <f>E61*D61</f>
        <v>0</v>
      </c>
    </row>
    <row r="62" spans="1:6" x14ac:dyDescent="0.2">
      <c r="A62" s="1266"/>
      <c r="B62" s="1273"/>
      <c r="C62" s="1253"/>
      <c r="D62" s="574"/>
      <c r="E62" s="1178"/>
      <c r="F62" s="164"/>
    </row>
    <row r="63" spans="1:6" ht="36" x14ac:dyDescent="0.2">
      <c r="A63" s="1249" t="s">
        <v>541</v>
      </c>
      <c r="B63" s="1250" t="s">
        <v>1688</v>
      </c>
      <c r="C63" s="1253"/>
      <c r="D63" s="574"/>
      <c r="E63" s="1176"/>
      <c r="F63" s="164"/>
    </row>
    <row r="64" spans="1:6" ht="14.25" x14ac:dyDescent="0.2">
      <c r="A64" s="1266"/>
      <c r="B64" s="1274"/>
      <c r="C64" s="1253" t="s">
        <v>5023</v>
      </c>
      <c r="D64" s="574">
        <v>205</v>
      </c>
      <c r="E64" s="701"/>
      <c r="F64" s="164">
        <f>E64*D64</f>
        <v>0</v>
      </c>
    </row>
    <row r="65" spans="1:6" x14ac:dyDescent="0.2">
      <c r="A65" s="1249"/>
      <c r="B65" s="1252"/>
      <c r="C65" s="1266"/>
      <c r="D65" s="574"/>
      <c r="E65" s="1176"/>
      <c r="F65" s="164"/>
    </row>
    <row r="66" spans="1:6" ht="36" x14ac:dyDescent="0.2">
      <c r="A66" s="1249" t="s">
        <v>544</v>
      </c>
      <c r="B66" s="1250" t="s">
        <v>1689</v>
      </c>
      <c r="C66" s="1253"/>
      <c r="D66" s="574"/>
      <c r="E66" s="1176"/>
      <c r="F66" s="164"/>
    </row>
    <row r="67" spans="1:6" ht="14.25" x14ac:dyDescent="0.2">
      <c r="A67" s="1249"/>
      <c r="B67" s="1274"/>
      <c r="C67" s="1253" t="s">
        <v>5023</v>
      </c>
      <c r="D67" s="574">
        <v>110</v>
      </c>
      <c r="E67" s="701"/>
      <c r="F67" s="164">
        <f>E67*D67</f>
        <v>0</v>
      </c>
    </row>
    <row r="68" spans="1:6" x14ac:dyDescent="0.2">
      <c r="A68" s="1249"/>
      <c r="B68" s="1274"/>
      <c r="C68" s="1253"/>
      <c r="D68" s="574"/>
      <c r="E68" s="1176"/>
      <c r="F68" s="164"/>
    </row>
    <row r="69" spans="1:6" ht="24" x14ac:dyDescent="0.2">
      <c r="A69" s="1249" t="s">
        <v>545</v>
      </c>
      <c r="B69" s="1256" t="s">
        <v>1690</v>
      </c>
      <c r="C69" s="1257"/>
      <c r="D69" s="575"/>
      <c r="E69" s="639"/>
      <c r="F69" s="164"/>
    </row>
    <row r="70" spans="1:6" x14ac:dyDescent="0.2">
      <c r="A70" s="1258"/>
      <c r="B70" s="1256"/>
      <c r="C70" s="1257" t="s">
        <v>5</v>
      </c>
      <c r="D70" s="575">
        <v>2</v>
      </c>
      <c r="E70" s="702"/>
      <c r="F70" s="164">
        <f>E70*D70</f>
        <v>0</v>
      </c>
    </row>
    <row r="71" spans="1:6" x14ac:dyDescent="0.2">
      <c r="A71" s="1258"/>
      <c r="B71" s="1256"/>
      <c r="C71" s="1257"/>
      <c r="D71" s="575"/>
      <c r="E71" s="639"/>
      <c r="F71" s="164"/>
    </row>
    <row r="72" spans="1:6" ht="36" x14ac:dyDescent="0.2">
      <c r="A72" s="1249" t="s">
        <v>546</v>
      </c>
      <c r="B72" s="1256" t="s">
        <v>1691</v>
      </c>
      <c r="C72" s="1257"/>
      <c r="D72" s="575"/>
      <c r="E72" s="639"/>
      <c r="F72" s="164"/>
    </row>
    <row r="73" spans="1:6" ht="14.25" x14ac:dyDescent="0.2">
      <c r="A73" s="1258"/>
      <c r="B73" s="1256"/>
      <c r="C73" s="1253" t="s">
        <v>5023</v>
      </c>
      <c r="D73" s="575">
        <v>3.8</v>
      </c>
      <c r="E73" s="702"/>
      <c r="F73" s="164">
        <f>E73*D73</f>
        <v>0</v>
      </c>
    </row>
    <row r="74" spans="1:6" x14ac:dyDescent="0.2">
      <c r="A74" s="1249"/>
      <c r="B74" s="1274"/>
      <c r="C74" s="1253"/>
      <c r="D74" s="574"/>
      <c r="E74" s="1176"/>
      <c r="F74" s="164"/>
    </row>
    <row r="75" spans="1:6" x14ac:dyDescent="0.2">
      <c r="A75" s="1249" t="s">
        <v>547</v>
      </c>
      <c r="B75" s="1256" t="s">
        <v>1692</v>
      </c>
      <c r="C75" s="1257"/>
      <c r="D75" s="575"/>
      <c r="E75" s="639"/>
      <c r="F75" s="164"/>
    </row>
    <row r="76" spans="1:6" x14ac:dyDescent="0.2">
      <c r="A76" s="1258"/>
      <c r="B76" s="1256"/>
      <c r="C76" s="1257" t="s">
        <v>5</v>
      </c>
      <c r="D76" s="575">
        <v>2</v>
      </c>
      <c r="E76" s="702"/>
      <c r="F76" s="164">
        <f>E76*D76</f>
        <v>0</v>
      </c>
    </row>
    <row r="77" spans="1:6" x14ac:dyDescent="0.2">
      <c r="A77" s="1249"/>
      <c r="B77" s="1274"/>
      <c r="C77" s="1253"/>
      <c r="D77" s="574"/>
      <c r="E77" s="1176"/>
      <c r="F77" s="164"/>
    </row>
    <row r="78" spans="1:6" x14ac:dyDescent="0.2">
      <c r="A78" s="1249" t="s">
        <v>548</v>
      </c>
      <c r="B78" s="1250" t="s">
        <v>1693</v>
      </c>
      <c r="C78" s="1253"/>
      <c r="D78" s="578"/>
      <c r="E78" s="1176"/>
      <c r="F78" s="164"/>
    </row>
    <row r="79" spans="1:6" x14ac:dyDescent="0.2">
      <c r="A79" s="1249"/>
      <c r="B79" s="1252"/>
      <c r="C79" s="1253" t="s">
        <v>926</v>
      </c>
      <c r="D79" s="578">
        <v>130</v>
      </c>
      <c r="E79" s="701"/>
      <c r="F79" s="164">
        <f>E79*D79</f>
        <v>0</v>
      </c>
    </row>
    <row r="80" spans="1:6" x14ac:dyDescent="0.2">
      <c r="A80" s="1249"/>
      <c r="B80" s="1252"/>
      <c r="C80" s="1253"/>
      <c r="D80" s="578"/>
      <c r="E80" s="1176"/>
      <c r="F80" s="579">
        <f>SUM(F19:F79)</f>
        <v>0</v>
      </c>
    </row>
    <row r="81" spans="1:6" ht="24" x14ac:dyDescent="0.2">
      <c r="A81" s="1249" t="s">
        <v>549</v>
      </c>
      <c r="B81" s="1250" t="s">
        <v>1694</v>
      </c>
      <c r="C81" s="1253"/>
      <c r="D81" s="578"/>
      <c r="E81" s="1176"/>
      <c r="F81" s="164"/>
    </row>
    <row r="82" spans="1:6" x14ac:dyDescent="0.2">
      <c r="A82" s="1249"/>
      <c r="B82" s="1250" t="s">
        <v>1695</v>
      </c>
      <c r="C82" s="1266" t="s">
        <v>1698</v>
      </c>
      <c r="D82" s="578">
        <v>4</v>
      </c>
      <c r="E82" s="701"/>
      <c r="F82" s="164">
        <f>F80*0.04</f>
        <v>0</v>
      </c>
    </row>
    <row r="83" spans="1:6" x14ac:dyDescent="0.2">
      <c r="A83" s="1266"/>
      <c r="B83" s="1273"/>
      <c r="C83" s="1275"/>
      <c r="D83" s="578"/>
      <c r="E83" s="1178"/>
      <c r="F83" s="164"/>
    </row>
    <row r="84" spans="1:6" ht="48" x14ac:dyDescent="0.2">
      <c r="A84" s="1249" t="s">
        <v>550</v>
      </c>
      <c r="B84" s="1250" t="s">
        <v>1696</v>
      </c>
      <c r="C84" s="1266"/>
      <c r="D84" s="578"/>
      <c r="E84" s="1176"/>
      <c r="F84" s="164"/>
    </row>
    <row r="85" spans="1:6" x14ac:dyDescent="0.2">
      <c r="A85" s="1249"/>
      <c r="B85" s="1252"/>
      <c r="C85" s="1266" t="s">
        <v>1698</v>
      </c>
      <c r="D85" s="578">
        <v>2</v>
      </c>
      <c r="E85" s="701"/>
      <c r="F85" s="164">
        <f>F80*0.02</f>
        <v>0</v>
      </c>
    </row>
    <row r="86" spans="1:6" x14ac:dyDescent="0.2">
      <c r="A86" s="1266"/>
      <c r="B86" s="1261"/>
      <c r="C86" s="1266"/>
      <c r="D86" s="578"/>
      <c r="E86" s="1178"/>
      <c r="F86" s="164"/>
    </row>
    <row r="87" spans="1:6" ht="24" x14ac:dyDescent="0.2">
      <c r="A87" s="1276" t="s">
        <v>551</v>
      </c>
      <c r="B87" s="1277" t="s">
        <v>1697</v>
      </c>
      <c r="C87" s="1278" t="s">
        <v>1698</v>
      </c>
      <c r="D87" s="1190">
        <v>10</v>
      </c>
      <c r="E87" s="1279"/>
      <c r="F87" s="625">
        <f>F80*0.1</f>
        <v>0</v>
      </c>
    </row>
    <row r="88" spans="1:6" x14ac:dyDescent="0.2">
      <c r="A88" s="1280"/>
      <c r="B88" s="225"/>
      <c r="C88" s="225"/>
      <c r="D88" s="225"/>
      <c r="E88" s="794"/>
      <c r="F88" s="155"/>
    </row>
    <row r="89" spans="1:6" x14ac:dyDescent="0.2">
      <c r="A89" s="119"/>
      <c r="B89" s="1194" t="s">
        <v>1699</v>
      </c>
      <c r="C89" s="617"/>
      <c r="D89" s="617"/>
      <c r="E89" s="1223"/>
      <c r="F89" s="121">
        <f>F80+F82+F85+F87</f>
        <v>0</v>
      </c>
    </row>
    <row r="90" spans="1:6" x14ac:dyDescent="0.2">
      <c r="A90" s="1281"/>
      <c r="B90" s="226"/>
      <c r="C90" s="226"/>
      <c r="D90" s="226"/>
      <c r="E90" s="1217"/>
      <c r="F90" s="158"/>
    </row>
    <row r="91" spans="1:6" x14ac:dyDescent="0.2">
      <c r="A91" s="1281"/>
      <c r="B91" s="226"/>
      <c r="C91" s="226"/>
      <c r="D91" s="226"/>
      <c r="E91" s="1217"/>
      <c r="F91" s="158"/>
    </row>
    <row r="92" spans="1:6" s="1283" customFormat="1" ht="18.75" x14ac:dyDescent="0.3">
      <c r="A92" s="1282"/>
      <c r="B92" s="1108" t="s">
        <v>4460</v>
      </c>
      <c r="C92" s="1243"/>
      <c r="D92" s="1243"/>
      <c r="E92" s="1244"/>
      <c r="F92" s="1245"/>
    </row>
    <row r="93" spans="1:6" x14ac:dyDescent="0.2">
      <c r="A93" s="1284"/>
      <c r="B93" s="226"/>
      <c r="C93" s="226"/>
      <c r="D93" s="226"/>
      <c r="E93" s="1217"/>
      <c r="F93" s="158"/>
    </row>
    <row r="94" spans="1:6" x14ac:dyDescent="0.2">
      <c r="A94" s="1285"/>
      <c r="B94" s="1286" t="s">
        <v>1700</v>
      </c>
      <c r="C94" s="902"/>
      <c r="D94" s="902"/>
      <c r="E94" s="787"/>
      <c r="F94" s="1287"/>
    </row>
    <row r="95" spans="1:6" x14ac:dyDescent="0.2">
      <c r="A95" s="1288"/>
      <c r="B95" s="1289"/>
      <c r="C95" s="1290"/>
      <c r="D95" s="879"/>
      <c r="E95" s="906"/>
      <c r="F95" s="880"/>
    </row>
    <row r="96" spans="1:6" s="1294" customFormat="1" ht="38.25" x14ac:dyDescent="0.2">
      <c r="A96" s="1291">
        <v>1</v>
      </c>
      <c r="B96" s="1292" t="s">
        <v>5026</v>
      </c>
      <c r="C96" s="1293"/>
      <c r="D96" s="1191"/>
      <c r="E96" s="1192"/>
      <c r="F96" s="1193"/>
    </row>
    <row r="97" spans="1:6" s="1294" customFormat="1" x14ac:dyDescent="0.2">
      <c r="A97" s="1295"/>
      <c r="B97" s="1296" t="s">
        <v>1701</v>
      </c>
      <c r="C97" s="1297"/>
      <c r="D97" s="580"/>
      <c r="E97" s="1179"/>
      <c r="F97" s="581"/>
    </row>
    <row r="98" spans="1:6" s="1294" customFormat="1" ht="36" x14ac:dyDescent="0.2">
      <c r="A98" s="1295"/>
      <c r="B98" s="1296" t="s">
        <v>5027</v>
      </c>
      <c r="C98" s="1297"/>
      <c r="D98" s="582"/>
      <c r="E98" s="1179"/>
      <c r="F98" s="581"/>
    </row>
    <row r="99" spans="1:6" s="1294" customFormat="1" ht="36" x14ac:dyDescent="0.2">
      <c r="A99" s="1295"/>
      <c r="B99" s="1298" t="s">
        <v>1702</v>
      </c>
      <c r="C99" s="1299"/>
      <c r="D99" s="582"/>
      <c r="E99" s="1179"/>
      <c r="F99" s="581"/>
    </row>
    <row r="100" spans="1:6" s="1294" customFormat="1" ht="50.25" x14ac:dyDescent="0.2">
      <c r="A100" s="1295"/>
      <c r="B100" s="1296" t="s">
        <v>5028</v>
      </c>
      <c r="C100" s="1297"/>
      <c r="D100" s="582"/>
      <c r="E100" s="1179"/>
      <c r="F100" s="581"/>
    </row>
    <row r="101" spans="1:6" s="1294" customFormat="1" ht="26.25" x14ac:dyDescent="0.2">
      <c r="A101" s="1295"/>
      <c r="B101" s="1298" t="s">
        <v>5029</v>
      </c>
      <c r="C101" s="1299"/>
      <c r="D101" s="582"/>
      <c r="E101" s="1179"/>
      <c r="F101" s="581"/>
    </row>
    <row r="102" spans="1:6" s="1294" customFormat="1" ht="48" x14ac:dyDescent="0.2">
      <c r="A102" s="1295"/>
      <c r="B102" s="1296" t="s">
        <v>5030</v>
      </c>
      <c r="C102" s="1297"/>
      <c r="D102" s="582"/>
      <c r="E102" s="1179"/>
      <c r="F102" s="581"/>
    </row>
    <row r="103" spans="1:6" s="1294" customFormat="1" ht="24" x14ac:dyDescent="0.2">
      <c r="A103" s="1295"/>
      <c r="B103" s="1298" t="s">
        <v>1703</v>
      </c>
      <c r="C103" s="1299"/>
      <c r="D103" s="582"/>
      <c r="E103" s="1179"/>
      <c r="F103" s="581"/>
    </row>
    <row r="104" spans="1:6" s="1294" customFormat="1" x14ac:dyDescent="0.2">
      <c r="A104" s="1295"/>
      <c r="B104" s="1298" t="s">
        <v>5031</v>
      </c>
      <c r="C104" s="1299"/>
      <c r="D104" s="582"/>
      <c r="E104" s="1179"/>
      <c r="F104" s="581"/>
    </row>
    <row r="105" spans="1:6" s="1294" customFormat="1" x14ac:dyDescent="0.2">
      <c r="A105" s="1295"/>
      <c r="B105" s="1296" t="s">
        <v>1704</v>
      </c>
      <c r="C105" s="1297"/>
      <c r="D105" s="582"/>
      <c r="E105" s="1179"/>
      <c r="F105" s="581"/>
    </row>
    <row r="106" spans="1:6" s="1294" customFormat="1" ht="14.25" x14ac:dyDescent="0.2">
      <c r="A106" s="1300"/>
      <c r="B106" s="1301" t="s">
        <v>1672</v>
      </c>
      <c r="C106" s="1257" t="s">
        <v>4740</v>
      </c>
      <c r="D106" s="583">
        <v>270</v>
      </c>
      <c r="E106" s="704"/>
      <c r="F106" s="582">
        <f>D106*E106</f>
        <v>0</v>
      </c>
    </row>
    <row r="107" spans="1:6" s="1294" customFormat="1" x14ac:dyDescent="0.2">
      <c r="A107" s="1295"/>
      <c r="B107" s="1302"/>
      <c r="C107" s="1303"/>
      <c r="D107" s="582"/>
      <c r="E107" s="1179"/>
      <c r="F107" s="584"/>
    </row>
    <row r="108" spans="1:6" s="1294" customFormat="1" ht="50.25" x14ac:dyDescent="0.2">
      <c r="A108" s="1304">
        <f>A96+1</f>
        <v>2</v>
      </c>
      <c r="B108" s="1305" t="s">
        <v>5032</v>
      </c>
      <c r="C108" s="1295"/>
      <c r="D108" s="582"/>
      <c r="E108" s="1179"/>
      <c r="F108" s="584"/>
    </row>
    <row r="109" spans="1:6" s="1294" customFormat="1" x14ac:dyDescent="0.2">
      <c r="A109" s="1295"/>
      <c r="B109" s="1296" t="s">
        <v>1701</v>
      </c>
      <c r="C109" s="1297"/>
      <c r="D109" s="582"/>
      <c r="E109" s="1179"/>
      <c r="F109" s="584"/>
    </row>
    <row r="110" spans="1:6" s="1294" customFormat="1" x14ac:dyDescent="0.2">
      <c r="A110" s="1295"/>
      <c r="B110" s="1298" t="s">
        <v>1705</v>
      </c>
      <c r="C110" s="1299"/>
      <c r="D110" s="582"/>
      <c r="E110" s="1179"/>
      <c r="F110" s="584"/>
    </row>
    <row r="111" spans="1:6" s="1294" customFormat="1" x14ac:dyDescent="0.2">
      <c r="A111" s="1295"/>
      <c r="B111" s="1296" t="s">
        <v>1704</v>
      </c>
      <c r="C111" s="1297"/>
      <c r="D111" s="582"/>
      <c r="E111" s="1179"/>
      <c r="F111" s="584"/>
    </row>
    <row r="112" spans="1:6" s="1294" customFormat="1" ht="14.25" x14ac:dyDescent="0.2">
      <c r="A112" s="1300"/>
      <c r="B112" s="1301" t="s">
        <v>5033</v>
      </c>
      <c r="C112" s="1306" t="s">
        <v>1706</v>
      </c>
      <c r="D112" s="583">
        <v>8</v>
      </c>
      <c r="E112" s="704"/>
      <c r="F112" s="582">
        <f>D112*E112</f>
        <v>0</v>
      </c>
    </row>
    <row r="113" spans="1:6" s="1294" customFormat="1" x14ac:dyDescent="0.2">
      <c r="A113" s="1300"/>
      <c r="B113" s="1307"/>
      <c r="C113" s="1257"/>
      <c r="D113" s="576"/>
      <c r="E113" s="639"/>
      <c r="F113" s="583"/>
    </row>
    <row r="114" spans="1:6" s="1294" customFormat="1" ht="24" x14ac:dyDescent="0.2">
      <c r="A114" s="1304">
        <f>A108+1</f>
        <v>3</v>
      </c>
      <c r="B114" s="1308" t="s">
        <v>1707</v>
      </c>
      <c r="C114" s="1309"/>
      <c r="D114" s="585"/>
      <c r="E114" s="1179"/>
      <c r="F114" s="584"/>
    </row>
    <row r="115" spans="1:6" s="1294" customFormat="1" x14ac:dyDescent="0.2">
      <c r="A115" s="1310"/>
      <c r="B115" s="1311" t="s">
        <v>1704</v>
      </c>
      <c r="C115" s="1309"/>
      <c r="D115" s="585"/>
      <c r="E115" s="1179"/>
      <c r="F115" s="584"/>
    </row>
    <row r="116" spans="1:6" s="1294" customFormat="1" x14ac:dyDescent="0.2">
      <c r="A116" s="1310"/>
      <c r="B116" s="1301" t="s">
        <v>1708</v>
      </c>
      <c r="C116" s="1312" t="s">
        <v>1706</v>
      </c>
      <c r="D116" s="583">
        <v>2</v>
      </c>
      <c r="E116" s="809"/>
      <c r="F116" s="582">
        <f>D116*E116</f>
        <v>0</v>
      </c>
    </row>
    <row r="117" spans="1:6" s="1294" customFormat="1" x14ac:dyDescent="0.2">
      <c r="A117" s="1310"/>
      <c r="B117" s="1301"/>
      <c r="C117" s="1312"/>
      <c r="D117" s="583"/>
      <c r="E117" s="1179"/>
      <c r="F117" s="582"/>
    </row>
    <row r="118" spans="1:6" s="1294" customFormat="1" ht="36" x14ac:dyDescent="0.2">
      <c r="A118" s="1304">
        <v>4</v>
      </c>
      <c r="B118" s="1301" t="s">
        <v>1709</v>
      </c>
      <c r="C118" s="1313"/>
      <c r="D118" s="583"/>
      <c r="E118" s="1180"/>
      <c r="F118" s="583"/>
    </row>
    <row r="119" spans="1:6" s="1294" customFormat="1" x14ac:dyDescent="0.2">
      <c r="A119" s="1300"/>
      <c r="B119" s="1314" t="s">
        <v>1704</v>
      </c>
      <c r="C119" s="1313"/>
      <c r="D119" s="583"/>
      <c r="E119" s="1180"/>
      <c r="F119" s="583"/>
    </row>
    <row r="120" spans="1:6" s="1294" customFormat="1" x14ac:dyDescent="0.2">
      <c r="A120" s="1300"/>
      <c r="B120" s="1301" t="s">
        <v>1710</v>
      </c>
      <c r="C120" s="1312" t="s">
        <v>1706</v>
      </c>
      <c r="D120" s="583">
        <v>2</v>
      </c>
      <c r="E120" s="702"/>
      <c r="F120" s="582">
        <f>D120*E120</f>
        <v>0</v>
      </c>
    </row>
    <row r="121" spans="1:6" s="1294" customFormat="1" x14ac:dyDescent="0.2">
      <c r="A121" s="1300"/>
      <c r="B121" s="1301"/>
      <c r="C121" s="1306"/>
      <c r="D121" s="583"/>
      <c r="E121" s="1180"/>
      <c r="F121" s="582"/>
    </row>
    <row r="122" spans="1:6" s="1294" customFormat="1" ht="24" x14ac:dyDescent="0.2">
      <c r="A122" s="1304">
        <v>5</v>
      </c>
      <c r="B122" s="1301" t="s">
        <v>1711</v>
      </c>
      <c r="C122" s="1300"/>
      <c r="D122" s="583"/>
      <c r="E122" s="1180"/>
      <c r="F122" s="1315"/>
    </row>
    <row r="123" spans="1:6" s="1294" customFormat="1" x14ac:dyDescent="0.2">
      <c r="A123" s="1300"/>
      <c r="B123" s="1314" t="s">
        <v>1712</v>
      </c>
      <c r="C123" s="1300"/>
      <c r="D123" s="583"/>
      <c r="E123" s="1180"/>
      <c r="F123" s="1315"/>
    </row>
    <row r="124" spans="1:6" s="1294" customFormat="1" x14ac:dyDescent="0.2">
      <c r="A124" s="1300"/>
      <c r="B124" s="1301" t="s">
        <v>1713</v>
      </c>
      <c r="C124" s="1306" t="s">
        <v>1706</v>
      </c>
      <c r="D124" s="583">
        <v>1</v>
      </c>
      <c r="E124" s="704"/>
      <c r="F124" s="582">
        <f>D124*E124</f>
        <v>0</v>
      </c>
    </row>
    <row r="125" spans="1:6" s="1294" customFormat="1" x14ac:dyDescent="0.2">
      <c r="A125" s="1300"/>
      <c r="B125" s="1301"/>
      <c r="C125" s="1306"/>
      <c r="D125" s="583"/>
      <c r="E125" s="1181"/>
      <c r="F125" s="582"/>
    </row>
    <row r="126" spans="1:6" s="1294" customFormat="1" ht="62.25" x14ac:dyDescent="0.2">
      <c r="A126" s="1304">
        <v>6</v>
      </c>
      <c r="B126" s="1301" t="s">
        <v>5034</v>
      </c>
      <c r="C126" s="1306"/>
      <c r="D126" s="583"/>
      <c r="E126" s="1183"/>
      <c r="F126" s="1315"/>
    </row>
    <row r="127" spans="1:6" s="1294" customFormat="1" x14ac:dyDescent="0.2">
      <c r="A127" s="1316"/>
      <c r="B127" s="1314" t="s">
        <v>1701</v>
      </c>
      <c r="C127" s="1300"/>
      <c r="D127" s="583"/>
      <c r="E127" s="1183"/>
      <c r="F127" s="1315"/>
    </row>
    <row r="128" spans="1:6" s="1294" customFormat="1" x14ac:dyDescent="0.2">
      <c r="A128" s="1300"/>
      <c r="B128" s="1314" t="s">
        <v>1704</v>
      </c>
      <c r="C128" s="1300"/>
      <c r="D128" s="583"/>
      <c r="E128" s="1183"/>
      <c r="F128" s="1315"/>
    </row>
    <row r="129" spans="1:6" s="1294" customFormat="1" x14ac:dyDescent="0.2">
      <c r="A129" s="1300"/>
      <c r="B129" s="1301" t="s">
        <v>1710</v>
      </c>
      <c r="C129" s="1306" t="s">
        <v>1706</v>
      </c>
      <c r="D129" s="583">
        <v>2</v>
      </c>
      <c r="E129" s="704"/>
      <c r="F129" s="582">
        <f>D129*E129</f>
        <v>0</v>
      </c>
    </row>
    <row r="130" spans="1:6" s="1294" customFormat="1" x14ac:dyDescent="0.2">
      <c r="A130" s="1295"/>
      <c r="B130" s="1302"/>
      <c r="C130" s="1303"/>
      <c r="D130" s="582"/>
      <c r="E130" s="1179"/>
      <c r="F130" s="584"/>
    </row>
    <row r="131" spans="1:6" s="1294" customFormat="1" ht="48" x14ac:dyDescent="0.2">
      <c r="A131" s="1304">
        <v>7</v>
      </c>
      <c r="B131" s="1317" t="s">
        <v>1714</v>
      </c>
      <c r="C131" s="1303"/>
      <c r="D131" s="582"/>
      <c r="E131" s="1179"/>
      <c r="F131" s="584"/>
    </row>
    <row r="132" spans="1:6" s="1294" customFormat="1" x14ac:dyDescent="0.2">
      <c r="A132" s="1295"/>
      <c r="B132" s="1296" t="s">
        <v>1704</v>
      </c>
      <c r="C132" s="1303"/>
      <c r="D132" s="582"/>
      <c r="E132" s="1179"/>
      <c r="F132" s="584"/>
    </row>
    <row r="133" spans="1:6" s="1294" customFormat="1" x14ac:dyDescent="0.2">
      <c r="A133" s="1300"/>
      <c r="B133" s="1301" t="s">
        <v>1715</v>
      </c>
      <c r="C133" s="1306" t="s">
        <v>1706</v>
      </c>
      <c r="D133" s="583">
        <v>52</v>
      </c>
      <c r="E133" s="704"/>
      <c r="F133" s="582">
        <f>D133*E133</f>
        <v>0</v>
      </c>
    </row>
    <row r="134" spans="1:6" s="1294" customFormat="1" x14ac:dyDescent="0.2">
      <c r="A134" s="1300"/>
      <c r="B134" s="1301" t="s">
        <v>1716</v>
      </c>
      <c r="C134" s="1306" t="s">
        <v>1706</v>
      </c>
      <c r="D134" s="583">
        <v>2</v>
      </c>
      <c r="E134" s="704"/>
      <c r="F134" s="582">
        <f>D134*E134</f>
        <v>0</v>
      </c>
    </row>
    <row r="135" spans="1:6" s="1294" customFormat="1" x14ac:dyDescent="0.2">
      <c r="A135" s="1300"/>
      <c r="B135" s="1301"/>
      <c r="C135" s="1313"/>
      <c r="D135" s="583"/>
      <c r="E135" s="1181"/>
      <c r="F135" s="582"/>
    </row>
    <row r="136" spans="1:6" s="1294" customFormat="1" ht="50.25" x14ac:dyDescent="0.2">
      <c r="A136" s="1304">
        <v>8</v>
      </c>
      <c r="B136" s="1301" t="s">
        <v>5035</v>
      </c>
      <c r="C136" s="1313"/>
      <c r="D136" s="583"/>
      <c r="E136" s="1180"/>
      <c r="F136" s="1315"/>
    </row>
    <row r="137" spans="1:6" s="1294" customFormat="1" x14ac:dyDescent="0.2">
      <c r="A137" s="1316"/>
      <c r="B137" s="1314" t="s">
        <v>1701</v>
      </c>
      <c r="C137" s="1313"/>
      <c r="D137" s="583"/>
      <c r="E137" s="1180"/>
      <c r="F137" s="1315"/>
    </row>
    <row r="138" spans="1:6" s="1294" customFormat="1" x14ac:dyDescent="0.2">
      <c r="A138" s="1300"/>
      <c r="B138" s="1301" t="s">
        <v>1705</v>
      </c>
      <c r="C138" s="1313"/>
      <c r="D138" s="583"/>
      <c r="E138" s="1180"/>
      <c r="F138" s="1315"/>
    </row>
    <row r="139" spans="1:6" s="1294" customFormat="1" x14ac:dyDescent="0.2">
      <c r="A139" s="1300"/>
      <c r="B139" s="1314" t="s">
        <v>1704</v>
      </c>
      <c r="C139" s="1313"/>
      <c r="D139" s="583"/>
      <c r="E139" s="1180"/>
      <c r="F139" s="1315"/>
    </row>
    <row r="140" spans="1:6" s="1294" customFormat="1" x14ac:dyDescent="0.2">
      <c r="A140" s="1300"/>
      <c r="B140" s="1301" t="s">
        <v>1717</v>
      </c>
      <c r="C140" s="1306" t="s">
        <v>1706</v>
      </c>
      <c r="D140" s="583">
        <v>2</v>
      </c>
      <c r="E140" s="704"/>
      <c r="F140" s="582">
        <f>D140*E140</f>
        <v>0</v>
      </c>
    </row>
    <row r="141" spans="1:6" s="1294" customFormat="1" x14ac:dyDescent="0.2">
      <c r="A141" s="1300"/>
      <c r="B141" s="1301"/>
      <c r="C141" s="1313"/>
      <c r="D141" s="583"/>
      <c r="E141" s="1181"/>
      <c r="F141" s="582"/>
    </row>
    <row r="142" spans="1:6" s="1294" customFormat="1" ht="24" x14ac:dyDescent="0.2">
      <c r="A142" s="1304">
        <v>9</v>
      </c>
      <c r="B142" s="1301" t="s">
        <v>1718</v>
      </c>
      <c r="C142" s="1313"/>
      <c r="D142" s="583"/>
      <c r="E142" s="1180"/>
      <c r="F142" s="1315"/>
    </row>
    <row r="143" spans="1:6" s="1294" customFormat="1" x14ac:dyDescent="0.2">
      <c r="A143" s="1300"/>
      <c r="B143" s="1314" t="s">
        <v>1704</v>
      </c>
      <c r="C143" s="1313"/>
      <c r="D143" s="583"/>
      <c r="E143" s="1180"/>
      <c r="F143" s="1315"/>
    </row>
    <row r="144" spans="1:6" s="1294" customFormat="1" ht="14.25" x14ac:dyDescent="0.2">
      <c r="A144" s="1300"/>
      <c r="B144" s="1301" t="s">
        <v>1719</v>
      </c>
      <c r="C144" s="1313" t="s">
        <v>4739</v>
      </c>
      <c r="D144" s="583">
        <v>26</v>
      </c>
      <c r="E144" s="704"/>
      <c r="F144" s="582">
        <f>D144*E144</f>
        <v>0</v>
      </c>
    </row>
    <row r="145" spans="1:6" s="1294" customFormat="1" x14ac:dyDescent="0.2">
      <c r="A145" s="1300"/>
      <c r="B145" s="1301"/>
      <c r="C145" s="1313"/>
      <c r="D145" s="583"/>
      <c r="E145" s="1181"/>
      <c r="F145" s="582"/>
    </row>
    <row r="146" spans="1:6" s="1294" customFormat="1" ht="24" x14ac:dyDescent="0.2">
      <c r="A146" s="1304">
        <v>10</v>
      </c>
      <c r="B146" s="1305" t="s">
        <v>1720</v>
      </c>
      <c r="C146" s="1303"/>
      <c r="D146" s="585"/>
      <c r="E146" s="1179"/>
      <c r="F146" s="584"/>
    </row>
    <row r="147" spans="1:6" s="1294" customFormat="1" x14ac:dyDescent="0.2">
      <c r="A147" s="1310"/>
      <c r="B147" s="1318" t="s">
        <v>1712</v>
      </c>
      <c r="C147" s="1303"/>
      <c r="D147" s="585"/>
      <c r="E147" s="1179"/>
      <c r="F147" s="584"/>
    </row>
    <row r="148" spans="1:6" s="1294" customFormat="1" x14ac:dyDescent="0.2">
      <c r="A148" s="1310"/>
      <c r="B148" s="1305" t="s">
        <v>1721</v>
      </c>
      <c r="C148" s="1306" t="s">
        <v>1706</v>
      </c>
      <c r="D148" s="585">
        <v>1</v>
      </c>
      <c r="E148" s="705"/>
      <c r="F148" s="582">
        <f>D148*E148</f>
        <v>0</v>
      </c>
    </row>
    <row r="149" spans="1:6" s="1294" customFormat="1" x14ac:dyDescent="0.2">
      <c r="A149" s="1310"/>
      <c r="B149" s="1305"/>
      <c r="C149" s="1303"/>
      <c r="D149" s="585"/>
      <c r="E149" s="1179"/>
      <c r="F149" s="584"/>
    </row>
    <row r="150" spans="1:6" s="1294" customFormat="1" ht="72" x14ac:dyDescent="0.2">
      <c r="A150" s="1304">
        <v>11</v>
      </c>
      <c r="B150" s="1319" t="s">
        <v>5036</v>
      </c>
      <c r="C150" s="1303"/>
      <c r="D150" s="585"/>
      <c r="E150" s="1179"/>
      <c r="F150" s="584"/>
    </row>
    <row r="151" spans="1:6" s="1294" customFormat="1" x14ac:dyDescent="0.2">
      <c r="A151" s="1310"/>
      <c r="B151" s="1320" t="s">
        <v>1722</v>
      </c>
      <c r="C151" s="1306" t="s">
        <v>1706</v>
      </c>
      <c r="D151" s="585">
        <v>1</v>
      </c>
      <c r="E151" s="705"/>
      <c r="F151" s="582">
        <f>D151*E151</f>
        <v>0</v>
      </c>
    </row>
    <row r="152" spans="1:6" s="1294" customFormat="1" x14ac:dyDescent="0.2">
      <c r="A152" s="1310"/>
      <c r="B152" s="1320"/>
      <c r="C152" s="1310"/>
      <c r="D152" s="585"/>
      <c r="E152" s="1179"/>
      <c r="F152" s="584"/>
    </row>
    <row r="153" spans="1:6" s="1294" customFormat="1" ht="24" x14ac:dyDescent="0.2">
      <c r="A153" s="1304">
        <v>12</v>
      </c>
      <c r="B153" s="1305" t="s">
        <v>1723</v>
      </c>
      <c r="C153" s="1295"/>
      <c r="D153" s="585"/>
      <c r="E153" s="1181"/>
      <c r="F153" s="582"/>
    </row>
    <row r="154" spans="1:6" s="1294" customFormat="1" x14ac:dyDescent="0.2">
      <c r="A154" s="1295"/>
      <c r="B154" s="1296" t="s">
        <v>1704</v>
      </c>
      <c r="C154" s="1297"/>
      <c r="D154" s="582"/>
      <c r="E154" s="1181"/>
      <c r="F154" s="582"/>
    </row>
    <row r="155" spans="1:6" s="1294" customFormat="1" ht="14.25" x14ac:dyDescent="0.2">
      <c r="A155" s="1300"/>
      <c r="B155" s="1301" t="s">
        <v>1724</v>
      </c>
      <c r="C155" s="1257" t="s">
        <v>4740</v>
      </c>
      <c r="D155" s="583">
        <v>5</v>
      </c>
      <c r="E155" s="704"/>
      <c r="F155" s="582">
        <f>D155*E155</f>
        <v>0</v>
      </c>
    </row>
    <row r="156" spans="1:6" s="1294" customFormat="1" x14ac:dyDescent="0.2">
      <c r="A156" s="1300"/>
      <c r="B156" s="1301"/>
      <c r="C156" s="1306"/>
      <c r="D156" s="583"/>
      <c r="E156" s="1180"/>
      <c r="F156" s="1315"/>
    </row>
    <row r="157" spans="1:6" s="1294" customFormat="1" x14ac:dyDescent="0.2">
      <c r="A157" s="1304">
        <v>13</v>
      </c>
      <c r="B157" s="1314" t="s">
        <v>1725</v>
      </c>
      <c r="C157" s="1300"/>
      <c r="D157" s="583"/>
      <c r="E157" s="1180"/>
      <c r="F157" s="1315"/>
    </row>
    <row r="158" spans="1:6" s="1294" customFormat="1" ht="36" x14ac:dyDescent="0.2">
      <c r="A158" s="1313"/>
      <c r="B158" s="1301" t="s">
        <v>1726</v>
      </c>
      <c r="C158" s="1306"/>
      <c r="D158" s="583"/>
      <c r="E158" s="1180"/>
      <c r="F158" s="1315"/>
    </row>
    <row r="159" spans="1:6" s="1294" customFormat="1" x14ac:dyDescent="0.2">
      <c r="A159" s="1321"/>
      <c r="B159" s="1314" t="s">
        <v>1712</v>
      </c>
      <c r="C159" s="1300"/>
      <c r="D159" s="583"/>
      <c r="E159" s="1180"/>
      <c r="F159" s="1315"/>
    </row>
    <row r="160" spans="1:6" s="1294" customFormat="1" x14ac:dyDescent="0.2">
      <c r="A160" s="1300"/>
      <c r="B160" s="1301" t="s">
        <v>1727</v>
      </c>
      <c r="C160" s="1306" t="s">
        <v>1706</v>
      </c>
      <c r="D160" s="583">
        <v>3</v>
      </c>
      <c r="E160" s="702"/>
      <c r="F160" s="582">
        <f>D160*E160</f>
        <v>0</v>
      </c>
    </row>
    <row r="161" spans="1:6" s="1294" customFormat="1" x14ac:dyDescent="0.2">
      <c r="A161" s="1300"/>
      <c r="B161" s="1301"/>
      <c r="C161" s="1306"/>
      <c r="D161" s="583"/>
      <c r="E161" s="1180"/>
      <c r="F161" s="1315"/>
    </row>
    <row r="162" spans="1:6" s="1294" customFormat="1" x14ac:dyDescent="0.2">
      <c r="A162" s="1304">
        <v>14</v>
      </c>
      <c r="B162" s="1314" t="s">
        <v>1728</v>
      </c>
      <c r="C162" s="1300"/>
      <c r="D162" s="583"/>
      <c r="E162" s="1180"/>
      <c r="F162" s="1315"/>
    </row>
    <row r="163" spans="1:6" s="1294" customFormat="1" ht="36" x14ac:dyDescent="0.2">
      <c r="A163" s="1316"/>
      <c r="B163" s="1301" t="s">
        <v>1729</v>
      </c>
      <c r="C163" s="1306"/>
      <c r="D163" s="583"/>
      <c r="E163" s="1180"/>
      <c r="F163" s="1315"/>
    </row>
    <row r="164" spans="1:6" s="1294" customFormat="1" x14ac:dyDescent="0.2">
      <c r="A164" s="1300"/>
      <c r="B164" s="1314" t="s">
        <v>1712</v>
      </c>
      <c r="C164" s="1300"/>
      <c r="D164" s="583"/>
      <c r="E164" s="1180"/>
      <c r="F164" s="1315"/>
    </row>
    <row r="165" spans="1:6" s="1294" customFormat="1" x14ac:dyDescent="0.2">
      <c r="A165" s="1300"/>
      <c r="B165" s="1301" t="s">
        <v>1730</v>
      </c>
      <c r="C165" s="1306" t="s">
        <v>1706</v>
      </c>
      <c r="D165" s="583">
        <v>2</v>
      </c>
      <c r="E165" s="704"/>
      <c r="F165" s="582">
        <f>D165*E165</f>
        <v>0</v>
      </c>
    </row>
    <row r="166" spans="1:6" s="1294" customFormat="1" x14ac:dyDescent="0.2">
      <c r="A166" s="1316"/>
      <c r="B166" s="1301"/>
      <c r="C166" s="1306"/>
      <c r="D166" s="583"/>
      <c r="E166" s="1180"/>
      <c r="F166" s="1315"/>
    </row>
    <row r="167" spans="1:6" s="1294" customFormat="1" x14ac:dyDescent="0.2">
      <c r="A167" s="1304">
        <v>15</v>
      </c>
      <c r="B167" s="1314" t="s">
        <v>1731</v>
      </c>
      <c r="C167" s="1300"/>
      <c r="D167" s="583"/>
      <c r="E167" s="1180"/>
      <c r="F167" s="1315"/>
    </row>
    <row r="168" spans="1:6" s="1294" customFormat="1" ht="24" x14ac:dyDescent="0.2">
      <c r="A168" s="1316"/>
      <c r="B168" s="1301" t="s">
        <v>1732</v>
      </c>
      <c r="C168" s="1306"/>
      <c r="D168" s="583"/>
      <c r="E168" s="1180"/>
      <c r="F168" s="1315"/>
    </row>
    <row r="169" spans="1:6" s="1294" customFormat="1" x14ac:dyDescent="0.2">
      <c r="A169" s="1316"/>
      <c r="B169" s="1314" t="s">
        <v>1712</v>
      </c>
      <c r="C169" s="1300"/>
      <c r="D169" s="583"/>
      <c r="E169" s="1180"/>
      <c r="F169" s="1315"/>
    </row>
    <row r="170" spans="1:6" s="1294" customFormat="1" x14ac:dyDescent="0.2">
      <c r="A170" s="1316"/>
      <c r="B170" s="1301" t="s">
        <v>1733</v>
      </c>
      <c r="C170" s="1306" t="s">
        <v>1706</v>
      </c>
      <c r="D170" s="583">
        <v>2</v>
      </c>
      <c r="E170" s="704"/>
      <c r="F170" s="582">
        <f>D170*E170</f>
        <v>0</v>
      </c>
    </row>
    <row r="171" spans="1:6" s="1294" customFormat="1" x14ac:dyDescent="0.2">
      <c r="A171" s="1316"/>
      <c r="B171" s="1301"/>
      <c r="C171" s="1306"/>
      <c r="D171" s="583"/>
      <c r="E171" s="1182"/>
      <c r="F171" s="582"/>
    </row>
    <row r="172" spans="1:6" s="1294" customFormat="1" x14ac:dyDescent="0.2">
      <c r="A172" s="1304">
        <v>16</v>
      </c>
      <c r="B172" s="1314" t="s">
        <v>1734</v>
      </c>
      <c r="C172" s="1300"/>
      <c r="D172" s="583"/>
      <c r="E172" s="1180"/>
      <c r="F172" s="1315"/>
    </row>
    <row r="173" spans="1:6" s="1294" customFormat="1" x14ac:dyDescent="0.2">
      <c r="A173" s="1316"/>
      <c r="B173" s="1314" t="s">
        <v>1712</v>
      </c>
      <c r="C173" s="1300"/>
      <c r="D173" s="583"/>
      <c r="E173" s="1180"/>
      <c r="F173" s="1315"/>
    </row>
    <row r="174" spans="1:6" s="1294" customFormat="1" x14ac:dyDescent="0.2">
      <c r="A174" s="1316"/>
      <c r="B174" s="1301" t="s">
        <v>1735</v>
      </c>
      <c r="C174" s="1306" t="s">
        <v>1706</v>
      </c>
      <c r="D174" s="583">
        <v>2</v>
      </c>
      <c r="E174" s="704"/>
      <c r="F174" s="582">
        <f>D174*E174</f>
        <v>0</v>
      </c>
    </row>
    <row r="175" spans="1:6" s="1294" customFormat="1" x14ac:dyDescent="0.2">
      <c r="A175" s="1316"/>
      <c r="B175" s="1301"/>
      <c r="C175" s="1306"/>
      <c r="D175" s="583"/>
      <c r="E175" s="1180"/>
      <c r="F175" s="1315"/>
    </row>
    <row r="176" spans="1:6" s="1294" customFormat="1" x14ac:dyDescent="0.2">
      <c r="A176" s="1304">
        <v>17</v>
      </c>
      <c r="B176" s="1314" t="s">
        <v>1736</v>
      </c>
      <c r="C176" s="1300"/>
      <c r="D176" s="583"/>
      <c r="E176" s="1180"/>
      <c r="F176" s="1315"/>
    </row>
    <row r="177" spans="1:6" s="1294" customFormat="1" ht="24" x14ac:dyDescent="0.2">
      <c r="A177" s="1313"/>
      <c r="B177" s="1301" t="s">
        <v>1737</v>
      </c>
      <c r="C177" s="1306"/>
      <c r="D177" s="583"/>
      <c r="E177" s="1180"/>
      <c r="F177" s="1315"/>
    </row>
    <row r="178" spans="1:6" s="1294" customFormat="1" x14ac:dyDescent="0.2">
      <c r="A178" s="1316"/>
      <c r="B178" s="1314" t="s">
        <v>1712</v>
      </c>
      <c r="C178" s="1300"/>
      <c r="D178" s="583"/>
      <c r="E178" s="1180"/>
      <c r="F178" s="1315"/>
    </row>
    <row r="179" spans="1:6" s="1294" customFormat="1" x14ac:dyDescent="0.2">
      <c r="A179" s="1316"/>
      <c r="B179" s="1301" t="s">
        <v>1738</v>
      </c>
      <c r="C179" s="1306" t="s">
        <v>1706</v>
      </c>
      <c r="D179" s="583">
        <v>1</v>
      </c>
      <c r="E179" s="704"/>
      <c r="F179" s="582">
        <f>D179*E179</f>
        <v>0</v>
      </c>
    </row>
    <row r="180" spans="1:6" s="1294" customFormat="1" x14ac:dyDescent="0.2">
      <c r="A180" s="1316"/>
      <c r="B180" s="1301" t="s">
        <v>1739</v>
      </c>
      <c r="C180" s="1306" t="s">
        <v>1706</v>
      </c>
      <c r="D180" s="583">
        <v>2</v>
      </c>
      <c r="E180" s="704"/>
      <c r="F180" s="582">
        <f>D180*E180</f>
        <v>0</v>
      </c>
    </row>
    <row r="181" spans="1:6" s="1294" customFormat="1" x14ac:dyDescent="0.2">
      <c r="A181" s="1316"/>
      <c r="B181" s="1301" t="s">
        <v>1740</v>
      </c>
      <c r="C181" s="1306" t="s">
        <v>1706</v>
      </c>
      <c r="D181" s="583">
        <v>2</v>
      </c>
      <c r="E181" s="704"/>
      <c r="F181" s="582">
        <f>D181*E181</f>
        <v>0</v>
      </c>
    </row>
    <row r="182" spans="1:6" s="1294" customFormat="1" x14ac:dyDescent="0.2">
      <c r="A182" s="1316"/>
      <c r="B182" s="1301"/>
      <c r="C182" s="1306"/>
      <c r="D182" s="583"/>
      <c r="E182" s="1180"/>
      <c r="F182" s="1315"/>
    </row>
    <row r="183" spans="1:6" s="1294" customFormat="1" x14ac:dyDescent="0.2">
      <c r="A183" s="1304">
        <v>18</v>
      </c>
      <c r="B183" s="1301" t="s">
        <v>1741</v>
      </c>
      <c r="C183" s="1312"/>
      <c r="D183" s="583"/>
      <c r="E183" s="1182"/>
      <c r="F183" s="582"/>
    </row>
    <row r="184" spans="1:6" s="1294" customFormat="1" x14ac:dyDescent="0.2">
      <c r="A184" s="1304"/>
      <c r="B184" s="1301"/>
      <c r="C184" s="1312" t="s">
        <v>1706</v>
      </c>
      <c r="D184" s="583">
        <v>1</v>
      </c>
      <c r="E184" s="704"/>
      <c r="F184" s="582">
        <f>D184*E184</f>
        <v>0</v>
      </c>
    </row>
    <row r="185" spans="1:6" s="1294" customFormat="1" x14ac:dyDescent="0.2">
      <c r="A185" s="1316"/>
      <c r="B185" s="1314"/>
      <c r="C185" s="1313"/>
      <c r="D185" s="583"/>
      <c r="E185" s="1322"/>
      <c r="F185" s="1315"/>
    </row>
    <row r="186" spans="1:6" s="1294" customFormat="1" x14ac:dyDescent="0.2">
      <c r="A186" s="1304">
        <v>19</v>
      </c>
      <c r="B186" s="1305" t="s">
        <v>1742</v>
      </c>
      <c r="C186" s="1312"/>
      <c r="D186" s="585"/>
      <c r="E186" s="1181"/>
      <c r="F186" s="582"/>
    </row>
    <row r="187" spans="1:6" s="1294" customFormat="1" x14ac:dyDescent="0.2">
      <c r="A187" s="1304"/>
      <c r="B187" s="1305"/>
      <c r="C187" s="1312" t="s">
        <v>1706</v>
      </c>
      <c r="D187" s="585">
        <v>1</v>
      </c>
      <c r="E187" s="705"/>
      <c r="F187" s="582">
        <f>D187*E187</f>
        <v>0</v>
      </c>
    </row>
    <row r="188" spans="1:6" s="1294" customFormat="1" x14ac:dyDescent="0.2">
      <c r="A188" s="1304"/>
      <c r="B188" s="1305"/>
      <c r="C188" s="1312"/>
      <c r="D188" s="585"/>
      <c r="E188" s="1181"/>
      <c r="F188" s="582"/>
    </row>
    <row r="189" spans="1:6" s="1294" customFormat="1" ht="24" x14ac:dyDescent="0.2">
      <c r="A189" s="1304">
        <v>20</v>
      </c>
      <c r="B189" s="1305" t="s">
        <v>1743</v>
      </c>
      <c r="C189" s="1312"/>
      <c r="D189" s="585"/>
      <c r="E189" s="1181"/>
      <c r="F189" s="582"/>
    </row>
    <row r="190" spans="1:6" s="1294" customFormat="1" x14ac:dyDescent="0.2">
      <c r="A190" s="1304"/>
      <c r="B190" s="1305"/>
      <c r="C190" s="1312" t="s">
        <v>1706</v>
      </c>
      <c r="D190" s="585">
        <v>1</v>
      </c>
      <c r="E190" s="705"/>
      <c r="F190" s="582">
        <f>D190*E190</f>
        <v>0</v>
      </c>
    </row>
    <row r="191" spans="1:6" s="1294" customFormat="1" x14ac:dyDescent="0.2">
      <c r="A191" s="1310"/>
      <c r="B191" s="1320"/>
      <c r="C191" s="1310"/>
      <c r="D191" s="585"/>
      <c r="E191" s="1179"/>
      <c r="F191" s="581"/>
    </row>
    <row r="192" spans="1:6" s="1294" customFormat="1" ht="24" x14ac:dyDescent="0.2">
      <c r="A192" s="1304">
        <v>21</v>
      </c>
      <c r="B192" s="1305" t="s">
        <v>1744</v>
      </c>
      <c r="C192" s="1313"/>
      <c r="D192" s="585"/>
      <c r="E192" s="1181"/>
      <c r="F192" s="582"/>
    </row>
    <row r="193" spans="1:6" s="1294" customFormat="1" ht="14.25" x14ac:dyDescent="0.2">
      <c r="A193" s="1295"/>
      <c r="B193" s="1319"/>
      <c r="C193" s="1313" t="s">
        <v>4739</v>
      </c>
      <c r="D193" s="585">
        <v>4</v>
      </c>
      <c r="E193" s="705"/>
      <c r="F193" s="582">
        <f>D193*E193</f>
        <v>0</v>
      </c>
    </row>
    <row r="194" spans="1:6" s="1294" customFormat="1" x14ac:dyDescent="0.2">
      <c r="A194" s="1295"/>
      <c r="B194" s="1319"/>
      <c r="C194" s="1313"/>
      <c r="D194" s="585"/>
      <c r="E194" s="1181"/>
      <c r="F194" s="582"/>
    </row>
    <row r="195" spans="1:6" s="1294" customFormat="1" ht="24" x14ac:dyDescent="0.2">
      <c r="A195" s="1304">
        <v>22</v>
      </c>
      <c r="B195" s="1305" t="s">
        <v>1745</v>
      </c>
      <c r="C195" s="1295"/>
      <c r="D195" s="583"/>
      <c r="E195" s="1183"/>
      <c r="F195" s="583"/>
    </row>
    <row r="196" spans="1:6" s="1294" customFormat="1" ht="24" x14ac:dyDescent="0.2">
      <c r="A196" s="1323"/>
      <c r="B196" s="1305" t="s">
        <v>1746</v>
      </c>
      <c r="C196" s="1295"/>
      <c r="D196" s="585"/>
      <c r="E196" s="1181"/>
      <c r="F196" s="585"/>
    </row>
    <row r="197" spans="1:6" s="1294" customFormat="1" ht="14.25" x14ac:dyDescent="0.2">
      <c r="A197" s="1300"/>
      <c r="B197" s="1301" t="s">
        <v>1747</v>
      </c>
      <c r="C197" s="1313" t="s">
        <v>4739</v>
      </c>
      <c r="D197" s="583">
        <v>5</v>
      </c>
      <c r="E197" s="704"/>
      <c r="F197" s="582">
        <f>D197*E197</f>
        <v>0</v>
      </c>
    </row>
    <row r="198" spans="1:6" s="1294" customFormat="1" ht="14.25" x14ac:dyDescent="0.2">
      <c r="A198" s="1300"/>
      <c r="B198" s="1301" t="s">
        <v>1748</v>
      </c>
      <c r="C198" s="1313" t="s">
        <v>4739</v>
      </c>
      <c r="D198" s="583">
        <v>7</v>
      </c>
      <c r="E198" s="704"/>
      <c r="F198" s="582">
        <f>D198*E198</f>
        <v>0</v>
      </c>
    </row>
    <row r="199" spans="1:6" s="1294" customFormat="1" x14ac:dyDescent="0.2">
      <c r="A199" s="1310"/>
      <c r="B199" s="1320"/>
      <c r="C199" s="1310"/>
      <c r="D199" s="585"/>
      <c r="E199" s="1179"/>
      <c r="F199" s="584"/>
    </row>
    <row r="200" spans="1:6" s="1294" customFormat="1" ht="24" x14ac:dyDescent="0.2">
      <c r="A200" s="1304">
        <v>23</v>
      </c>
      <c r="B200" s="1301" t="s">
        <v>1749</v>
      </c>
      <c r="C200" s="1306"/>
      <c r="D200" s="585"/>
      <c r="E200" s="1179"/>
      <c r="F200" s="581"/>
    </row>
    <row r="201" spans="1:6" s="1294" customFormat="1" x14ac:dyDescent="0.2">
      <c r="A201" s="1300"/>
      <c r="B201" s="1301" t="s">
        <v>1750</v>
      </c>
      <c r="C201" s="1306" t="s">
        <v>1706</v>
      </c>
      <c r="D201" s="583">
        <v>30</v>
      </c>
      <c r="E201" s="704"/>
      <c r="F201" s="582">
        <f>D201*E201</f>
        <v>0</v>
      </c>
    </row>
    <row r="202" spans="1:6" s="1294" customFormat="1" x14ac:dyDescent="0.2">
      <c r="A202" s="1300"/>
      <c r="B202" s="1301" t="s">
        <v>1751</v>
      </c>
      <c r="C202" s="1306" t="s">
        <v>1706</v>
      </c>
      <c r="D202" s="583">
        <v>2</v>
      </c>
      <c r="E202" s="704"/>
      <c r="F202" s="582">
        <f>D202*E202</f>
        <v>0</v>
      </c>
    </row>
    <row r="203" spans="1:6" s="1294" customFormat="1" x14ac:dyDescent="0.2">
      <c r="A203" s="1295"/>
      <c r="B203" s="1319"/>
      <c r="C203" s="1324"/>
      <c r="D203" s="585"/>
      <c r="E203" s="1179"/>
      <c r="F203" s="586">
        <f>SUM(F106:F202)</f>
        <v>0</v>
      </c>
    </row>
    <row r="204" spans="1:6" s="1294" customFormat="1" ht="24" x14ac:dyDescent="0.2">
      <c r="A204" s="1325">
        <v>24</v>
      </c>
      <c r="B204" s="1326" t="s">
        <v>1752</v>
      </c>
      <c r="C204" s="1327" t="s">
        <v>1698</v>
      </c>
      <c r="D204" s="1195">
        <v>4</v>
      </c>
      <c r="E204" s="1196"/>
      <c r="F204" s="1197">
        <f>F203*0.04</f>
        <v>0</v>
      </c>
    </row>
    <row r="205" spans="1:6" s="1294" customFormat="1" x14ac:dyDescent="0.2">
      <c r="A205" s="1328"/>
      <c r="B205" s="1198"/>
      <c r="C205" s="1329"/>
      <c r="D205" s="1198"/>
      <c r="E205" s="1330"/>
      <c r="F205" s="1331"/>
    </row>
    <row r="206" spans="1:6" x14ac:dyDescent="0.2">
      <c r="A206" s="1332"/>
      <c r="B206" s="120" t="s">
        <v>1762</v>
      </c>
      <c r="C206" s="1333"/>
      <c r="D206" s="1333"/>
      <c r="E206" s="1334"/>
      <c r="F206" s="121">
        <f>F203+F204</f>
        <v>0</v>
      </c>
    </row>
    <row r="207" spans="1:6" x14ac:dyDescent="0.2">
      <c r="A207" s="1335"/>
      <c r="B207" s="512"/>
      <c r="C207" s="1336"/>
      <c r="D207" s="512"/>
      <c r="E207" s="1217"/>
      <c r="F207" s="513"/>
    </row>
    <row r="208" spans="1:6" x14ac:dyDescent="0.2">
      <c r="A208" s="1335"/>
      <c r="B208" s="512"/>
      <c r="C208" s="512"/>
      <c r="D208" s="512"/>
      <c r="E208" s="1217"/>
      <c r="F208" s="513"/>
    </row>
    <row r="209" spans="1:6" ht="18.75" x14ac:dyDescent="0.3">
      <c r="A209" s="1337"/>
      <c r="B209" s="1108" t="s">
        <v>4461</v>
      </c>
      <c r="C209" s="1101"/>
      <c r="D209" s="1101"/>
      <c r="E209" s="1338"/>
      <c r="F209" s="1102"/>
    </row>
    <row r="210" spans="1:6" x14ac:dyDescent="0.2">
      <c r="A210" s="1339"/>
      <c r="B210" s="512"/>
      <c r="C210" s="512"/>
      <c r="D210" s="512"/>
      <c r="E210" s="1217"/>
      <c r="F210" s="513"/>
    </row>
    <row r="211" spans="1:6" x14ac:dyDescent="0.2">
      <c r="A211" s="1339"/>
      <c r="B211" s="512"/>
      <c r="C211" s="512"/>
      <c r="D211" s="512"/>
      <c r="E211" s="1217"/>
      <c r="F211" s="513"/>
    </row>
    <row r="212" spans="1:6" x14ac:dyDescent="0.2">
      <c r="A212" s="1340" t="s">
        <v>2259</v>
      </c>
      <c r="B212" s="1341" t="s">
        <v>2260</v>
      </c>
      <c r="C212" s="1342"/>
      <c r="D212" s="541"/>
      <c r="E212" s="1199"/>
      <c r="F212" s="542"/>
    </row>
    <row r="213" spans="1:6" s="1345" customFormat="1" x14ac:dyDescent="0.2">
      <c r="A213" s="1343"/>
      <c r="B213" s="1344"/>
      <c r="C213" s="1336"/>
      <c r="D213" s="533"/>
      <c r="E213" s="817"/>
      <c r="F213" s="587"/>
    </row>
    <row r="214" spans="1:6" s="1345" customFormat="1" x14ac:dyDescent="0.2">
      <c r="A214" s="1340" t="s">
        <v>2261</v>
      </c>
      <c r="B214" s="1341" t="s">
        <v>2262</v>
      </c>
      <c r="C214" s="1346"/>
      <c r="D214" s="448"/>
      <c r="E214" s="806"/>
      <c r="F214" s="449"/>
    </row>
    <row r="215" spans="1:6" s="1345" customFormat="1" x14ac:dyDescent="0.2">
      <c r="A215" s="1347"/>
      <c r="B215" s="1348"/>
      <c r="C215" s="1336"/>
      <c r="D215" s="533"/>
      <c r="E215" s="817"/>
      <c r="F215" s="587"/>
    </row>
    <row r="216" spans="1:6" s="1345" customFormat="1" x14ac:dyDescent="0.2">
      <c r="A216" s="1340" t="s">
        <v>102</v>
      </c>
      <c r="B216" s="1341" t="s">
        <v>2263</v>
      </c>
      <c r="C216" s="1342"/>
      <c r="D216" s="541"/>
      <c r="E216" s="1199"/>
      <c r="F216" s="542"/>
    </row>
    <row r="217" spans="1:6" s="1345" customFormat="1" x14ac:dyDescent="0.2">
      <c r="A217" s="1349"/>
      <c r="B217" s="1350"/>
      <c r="C217" s="1351"/>
      <c r="D217" s="589"/>
      <c r="E217" s="1184"/>
      <c r="F217" s="590"/>
    </row>
    <row r="218" spans="1:6" s="1345" customFormat="1" ht="96" x14ac:dyDescent="0.2">
      <c r="A218" s="1352" t="s">
        <v>12</v>
      </c>
      <c r="B218" s="1353" t="s">
        <v>5037</v>
      </c>
      <c r="C218" s="1354"/>
      <c r="D218" s="601"/>
      <c r="E218" s="1186"/>
      <c r="F218" s="601"/>
    </row>
    <row r="219" spans="1:6" s="1345" customFormat="1" x14ac:dyDescent="0.2">
      <c r="A219" s="1266"/>
      <c r="B219" s="1355" t="s">
        <v>2264</v>
      </c>
      <c r="C219" s="1260"/>
      <c r="D219" s="71"/>
      <c r="E219" s="639"/>
      <c r="F219" s="71"/>
    </row>
    <row r="220" spans="1:6" s="1345" customFormat="1" x14ac:dyDescent="0.2">
      <c r="A220" s="1266"/>
      <c r="B220" s="1355" t="s">
        <v>2265</v>
      </c>
      <c r="C220" s="1260"/>
      <c r="D220" s="71"/>
      <c r="E220" s="639"/>
      <c r="F220" s="71"/>
    </row>
    <row r="221" spans="1:6" s="1345" customFormat="1" x14ac:dyDescent="0.2">
      <c r="A221" s="1266"/>
      <c r="B221" s="1355" t="s">
        <v>2266</v>
      </c>
      <c r="C221" s="1260"/>
      <c r="D221" s="71"/>
      <c r="E221" s="639"/>
      <c r="F221" s="71"/>
    </row>
    <row r="222" spans="1:6" s="1294" customFormat="1" x14ac:dyDescent="0.2">
      <c r="A222" s="1266"/>
      <c r="B222" s="1355" t="s">
        <v>2267</v>
      </c>
      <c r="C222" s="1260"/>
      <c r="D222" s="71"/>
      <c r="E222" s="639"/>
      <c r="F222" s="71"/>
    </row>
    <row r="223" spans="1:6" s="1294" customFormat="1" x14ac:dyDescent="0.2">
      <c r="A223" s="1266"/>
      <c r="B223" s="1355" t="s">
        <v>2268</v>
      </c>
      <c r="C223" s="1260"/>
      <c r="D223" s="71"/>
      <c r="E223" s="639"/>
      <c r="F223" s="71"/>
    </row>
    <row r="224" spans="1:6" s="1294" customFormat="1" x14ac:dyDescent="0.2">
      <c r="A224" s="1266"/>
      <c r="B224" s="1355" t="s">
        <v>2269</v>
      </c>
      <c r="C224" s="1260"/>
      <c r="D224" s="71"/>
      <c r="E224" s="639"/>
      <c r="F224" s="71"/>
    </row>
    <row r="225" spans="1:6" s="1294" customFormat="1" x14ac:dyDescent="0.2">
      <c r="A225" s="1266"/>
      <c r="B225" s="1356" t="s">
        <v>5038</v>
      </c>
      <c r="C225" s="1260"/>
      <c r="D225" s="71"/>
      <c r="E225" s="639"/>
      <c r="F225" s="71"/>
    </row>
    <row r="226" spans="1:6" s="1294" customFormat="1" x14ac:dyDescent="0.2">
      <c r="A226" s="1266"/>
      <c r="B226" s="1355" t="s">
        <v>2270</v>
      </c>
      <c r="C226" s="1260"/>
      <c r="D226" s="71"/>
      <c r="E226" s="639"/>
      <c r="F226" s="71"/>
    </row>
    <row r="227" spans="1:6" s="1294" customFormat="1" x14ac:dyDescent="0.2">
      <c r="A227" s="1266"/>
      <c r="B227" s="1355" t="s">
        <v>2271</v>
      </c>
      <c r="C227" s="1260"/>
      <c r="D227" s="71"/>
      <c r="E227" s="639"/>
      <c r="F227" s="71"/>
    </row>
    <row r="228" spans="1:6" s="1294" customFormat="1" x14ac:dyDescent="0.2">
      <c r="A228" s="1266"/>
      <c r="B228" s="1355" t="s">
        <v>2272</v>
      </c>
      <c r="C228" s="1260"/>
      <c r="D228" s="71"/>
      <c r="E228" s="639"/>
      <c r="F228" s="71"/>
    </row>
    <row r="229" spans="1:6" s="1294" customFormat="1" x14ac:dyDescent="0.2">
      <c r="A229" s="1266"/>
      <c r="B229" s="1355" t="s">
        <v>2273</v>
      </c>
      <c r="C229" s="1260"/>
      <c r="D229" s="71"/>
      <c r="E229" s="639"/>
      <c r="F229" s="71"/>
    </row>
    <row r="230" spans="1:6" s="1294" customFormat="1" x14ac:dyDescent="0.2">
      <c r="A230" s="1266"/>
      <c r="B230" s="1355" t="s">
        <v>2274</v>
      </c>
      <c r="C230" s="1260"/>
      <c r="D230" s="71"/>
      <c r="E230" s="639"/>
      <c r="F230" s="71"/>
    </row>
    <row r="231" spans="1:6" s="1294" customFormat="1" x14ac:dyDescent="0.2">
      <c r="A231" s="1266"/>
      <c r="B231" s="1355" t="s">
        <v>2275</v>
      </c>
      <c r="C231" s="1260"/>
      <c r="D231" s="71"/>
      <c r="E231" s="639"/>
      <c r="F231" s="71"/>
    </row>
    <row r="232" spans="1:6" s="1294" customFormat="1" x14ac:dyDescent="0.2">
      <c r="A232" s="1266"/>
      <c r="B232" s="1355" t="s">
        <v>2276</v>
      </c>
      <c r="C232" s="1260"/>
      <c r="D232" s="71"/>
      <c r="E232" s="639"/>
      <c r="F232" s="71"/>
    </row>
    <row r="233" spans="1:6" s="1294" customFormat="1" x14ac:dyDescent="0.2">
      <c r="A233" s="1266"/>
      <c r="B233" s="1355" t="s">
        <v>2277</v>
      </c>
      <c r="C233" s="1260"/>
      <c r="D233" s="71"/>
      <c r="E233" s="639"/>
      <c r="F233" s="71"/>
    </row>
    <row r="234" spans="1:6" s="1294" customFormat="1" x14ac:dyDescent="0.2">
      <c r="A234" s="1266"/>
      <c r="B234" s="1355" t="s">
        <v>2278</v>
      </c>
      <c r="C234" s="1260"/>
      <c r="D234" s="71"/>
      <c r="E234" s="639"/>
      <c r="F234" s="71"/>
    </row>
    <row r="235" spans="1:6" s="1294" customFormat="1" x14ac:dyDescent="0.2">
      <c r="A235" s="1266"/>
      <c r="B235" s="1355" t="s">
        <v>2279</v>
      </c>
      <c r="C235" s="1260"/>
      <c r="D235" s="71"/>
      <c r="E235" s="639"/>
      <c r="F235" s="71"/>
    </row>
    <row r="236" spans="1:6" s="1294" customFormat="1" x14ac:dyDescent="0.2">
      <c r="A236" s="1266"/>
      <c r="B236" s="1355" t="s">
        <v>2280</v>
      </c>
      <c r="C236" s="1260" t="s">
        <v>40</v>
      </c>
      <c r="D236" s="71">
        <v>5</v>
      </c>
      <c r="E236" s="702"/>
      <c r="F236" s="71">
        <f>E236*D236</f>
        <v>0</v>
      </c>
    </row>
    <row r="237" spans="1:6" s="1357" customFormat="1" x14ac:dyDescent="0.2">
      <c r="A237" s="1266"/>
      <c r="B237" s="1355"/>
      <c r="C237" s="1260"/>
      <c r="D237" s="71"/>
      <c r="E237" s="639"/>
      <c r="F237" s="71"/>
    </row>
    <row r="238" spans="1:6" s="1357" customFormat="1" x14ac:dyDescent="0.2">
      <c r="A238" s="1266" t="s">
        <v>48</v>
      </c>
      <c r="B238" s="1358" t="s">
        <v>2281</v>
      </c>
      <c r="C238" s="1260"/>
      <c r="D238" s="71"/>
      <c r="E238" s="639"/>
      <c r="F238" s="71"/>
    </row>
    <row r="239" spans="1:6" s="1294" customFormat="1" x14ac:dyDescent="0.2">
      <c r="A239" s="1266"/>
      <c r="B239" s="1355"/>
      <c r="C239" s="1260"/>
      <c r="D239" s="71"/>
      <c r="E239" s="639"/>
      <c r="F239" s="71"/>
    </row>
    <row r="240" spans="1:6" s="1294" customFormat="1" x14ac:dyDescent="0.2">
      <c r="A240" s="1359" t="s">
        <v>1938</v>
      </c>
      <c r="B240" s="1355" t="s">
        <v>2282</v>
      </c>
      <c r="C240" s="1260"/>
      <c r="D240" s="71"/>
      <c r="E240" s="639"/>
      <c r="F240" s="71"/>
    </row>
    <row r="241" spans="1:6" s="1294" customFormat="1" x14ac:dyDescent="0.2">
      <c r="A241" s="1266"/>
      <c r="B241" s="2002" t="s">
        <v>2923</v>
      </c>
      <c r="C241" s="2003"/>
      <c r="D241" s="71"/>
      <c r="E241" s="639"/>
      <c r="F241" s="71"/>
    </row>
    <row r="242" spans="1:6" s="1294" customFormat="1" x14ac:dyDescent="0.2">
      <c r="A242" s="1359"/>
      <c r="B242" s="1360" t="s">
        <v>2924</v>
      </c>
      <c r="C242" s="1260"/>
      <c r="D242" s="71"/>
      <c r="E242" s="639"/>
      <c r="F242" s="71"/>
    </row>
    <row r="243" spans="1:6" s="1294" customFormat="1" x14ac:dyDescent="0.2">
      <c r="A243" s="1359"/>
      <c r="B243" s="1272" t="s">
        <v>2925</v>
      </c>
      <c r="C243" s="1260" t="s">
        <v>2283</v>
      </c>
      <c r="D243" s="71"/>
      <c r="E243" s="639"/>
      <c r="F243" s="71"/>
    </row>
    <row r="244" spans="1:6" s="1294" customFormat="1" x14ac:dyDescent="0.2">
      <c r="A244" s="1361"/>
      <c r="B244" s="1272" t="s">
        <v>2926</v>
      </c>
      <c r="C244" s="1260" t="s">
        <v>40</v>
      </c>
      <c r="D244" s="71">
        <v>5</v>
      </c>
      <c r="E244" s="702"/>
      <c r="F244" s="71">
        <f>E244*D244</f>
        <v>0</v>
      </c>
    </row>
    <row r="245" spans="1:6" s="1294" customFormat="1" x14ac:dyDescent="0.2">
      <c r="A245" s="1361"/>
      <c r="B245" s="1362"/>
      <c r="C245" s="1260"/>
      <c r="D245" s="71"/>
      <c r="E245" s="702"/>
      <c r="F245" s="71"/>
    </row>
    <row r="246" spans="1:6" s="1294" customFormat="1" ht="36" x14ac:dyDescent="0.2">
      <c r="A246" s="1361" t="s">
        <v>1950</v>
      </c>
      <c r="B246" s="1363" t="s">
        <v>2284</v>
      </c>
      <c r="C246" s="1260"/>
      <c r="D246" s="71"/>
      <c r="E246" s="702"/>
      <c r="F246" s="71"/>
    </row>
    <row r="247" spans="1:6" s="1294" customFormat="1" x14ac:dyDescent="0.2">
      <c r="A247" s="1361"/>
      <c r="B247" s="1272" t="s">
        <v>2285</v>
      </c>
      <c r="C247" s="1260" t="s">
        <v>5</v>
      </c>
      <c r="D247" s="71">
        <v>10</v>
      </c>
      <c r="E247" s="702"/>
      <c r="F247" s="71">
        <f>E247*D247</f>
        <v>0</v>
      </c>
    </row>
    <row r="248" spans="1:6" s="1294" customFormat="1" x14ac:dyDescent="0.2">
      <c r="A248" s="1266"/>
      <c r="B248" s="1272" t="s">
        <v>2286</v>
      </c>
      <c r="C248" s="1260" t="s">
        <v>5</v>
      </c>
      <c r="D248" s="71">
        <v>5</v>
      </c>
      <c r="E248" s="702"/>
      <c r="F248" s="71">
        <f>E248*D248</f>
        <v>0</v>
      </c>
    </row>
    <row r="249" spans="1:6" s="1294" customFormat="1" x14ac:dyDescent="0.2">
      <c r="A249" s="1266"/>
      <c r="B249" s="1272" t="s">
        <v>2287</v>
      </c>
      <c r="C249" s="1260" t="s">
        <v>5</v>
      </c>
      <c r="D249" s="71">
        <v>20</v>
      </c>
      <c r="E249" s="702"/>
      <c r="F249" s="71">
        <f>E249*D249</f>
        <v>0</v>
      </c>
    </row>
    <row r="250" spans="1:6" s="1294" customFormat="1" x14ac:dyDescent="0.2">
      <c r="A250" s="1266"/>
      <c r="B250" s="1272"/>
      <c r="C250" s="1260"/>
      <c r="D250" s="71"/>
      <c r="E250" s="639"/>
      <c r="F250" s="71"/>
    </row>
    <row r="251" spans="1:6" s="1294" customFormat="1" x14ac:dyDescent="0.2">
      <c r="A251" s="1266" t="s">
        <v>2288</v>
      </c>
      <c r="B251" s="1272" t="s">
        <v>2289</v>
      </c>
      <c r="C251" s="1260"/>
      <c r="D251" s="71"/>
      <c r="E251" s="639"/>
      <c r="F251" s="71"/>
    </row>
    <row r="252" spans="1:6" s="1294" customFormat="1" x14ac:dyDescent="0.2">
      <c r="A252" s="1266"/>
      <c r="B252" s="1272" t="s">
        <v>2290</v>
      </c>
      <c r="C252" s="1260"/>
      <c r="D252" s="71"/>
      <c r="E252" s="639"/>
      <c r="F252" s="71"/>
    </row>
    <row r="253" spans="1:6" s="1294" customFormat="1" x14ac:dyDescent="0.2">
      <c r="A253" s="1266"/>
      <c r="B253" s="1360" t="s">
        <v>2291</v>
      </c>
      <c r="C253" s="1260"/>
      <c r="D253" s="71"/>
      <c r="E253" s="639"/>
      <c r="F253" s="71"/>
    </row>
    <row r="254" spans="1:6" s="1294" customFormat="1" x14ac:dyDescent="0.2">
      <c r="A254" s="1266"/>
      <c r="B254" s="1272" t="s">
        <v>2292</v>
      </c>
      <c r="C254" s="1260"/>
      <c r="D254" s="71"/>
      <c r="E254" s="639"/>
      <c r="F254" s="71"/>
    </row>
    <row r="255" spans="1:6" s="1294" customFormat="1" x14ac:dyDescent="0.2">
      <c r="A255" s="1266"/>
      <c r="B255" s="1272" t="s">
        <v>2293</v>
      </c>
      <c r="C255" s="1260" t="s">
        <v>40</v>
      </c>
      <c r="D255" s="71">
        <v>5</v>
      </c>
      <c r="E255" s="702"/>
      <c r="F255" s="71">
        <f>E255*D255</f>
        <v>0</v>
      </c>
    </row>
    <row r="256" spans="1:6" s="1294" customFormat="1" x14ac:dyDescent="0.2">
      <c r="A256" s="1266"/>
      <c r="B256" s="1272"/>
      <c r="C256" s="1260"/>
      <c r="D256" s="71"/>
      <c r="E256" s="639"/>
      <c r="F256" s="71"/>
    </row>
    <row r="257" spans="1:6" s="1294" customFormat="1" ht="24" x14ac:dyDescent="0.2">
      <c r="A257" s="1266" t="s">
        <v>2294</v>
      </c>
      <c r="B257" s="1363" t="s">
        <v>2295</v>
      </c>
      <c r="C257" s="1260" t="s">
        <v>5</v>
      </c>
      <c r="D257" s="71">
        <v>5</v>
      </c>
      <c r="E257" s="702"/>
      <c r="F257" s="71">
        <f>E257*D257</f>
        <v>0</v>
      </c>
    </row>
    <row r="258" spans="1:6" s="1294" customFormat="1" x14ac:dyDescent="0.2">
      <c r="A258" s="1266"/>
      <c r="B258" s="1272"/>
      <c r="C258" s="1260"/>
      <c r="D258" s="71"/>
      <c r="E258" s="639"/>
      <c r="F258" s="71"/>
    </row>
    <row r="259" spans="1:6" s="1294" customFormat="1" ht="36" x14ac:dyDescent="0.2">
      <c r="A259" s="1359" t="s">
        <v>2093</v>
      </c>
      <c r="B259" s="1363" t="s">
        <v>2296</v>
      </c>
      <c r="C259" s="1364" t="s">
        <v>5</v>
      </c>
      <c r="D259" s="591">
        <v>5</v>
      </c>
      <c r="E259" s="702"/>
      <c r="F259" s="71">
        <f>E259*D259</f>
        <v>0</v>
      </c>
    </row>
    <row r="260" spans="1:6" s="1294" customFormat="1" x14ac:dyDescent="0.2">
      <c r="A260" s="1266"/>
      <c r="B260" s="1272"/>
      <c r="C260" s="1260"/>
      <c r="D260" s="71"/>
      <c r="E260" s="639"/>
      <c r="F260" s="71"/>
    </row>
    <row r="261" spans="1:6" s="1294" customFormat="1" ht="24" x14ac:dyDescent="0.2">
      <c r="A261" s="1266" t="s">
        <v>2297</v>
      </c>
      <c r="B261" s="1363" t="s">
        <v>2298</v>
      </c>
      <c r="C261" s="1260" t="s">
        <v>5</v>
      </c>
      <c r="D261" s="71">
        <v>5</v>
      </c>
      <c r="E261" s="702"/>
      <c r="F261" s="71">
        <f>E261*D261</f>
        <v>0</v>
      </c>
    </row>
    <row r="262" spans="1:6" s="1294" customFormat="1" x14ac:dyDescent="0.2">
      <c r="A262" s="1266"/>
      <c r="B262" s="1272"/>
      <c r="C262" s="1260"/>
      <c r="D262" s="71"/>
      <c r="E262" s="639"/>
      <c r="F262" s="71"/>
    </row>
    <row r="263" spans="1:6" s="1294" customFormat="1" ht="36" x14ac:dyDescent="0.2">
      <c r="A263" s="1266" t="s">
        <v>2299</v>
      </c>
      <c r="B263" s="1363" t="s">
        <v>2927</v>
      </c>
      <c r="C263" s="1260" t="s">
        <v>5</v>
      </c>
      <c r="D263" s="71">
        <v>10</v>
      </c>
      <c r="E263" s="702"/>
      <c r="F263" s="71">
        <f>E263*D263</f>
        <v>0</v>
      </c>
    </row>
    <row r="264" spans="1:6" s="1294" customFormat="1" x14ac:dyDescent="0.2">
      <c r="A264" s="1266"/>
      <c r="B264" s="1363"/>
      <c r="C264" s="1260"/>
      <c r="D264" s="71"/>
      <c r="E264" s="639"/>
      <c r="F264" s="71"/>
    </row>
    <row r="265" spans="1:6" s="1294" customFormat="1" ht="48" x14ac:dyDescent="0.2">
      <c r="A265" s="1266" t="s">
        <v>2300</v>
      </c>
      <c r="B265" s="1363" t="s">
        <v>2301</v>
      </c>
      <c r="C265" s="1260" t="s">
        <v>5</v>
      </c>
      <c r="D265" s="71">
        <v>5</v>
      </c>
      <c r="E265" s="702"/>
      <c r="F265" s="71">
        <f>E265*D265</f>
        <v>0</v>
      </c>
    </row>
    <row r="266" spans="1:6" s="1294" customFormat="1" x14ac:dyDescent="0.2">
      <c r="A266" s="1266"/>
      <c r="B266" s="1272"/>
      <c r="C266" s="1260"/>
      <c r="D266" s="71"/>
      <c r="E266" s="639"/>
      <c r="F266" s="71"/>
    </row>
    <row r="267" spans="1:6" s="1294" customFormat="1" ht="24" x14ac:dyDescent="0.2">
      <c r="A267" s="1266" t="s">
        <v>2302</v>
      </c>
      <c r="B267" s="1363" t="s">
        <v>2303</v>
      </c>
      <c r="C267" s="1260" t="s">
        <v>40</v>
      </c>
      <c r="D267" s="71">
        <v>5</v>
      </c>
      <c r="E267" s="702"/>
      <c r="F267" s="71">
        <f>E267*D267</f>
        <v>0</v>
      </c>
    </row>
    <row r="268" spans="1:6" s="1294" customFormat="1" x14ac:dyDescent="0.2">
      <c r="A268" s="1266"/>
      <c r="B268" s="1272"/>
      <c r="C268" s="1260"/>
      <c r="D268" s="71"/>
      <c r="E268" s="639"/>
      <c r="F268" s="71"/>
    </row>
    <row r="269" spans="1:6" s="1294" customFormat="1" x14ac:dyDescent="0.2">
      <c r="A269" s="1266" t="s">
        <v>1</v>
      </c>
      <c r="B269" s="1358" t="s">
        <v>2304</v>
      </c>
      <c r="C269" s="1260"/>
      <c r="D269" s="71"/>
      <c r="E269" s="639"/>
      <c r="F269" s="71"/>
    </row>
    <row r="270" spans="1:6" s="1294" customFormat="1" x14ac:dyDescent="0.2">
      <c r="A270" s="1266"/>
      <c r="B270" s="1272"/>
      <c r="C270" s="1260"/>
      <c r="D270" s="71"/>
      <c r="E270" s="639"/>
      <c r="F270" s="71"/>
    </row>
    <row r="271" spans="1:6" s="1294" customFormat="1" ht="24" x14ac:dyDescent="0.2">
      <c r="A271" s="1266" t="s">
        <v>1962</v>
      </c>
      <c r="B271" s="1365" t="s">
        <v>2305</v>
      </c>
      <c r="C271" s="1260"/>
      <c r="D271" s="71"/>
      <c r="E271" s="639"/>
      <c r="F271" s="71"/>
    </row>
    <row r="272" spans="1:6" s="1294" customFormat="1" x14ac:dyDescent="0.2">
      <c r="A272" s="1266"/>
      <c r="B272" s="1365" t="s">
        <v>2306</v>
      </c>
      <c r="C272" s="1260"/>
      <c r="D272" s="71"/>
      <c r="E272" s="639"/>
      <c r="F272" s="71"/>
    </row>
    <row r="273" spans="1:6" s="1294" customFormat="1" x14ac:dyDescent="0.2">
      <c r="A273" s="1266"/>
      <c r="B273" s="1363" t="s">
        <v>2307</v>
      </c>
      <c r="C273" s="1260"/>
      <c r="D273" s="71"/>
      <c r="E273" s="639"/>
      <c r="F273" s="71"/>
    </row>
    <row r="274" spans="1:6" s="1294" customFormat="1" x14ac:dyDescent="0.2">
      <c r="A274" s="1266"/>
      <c r="B274" s="1363" t="s">
        <v>2928</v>
      </c>
      <c r="C274" s="1260"/>
      <c r="D274" s="71"/>
      <c r="E274" s="639"/>
      <c r="F274" s="71"/>
    </row>
    <row r="275" spans="1:6" s="1294" customFormat="1" x14ac:dyDescent="0.2">
      <c r="A275" s="1266"/>
      <c r="B275" s="1363" t="s">
        <v>2308</v>
      </c>
      <c r="C275" s="1260" t="s">
        <v>40</v>
      </c>
      <c r="D275" s="71">
        <v>5</v>
      </c>
      <c r="E275" s="702"/>
      <c r="F275" s="71">
        <f>E275*D275</f>
        <v>0</v>
      </c>
    </row>
    <row r="276" spans="1:6" s="1294" customFormat="1" x14ac:dyDescent="0.2">
      <c r="A276" s="1266"/>
      <c r="B276" s="1363"/>
      <c r="C276" s="1260"/>
      <c r="D276" s="71"/>
      <c r="E276" s="639"/>
      <c r="F276" s="71"/>
    </row>
    <row r="277" spans="1:6" s="1294" customFormat="1" ht="24" x14ac:dyDescent="0.2">
      <c r="A277" s="1266" t="s">
        <v>1970</v>
      </c>
      <c r="B277" s="1365" t="s">
        <v>2309</v>
      </c>
      <c r="C277" s="1260"/>
      <c r="D277" s="71"/>
      <c r="E277" s="639"/>
      <c r="F277" s="71"/>
    </row>
    <row r="278" spans="1:6" s="1294" customFormat="1" x14ac:dyDescent="0.2">
      <c r="A278" s="1266"/>
      <c r="B278" s="1365" t="s">
        <v>2310</v>
      </c>
      <c r="C278" s="1260"/>
      <c r="D278" s="71"/>
      <c r="E278" s="639"/>
      <c r="F278" s="71"/>
    </row>
    <row r="279" spans="1:6" s="1294" customFormat="1" x14ac:dyDescent="0.2">
      <c r="A279" s="1266"/>
      <c r="B279" s="1363" t="s">
        <v>2307</v>
      </c>
      <c r="C279" s="1260"/>
      <c r="D279" s="71"/>
      <c r="E279" s="639"/>
      <c r="F279" s="71"/>
    </row>
    <row r="280" spans="1:6" s="1294" customFormat="1" x14ac:dyDescent="0.2">
      <c r="A280" s="1266"/>
      <c r="B280" s="1363" t="s">
        <v>2929</v>
      </c>
      <c r="C280" s="1260"/>
      <c r="D280" s="71"/>
      <c r="E280" s="639"/>
      <c r="F280" s="71"/>
    </row>
    <row r="281" spans="1:6" s="1294" customFormat="1" x14ac:dyDescent="0.2">
      <c r="A281" s="1266"/>
      <c r="B281" s="1363" t="s">
        <v>2308</v>
      </c>
      <c r="C281" s="1260" t="s">
        <v>40</v>
      </c>
      <c r="D281" s="71">
        <v>1</v>
      </c>
      <c r="E281" s="702"/>
      <c r="F281" s="71">
        <f>E281*D281</f>
        <v>0</v>
      </c>
    </row>
    <row r="282" spans="1:6" s="1294" customFormat="1" x14ac:dyDescent="0.2">
      <c r="A282" s="1266"/>
      <c r="B282" s="1363"/>
      <c r="C282" s="1260"/>
      <c r="D282" s="71"/>
      <c r="E282" s="639"/>
      <c r="F282" s="71"/>
    </row>
    <row r="283" spans="1:6" s="1294" customFormat="1" x14ac:dyDescent="0.2">
      <c r="A283" s="1266" t="s">
        <v>2</v>
      </c>
      <c r="B283" s="1358" t="s">
        <v>2311</v>
      </c>
      <c r="C283" s="1260"/>
      <c r="D283" s="71"/>
      <c r="E283" s="639"/>
      <c r="F283" s="71"/>
    </row>
    <row r="284" spans="1:6" s="1294" customFormat="1" x14ac:dyDescent="0.2">
      <c r="A284" s="1266"/>
      <c r="B284" s="1272" t="s">
        <v>2312</v>
      </c>
      <c r="C284" s="1260"/>
      <c r="D284" s="71"/>
      <c r="E284" s="639"/>
      <c r="F284" s="71"/>
    </row>
    <row r="285" spans="1:6" s="1294" customFormat="1" x14ac:dyDescent="0.2">
      <c r="A285" s="1266" t="s">
        <v>2313</v>
      </c>
      <c r="B285" s="1360" t="s">
        <v>2314</v>
      </c>
      <c r="C285" s="1260"/>
      <c r="D285" s="71"/>
      <c r="E285" s="639"/>
      <c r="F285" s="71"/>
    </row>
    <row r="286" spans="1:6" s="1294" customFormat="1" x14ac:dyDescent="0.2">
      <c r="A286" s="1266"/>
      <c r="B286" s="1272" t="s">
        <v>2930</v>
      </c>
      <c r="C286" s="1260" t="s">
        <v>5</v>
      </c>
      <c r="D286" s="71">
        <v>6</v>
      </c>
      <c r="E286" s="702"/>
      <c r="F286" s="71">
        <f>E286*D286</f>
        <v>0</v>
      </c>
    </row>
    <row r="287" spans="1:6" s="1294" customFormat="1" x14ac:dyDescent="0.2">
      <c r="A287" s="1266"/>
      <c r="B287" s="1360" t="s">
        <v>2315</v>
      </c>
      <c r="C287" s="1260" t="s">
        <v>5</v>
      </c>
      <c r="D287" s="71">
        <v>1</v>
      </c>
      <c r="E287" s="702"/>
      <c r="F287" s="71">
        <f>E287*D287</f>
        <v>0</v>
      </c>
    </row>
    <row r="288" spans="1:6" s="1294" customFormat="1" x14ac:dyDescent="0.2">
      <c r="A288" s="1266"/>
      <c r="B288" s="1272"/>
      <c r="C288" s="1260"/>
      <c r="D288" s="71"/>
      <c r="E288" s="639"/>
      <c r="F288" s="71"/>
    </row>
    <row r="289" spans="1:6" s="1294" customFormat="1" ht="36" x14ac:dyDescent="0.2">
      <c r="A289" s="1266" t="s">
        <v>2316</v>
      </c>
      <c r="B289" s="1363" t="s">
        <v>2317</v>
      </c>
      <c r="C289" s="1260" t="s">
        <v>5</v>
      </c>
      <c r="D289" s="71">
        <v>6</v>
      </c>
      <c r="E289" s="702"/>
      <c r="F289" s="71">
        <f>E289*D289</f>
        <v>0</v>
      </c>
    </row>
    <row r="290" spans="1:6" s="1294" customFormat="1" x14ac:dyDescent="0.2">
      <c r="A290" s="1266"/>
      <c r="B290" s="1272" t="s">
        <v>2318</v>
      </c>
      <c r="C290" s="1260" t="s">
        <v>5</v>
      </c>
      <c r="D290" s="71">
        <v>5</v>
      </c>
      <c r="E290" s="702"/>
      <c r="F290" s="71">
        <f>E290*D290</f>
        <v>0</v>
      </c>
    </row>
    <row r="291" spans="1:6" s="1294" customFormat="1" x14ac:dyDescent="0.2">
      <c r="A291" s="1266"/>
      <c r="B291" s="1272"/>
      <c r="C291" s="1260"/>
      <c r="D291" s="71"/>
      <c r="E291" s="639"/>
      <c r="F291" s="71"/>
    </row>
    <row r="292" spans="1:6" s="1294" customFormat="1" ht="60" x14ac:dyDescent="0.2">
      <c r="A292" s="1266" t="s">
        <v>2319</v>
      </c>
      <c r="B292" s="1362" t="s">
        <v>2320</v>
      </c>
      <c r="C292" s="1260" t="s">
        <v>5</v>
      </c>
      <c r="D292" s="71">
        <v>5</v>
      </c>
      <c r="E292" s="702"/>
      <c r="F292" s="71">
        <f>E292*D292</f>
        <v>0</v>
      </c>
    </row>
    <row r="293" spans="1:6" s="1294" customFormat="1" x14ac:dyDescent="0.2">
      <c r="A293" s="1266"/>
      <c r="B293" s="1272"/>
      <c r="C293" s="1260"/>
      <c r="D293" s="71"/>
      <c r="E293" s="639"/>
      <c r="F293" s="71"/>
    </row>
    <row r="294" spans="1:6" s="1294" customFormat="1" ht="36" x14ac:dyDescent="0.2">
      <c r="A294" s="1266" t="s">
        <v>2321</v>
      </c>
      <c r="B294" s="1363" t="s">
        <v>2322</v>
      </c>
      <c r="C294" s="1364" t="s">
        <v>5</v>
      </c>
      <c r="D294" s="591">
        <v>6</v>
      </c>
      <c r="E294" s="702"/>
      <c r="F294" s="71">
        <f>E294*D294</f>
        <v>0</v>
      </c>
    </row>
    <row r="295" spans="1:6" s="1294" customFormat="1" x14ac:dyDescent="0.2">
      <c r="A295" s="1266"/>
      <c r="B295" s="1363" t="s">
        <v>2323</v>
      </c>
      <c r="C295" s="1260"/>
      <c r="D295" s="71"/>
      <c r="E295" s="639"/>
      <c r="F295" s="71"/>
    </row>
    <row r="296" spans="1:6" s="1294" customFormat="1" x14ac:dyDescent="0.2">
      <c r="A296" s="1266" t="s">
        <v>3</v>
      </c>
      <c r="B296" s="1366" t="s">
        <v>2324</v>
      </c>
      <c r="C296" s="1364"/>
      <c r="D296" s="591"/>
      <c r="E296" s="639"/>
      <c r="F296" s="71"/>
    </row>
    <row r="297" spans="1:6" s="1294" customFormat="1" x14ac:dyDescent="0.2">
      <c r="A297" s="1266"/>
      <c r="B297" s="1366"/>
      <c r="C297" s="1364"/>
      <c r="D297" s="591"/>
      <c r="E297" s="639"/>
      <c r="F297" s="71"/>
    </row>
    <row r="298" spans="1:6" s="1294" customFormat="1" ht="48" x14ac:dyDescent="0.2">
      <c r="A298" s="1359" t="s">
        <v>2325</v>
      </c>
      <c r="B298" s="1367" t="s">
        <v>2326</v>
      </c>
      <c r="C298" s="1368" t="s">
        <v>40</v>
      </c>
      <c r="D298" s="592">
        <v>1</v>
      </c>
      <c r="E298" s="702"/>
      <c r="F298" s="71">
        <f>E298*D298</f>
        <v>0</v>
      </c>
    </row>
    <row r="299" spans="1:6" s="1294" customFormat="1" x14ac:dyDescent="0.2">
      <c r="A299" s="1359"/>
      <c r="B299" s="1367"/>
      <c r="C299" s="1368"/>
      <c r="D299" s="592"/>
      <c r="E299" s="639"/>
      <c r="F299" s="71"/>
    </row>
    <row r="300" spans="1:6" s="1294" customFormat="1" ht="24" x14ac:dyDescent="0.2">
      <c r="A300" s="1359" t="s">
        <v>2327</v>
      </c>
      <c r="B300" s="1367" t="s">
        <v>2938</v>
      </c>
      <c r="C300" s="1368" t="s">
        <v>40</v>
      </c>
      <c r="D300" s="592">
        <v>1</v>
      </c>
      <c r="E300" s="702"/>
      <c r="F300" s="71">
        <f>E300*D300</f>
        <v>0</v>
      </c>
    </row>
    <row r="301" spans="1:6" s="1294" customFormat="1" x14ac:dyDescent="0.2">
      <c r="A301" s="1359"/>
      <c r="B301" s="1367"/>
      <c r="C301" s="1368"/>
      <c r="D301" s="592"/>
      <c r="E301" s="639"/>
      <c r="F301" s="71"/>
    </row>
    <row r="302" spans="1:6" s="1294" customFormat="1" ht="60" x14ac:dyDescent="0.2">
      <c r="A302" s="1361" t="s">
        <v>2328</v>
      </c>
      <c r="B302" s="1362" t="s">
        <v>2329</v>
      </c>
      <c r="C302" s="1364" t="s">
        <v>5</v>
      </c>
      <c r="D302" s="591">
        <v>1</v>
      </c>
      <c r="E302" s="702"/>
      <c r="F302" s="71">
        <f>E302*D302</f>
        <v>0</v>
      </c>
    </row>
    <row r="303" spans="1:6" s="1294" customFormat="1" x14ac:dyDescent="0.2">
      <c r="A303" s="1359"/>
      <c r="B303" s="1369"/>
      <c r="C303" s="1260"/>
      <c r="D303" s="71"/>
      <c r="E303" s="639"/>
      <c r="F303" s="71"/>
    </row>
    <row r="304" spans="1:6" s="1294" customFormat="1" ht="36" x14ac:dyDescent="0.2">
      <c r="A304" s="1359" t="s">
        <v>2330</v>
      </c>
      <c r="B304" s="1363" t="s">
        <v>2331</v>
      </c>
      <c r="C304" s="1364" t="s">
        <v>5</v>
      </c>
      <c r="D304" s="591">
        <v>2</v>
      </c>
      <c r="E304" s="702"/>
      <c r="F304" s="71">
        <f>E304*D304</f>
        <v>0</v>
      </c>
    </row>
    <row r="305" spans="1:6" s="1294" customFormat="1" x14ac:dyDescent="0.2">
      <c r="A305" s="1359"/>
      <c r="B305" s="1369" t="s">
        <v>2332</v>
      </c>
      <c r="C305" s="1260"/>
      <c r="D305" s="71"/>
      <c r="E305" s="639"/>
      <c r="F305" s="71"/>
    </row>
    <row r="306" spans="1:6" s="1294" customFormat="1" ht="24" x14ac:dyDescent="0.2">
      <c r="A306" s="1359" t="s">
        <v>2333</v>
      </c>
      <c r="B306" s="1369" t="s">
        <v>2334</v>
      </c>
      <c r="C306" s="1364" t="s">
        <v>5</v>
      </c>
      <c r="D306" s="591">
        <v>2</v>
      </c>
      <c r="E306" s="702"/>
      <c r="F306" s="71">
        <f>E306*D306</f>
        <v>0</v>
      </c>
    </row>
    <row r="307" spans="1:6" s="1294" customFormat="1" x14ac:dyDescent="0.2">
      <c r="A307" s="1359"/>
      <c r="B307" s="1369"/>
      <c r="C307" s="1364"/>
      <c r="D307" s="591"/>
      <c r="E307" s="639"/>
      <c r="F307" s="71"/>
    </row>
    <row r="308" spans="1:6" s="1294" customFormat="1" x14ac:dyDescent="0.2">
      <c r="A308" s="1359"/>
      <c r="B308" s="1369"/>
      <c r="C308" s="1364"/>
      <c r="D308" s="591"/>
      <c r="E308" s="639"/>
      <c r="F308" s="71"/>
    </row>
    <row r="309" spans="1:6" s="1294" customFormat="1" x14ac:dyDescent="0.2">
      <c r="A309" s="1359" t="s">
        <v>2335</v>
      </c>
      <c r="B309" s="1367" t="s">
        <v>2336</v>
      </c>
      <c r="C309" s="1370"/>
      <c r="D309" s="593"/>
      <c r="E309" s="639"/>
      <c r="F309" s="71"/>
    </row>
    <row r="310" spans="1:6" s="1294" customFormat="1" x14ac:dyDescent="0.2">
      <c r="A310" s="1359"/>
      <c r="B310" s="1367" t="s">
        <v>2337</v>
      </c>
      <c r="C310" s="1370" t="s">
        <v>926</v>
      </c>
      <c r="D310" s="593">
        <v>1</v>
      </c>
      <c r="E310" s="702"/>
      <c r="F310" s="71">
        <f>E310*D310</f>
        <v>0</v>
      </c>
    </row>
    <row r="311" spans="1:6" s="1294" customFormat="1" x14ac:dyDescent="0.2">
      <c r="A311" s="1359"/>
      <c r="B311" s="1367" t="s">
        <v>2338</v>
      </c>
      <c r="C311" s="1370" t="s">
        <v>926</v>
      </c>
      <c r="D311" s="593">
        <v>12</v>
      </c>
      <c r="E311" s="702"/>
      <c r="F311" s="71">
        <f>E311*D311</f>
        <v>0</v>
      </c>
    </row>
    <row r="312" spans="1:6" s="1294" customFormat="1" x14ac:dyDescent="0.2">
      <c r="A312" s="1359"/>
      <c r="B312" s="1367"/>
      <c r="C312" s="1370"/>
      <c r="D312" s="593"/>
      <c r="E312" s="639"/>
      <c r="F312" s="71"/>
    </row>
    <row r="313" spans="1:6" s="1294" customFormat="1" ht="24" x14ac:dyDescent="0.2">
      <c r="A313" s="1359" t="s">
        <v>2339</v>
      </c>
      <c r="B313" s="1367" t="s">
        <v>2340</v>
      </c>
      <c r="C313" s="1370" t="s">
        <v>40</v>
      </c>
      <c r="D313" s="593">
        <v>1</v>
      </c>
      <c r="E313" s="702"/>
      <c r="F313" s="71">
        <f>E313*D313</f>
        <v>0</v>
      </c>
    </row>
    <row r="314" spans="1:6" s="1294" customFormat="1" x14ac:dyDescent="0.2">
      <c r="A314" s="1359"/>
      <c r="B314" s="1367"/>
      <c r="C314" s="1370"/>
      <c r="D314" s="593"/>
      <c r="E314" s="639"/>
      <c r="F314" s="71"/>
    </row>
    <row r="315" spans="1:6" s="1294" customFormat="1" ht="36" x14ac:dyDescent="0.2">
      <c r="A315" s="1359" t="s">
        <v>2341</v>
      </c>
      <c r="B315" s="1367" t="s">
        <v>2342</v>
      </c>
      <c r="C315" s="1370" t="s">
        <v>5</v>
      </c>
      <c r="D315" s="593">
        <v>1</v>
      </c>
      <c r="E315" s="702"/>
      <c r="F315" s="71">
        <f>E315*D315</f>
        <v>0</v>
      </c>
    </row>
    <row r="316" spans="1:6" s="1294" customFormat="1" x14ac:dyDescent="0.2">
      <c r="A316" s="1359"/>
      <c r="B316" s="1363"/>
      <c r="C316" s="1364"/>
      <c r="D316" s="591"/>
      <c r="E316" s="639"/>
      <c r="F316" s="71"/>
    </row>
    <row r="317" spans="1:6" s="1294" customFormat="1" x14ac:dyDescent="0.2">
      <c r="A317" s="1359" t="s">
        <v>4</v>
      </c>
      <c r="B317" s="1366" t="s">
        <v>2343</v>
      </c>
      <c r="C317" s="1364"/>
      <c r="D317" s="591"/>
      <c r="E317" s="639"/>
      <c r="F317" s="71"/>
    </row>
    <row r="318" spans="1:6" s="1294" customFormat="1" x14ac:dyDescent="0.2">
      <c r="A318" s="1359"/>
      <c r="B318" s="1363"/>
      <c r="C318" s="1364"/>
      <c r="D318" s="591"/>
      <c r="E318" s="639"/>
      <c r="F318" s="71"/>
    </row>
    <row r="319" spans="1:6" s="1294" customFormat="1" x14ac:dyDescent="0.2">
      <c r="A319" s="1359" t="s">
        <v>2009</v>
      </c>
      <c r="B319" s="1362" t="s">
        <v>2344</v>
      </c>
      <c r="C319" s="1260"/>
      <c r="D319" s="71"/>
      <c r="E319" s="639"/>
      <c r="F319" s="71"/>
    </row>
    <row r="320" spans="1:6" s="1294" customFormat="1" x14ac:dyDescent="0.2">
      <c r="A320" s="1359"/>
      <c r="B320" s="1362" t="s">
        <v>2345</v>
      </c>
      <c r="C320" s="1260"/>
      <c r="D320" s="71"/>
      <c r="E320" s="639"/>
      <c r="F320" s="71"/>
    </row>
    <row r="321" spans="1:6" s="1294" customFormat="1" x14ac:dyDescent="0.2">
      <c r="A321" s="1359"/>
      <c r="B321" s="1362" t="s">
        <v>2346</v>
      </c>
      <c r="C321" s="1260"/>
      <c r="D321" s="71"/>
      <c r="E321" s="639"/>
      <c r="F321" s="71"/>
    </row>
    <row r="322" spans="1:6" s="1294" customFormat="1" x14ac:dyDescent="0.2">
      <c r="A322" s="1359"/>
      <c r="B322" s="1362" t="s">
        <v>2347</v>
      </c>
      <c r="C322" s="1260"/>
      <c r="D322" s="71"/>
      <c r="E322" s="639"/>
      <c r="F322" s="71"/>
    </row>
    <row r="323" spans="1:6" s="1294" customFormat="1" x14ac:dyDescent="0.2">
      <c r="A323" s="1359"/>
      <c r="B323" s="1362" t="s">
        <v>2348</v>
      </c>
      <c r="C323" s="164"/>
      <c r="D323" s="71"/>
      <c r="E323" s="639"/>
      <c r="F323" s="71"/>
    </row>
    <row r="324" spans="1:6" s="1294" customFormat="1" x14ac:dyDescent="0.2">
      <c r="A324" s="1359"/>
      <c r="B324" s="1362" t="s">
        <v>2349</v>
      </c>
      <c r="C324" s="1260" t="s">
        <v>5</v>
      </c>
      <c r="D324" s="71">
        <v>1</v>
      </c>
      <c r="E324" s="702"/>
      <c r="F324" s="71">
        <f>E324*D324</f>
        <v>0</v>
      </c>
    </row>
    <row r="325" spans="1:6" s="1294" customFormat="1" x14ac:dyDescent="0.2">
      <c r="A325" s="1359"/>
      <c r="B325" s="1363" t="s">
        <v>2350</v>
      </c>
      <c r="C325" s="1260" t="s">
        <v>5</v>
      </c>
      <c r="D325" s="71">
        <v>1</v>
      </c>
      <c r="E325" s="702"/>
      <c r="F325" s="71">
        <f>E325*D325</f>
        <v>0</v>
      </c>
    </row>
    <row r="326" spans="1:6" s="1294" customFormat="1" x14ac:dyDescent="0.2">
      <c r="A326" s="1359"/>
      <c r="B326" s="1363" t="s">
        <v>2351</v>
      </c>
      <c r="C326" s="1260" t="s">
        <v>5</v>
      </c>
      <c r="D326" s="71">
        <v>1</v>
      </c>
      <c r="E326" s="702"/>
      <c r="F326" s="71">
        <f>E326*D326</f>
        <v>0</v>
      </c>
    </row>
    <row r="327" spans="1:6" s="1294" customFormat="1" x14ac:dyDescent="0.2">
      <c r="A327" s="1371"/>
      <c r="B327" s="1372" t="s">
        <v>2352</v>
      </c>
      <c r="C327" s="1278" t="s">
        <v>5</v>
      </c>
      <c r="D327" s="594">
        <v>2</v>
      </c>
      <c r="E327" s="810"/>
      <c r="F327" s="594">
        <f>E327*D327</f>
        <v>0</v>
      </c>
    </row>
    <row r="328" spans="1:6" s="1294" customFormat="1" x14ac:dyDescent="0.2">
      <c r="A328" s="1373"/>
      <c r="B328" s="1374"/>
      <c r="C328" s="1375"/>
      <c r="D328" s="595"/>
      <c r="E328" s="1185"/>
      <c r="F328" s="597"/>
    </row>
    <row r="329" spans="1:6" s="1294" customFormat="1" x14ac:dyDescent="0.2">
      <c r="A329" s="1376" t="s">
        <v>102</v>
      </c>
      <c r="B329" s="1377" t="s">
        <v>2353</v>
      </c>
      <c r="C329" s="1378"/>
      <c r="D329" s="598"/>
      <c r="E329" s="806"/>
      <c r="F329" s="449">
        <f>SUM(F219:F328)</f>
        <v>0</v>
      </c>
    </row>
    <row r="330" spans="1:6" s="1294" customFormat="1" x14ac:dyDescent="0.2">
      <c r="A330" s="1379"/>
      <c r="B330" s="1380"/>
      <c r="C330" s="1381"/>
      <c r="D330" s="599"/>
      <c r="E330" s="817"/>
      <c r="F330" s="587"/>
    </row>
    <row r="331" spans="1:6" s="1294" customFormat="1" x14ac:dyDescent="0.2">
      <c r="A331" s="1340" t="s">
        <v>64</v>
      </c>
      <c r="B331" s="2001" t="s">
        <v>2354</v>
      </c>
      <c r="C331" s="2001"/>
      <c r="D331" s="2001"/>
      <c r="E331" s="1199"/>
      <c r="F331" s="542"/>
    </row>
    <row r="332" spans="1:6" s="1294" customFormat="1" x14ac:dyDescent="0.2">
      <c r="A332" s="1382"/>
      <c r="B332" s="1383"/>
      <c r="C332" s="1384"/>
      <c r="D332" s="600"/>
      <c r="E332" s="1184"/>
      <c r="F332" s="590"/>
    </row>
    <row r="333" spans="1:6" s="1294" customFormat="1" ht="96" x14ac:dyDescent="0.2">
      <c r="A333" s="1352" t="s">
        <v>531</v>
      </c>
      <c r="B333" s="1353" t="s">
        <v>5039</v>
      </c>
      <c r="C333" s="1354"/>
      <c r="D333" s="601"/>
      <c r="E333" s="1186"/>
      <c r="F333" s="601"/>
    </row>
    <row r="334" spans="1:6" s="1294" customFormat="1" x14ac:dyDescent="0.2">
      <c r="A334" s="1266"/>
      <c r="B334" s="1355" t="s">
        <v>2355</v>
      </c>
      <c r="C334" s="1260"/>
      <c r="D334" s="71"/>
      <c r="E334" s="639"/>
      <c r="F334" s="71"/>
    </row>
    <row r="335" spans="1:6" s="1294" customFormat="1" x14ac:dyDescent="0.2">
      <c r="A335" s="1266"/>
      <c r="B335" s="1355" t="s">
        <v>2265</v>
      </c>
      <c r="C335" s="1260"/>
      <c r="D335" s="71"/>
      <c r="E335" s="639"/>
      <c r="F335" s="71"/>
    </row>
    <row r="336" spans="1:6" s="1294" customFormat="1" x14ac:dyDescent="0.2">
      <c r="A336" s="1266"/>
      <c r="B336" s="1355" t="s">
        <v>2266</v>
      </c>
      <c r="C336" s="1260"/>
      <c r="D336" s="71"/>
      <c r="E336" s="639"/>
      <c r="F336" s="71"/>
    </row>
    <row r="337" spans="1:6" s="1294" customFormat="1" x14ac:dyDescent="0.2">
      <c r="A337" s="1266"/>
      <c r="B337" s="1355" t="s">
        <v>2267</v>
      </c>
      <c r="C337" s="1260"/>
      <c r="D337" s="71"/>
      <c r="E337" s="639"/>
      <c r="F337" s="71"/>
    </row>
    <row r="338" spans="1:6" s="1294" customFormat="1" x14ac:dyDescent="0.2">
      <c r="A338" s="1266"/>
      <c r="B338" s="1355" t="s">
        <v>2268</v>
      </c>
      <c r="C338" s="1260"/>
      <c r="D338" s="71"/>
      <c r="E338" s="639"/>
      <c r="F338" s="71"/>
    </row>
    <row r="339" spans="1:6" s="1294" customFormat="1" x14ac:dyDescent="0.2">
      <c r="A339" s="1266"/>
      <c r="B339" s="1355" t="s">
        <v>2269</v>
      </c>
      <c r="C339" s="1260"/>
      <c r="D339" s="71"/>
      <c r="E339" s="639"/>
      <c r="F339" s="71"/>
    </row>
    <row r="340" spans="1:6" s="1294" customFormat="1" x14ac:dyDescent="0.2">
      <c r="A340" s="1266"/>
      <c r="B340" s="1355"/>
      <c r="C340" s="1260"/>
      <c r="D340" s="71"/>
      <c r="E340" s="639"/>
      <c r="F340" s="71"/>
    </row>
    <row r="341" spans="1:6" s="1294" customFormat="1" x14ac:dyDescent="0.2">
      <c r="A341" s="1266"/>
      <c r="B341" s="1355"/>
      <c r="C341" s="1260"/>
      <c r="D341" s="71"/>
      <c r="E341" s="639"/>
      <c r="F341" s="71"/>
    </row>
    <row r="342" spans="1:6" s="1294" customFormat="1" x14ac:dyDescent="0.2">
      <c r="A342" s="1266"/>
      <c r="B342" s="1356" t="s">
        <v>5038</v>
      </c>
      <c r="C342" s="1260"/>
      <c r="D342" s="71"/>
      <c r="E342" s="639"/>
      <c r="F342" s="71"/>
    </row>
    <row r="343" spans="1:6" s="1294" customFormat="1" x14ac:dyDescent="0.2">
      <c r="A343" s="1266"/>
      <c r="B343" s="1355" t="s">
        <v>2356</v>
      </c>
      <c r="C343" s="1260"/>
      <c r="D343" s="71"/>
      <c r="E343" s="639"/>
      <c r="F343" s="71"/>
    </row>
    <row r="344" spans="1:6" s="1294" customFormat="1" x14ac:dyDescent="0.2">
      <c r="A344" s="1266"/>
      <c r="B344" s="1355" t="s">
        <v>2357</v>
      </c>
      <c r="C344" s="1260"/>
      <c r="D344" s="71"/>
      <c r="E344" s="639"/>
      <c r="F344" s="71"/>
    </row>
    <row r="345" spans="1:6" s="1294" customFormat="1" x14ac:dyDescent="0.2">
      <c r="A345" s="1266"/>
      <c r="B345" s="1355" t="s">
        <v>2358</v>
      </c>
      <c r="C345" s="1260"/>
      <c r="D345" s="71"/>
      <c r="E345" s="639"/>
      <c r="F345" s="71"/>
    </row>
    <row r="346" spans="1:6" s="1294" customFormat="1" x14ac:dyDescent="0.2">
      <c r="A346" s="1266"/>
      <c r="B346" s="1355" t="s">
        <v>2273</v>
      </c>
      <c r="C346" s="1260"/>
      <c r="D346" s="71"/>
      <c r="E346" s="639"/>
      <c r="F346" s="71"/>
    </row>
    <row r="347" spans="1:6" s="1294" customFormat="1" x14ac:dyDescent="0.2">
      <c r="A347" s="1266"/>
      <c r="B347" s="1385" t="s">
        <v>2359</v>
      </c>
      <c r="C347" s="1260"/>
      <c r="D347" s="71"/>
      <c r="E347" s="639"/>
      <c r="F347" s="71"/>
    </row>
    <row r="348" spans="1:6" s="1294" customFormat="1" x14ac:dyDescent="0.2">
      <c r="A348" s="1266"/>
      <c r="B348" s="1385" t="s">
        <v>2360</v>
      </c>
      <c r="C348" s="1260"/>
      <c r="D348" s="71"/>
      <c r="E348" s="639"/>
      <c r="F348" s="71"/>
    </row>
    <row r="349" spans="1:6" s="1294" customFormat="1" x14ac:dyDescent="0.2">
      <c r="A349" s="1266"/>
      <c r="B349" s="1385" t="s">
        <v>2361</v>
      </c>
      <c r="C349" s="1260"/>
      <c r="D349" s="71"/>
      <c r="E349" s="639"/>
      <c r="F349" s="71"/>
    </row>
    <row r="350" spans="1:6" s="1294" customFormat="1" x14ac:dyDescent="0.2">
      <c r="A350" s="1266"/>
      <c r="B350" s="1355" t="s">
        <v>2277</v>
      </c>
      <c r="C350" s="1260"/>
      <c r="D350" s="71"/>
      <c r="E350" s="639"/>
      <c r="F350" s="71"/>
    </row>
    <row r="351" spans="1:6" s="1294" customFormat="1" x14ac:dyDescent="0.2">
      <c r="A351" s="1266"/>
      <c r="B351" s="1385" t="s">
        <v>2362</v>
      </c>
      <c r="C351" s="1260"/>
      <c r="D351" s="71"/>
      <c r="E351" s="639"/>
      <c r="F351" s="71"/>
    </row>
    <row r="352" spans="1:6" s="1294" customFormat="1" x14ac:dyDescent="0.2">
      <c r="A352" s="1266"/>
      <c r="B352" s="1385" t="s">
        <v>2363</v>
      </c>
      <c r="C352" s="1260"/>
      <c r="D352" s="71"/>
      <c r="E352" s="639"/>
      <c r="F352" s="71"/>
    </row>
    <row r="353" spans="1:6" s="1294" customFormat="1" x14ac:dyDescent="0.2">
      <c r="A353" s="1266"/>
      <c r="B353" s="1385" t="s">
        <v>2280</v>
      </c>
      <c r="C353" s="1260" t="s">
        <v>40</v>
      </c>
      <c r="D353" s="71">
        <v>2</v>
      </c>
      <c r="E353" s="702"/>
      <c r="F353" s="71">
        <f>E353*D353</f>
        <v>0</v>
      </c>
    </row>
    <row r="354" spans="1:6" s="1294" customFormat="1" x14ac:dyDescent="0.2">
      <c r="A354" s="1266"/>
      <c r="B354" s="1355"/>
      <c r="C354" s="1260"/>
      <c r="D354" s="71"/>
      <c r="E354" s="639"/>
      <c r="F354" s="71"/>
    </row>
    <row r="355" spans="1:6" s="1294" customFormat="1" x14ac:dyDescent="0.2">
      <c r="A355" s="1266" t="s">
        <v>534</v>
      </c>
      <c r="B355" s="1358" t="s">
        <v>2281</v>
      </c>
      <c r="C355" s="1260"/>
      <c r="D355" s="71"/>
      <c r="E355" s="639"/>
      <c r="F355" s="71"/>
    </row>
    <row r="356" spans="1:6" s="1294" customFormat="1" x14ac:dyDescent="0.2">
      <c r="A356" s="1266"/>
      <c r="B356" s="1355"/>
      <c r="C356" s="1260"/>
      <c r="D356" s="71"/>
      <c r="E356" s="639"/>
      <c r="F356" s="71"/>
    </row>
    <row r="357" spans="1:6" s="1294" customFormat="1" x14ac:dyDescent="0.2">
      <c r="A357" s="1359" t="s">
        <v>2364</v>
      </c>
      <c r="B357" s="1355" t="s">
        <v>2282</v>
      </c>
      <c r="C357" s="1260"/>
      <c r="D357" s="71"/>
      <c r="E357" s="639"/>
      <c r="F357" s="71"/>
    </row>
    <row r="358" spans="1:6" s="1294" customFormat="1" x14ac:dyDescent="0.2">
      <c r="A358" s="1266"/>
      <c r="B358" s="2002" t="s">
        <v>2923</v>
      </c>
      <c r="C358" s="2003"/>
      <c r="D358" s="71"/>
      <c r="E358" s="639"/>
      <c r="F358" s="71"/>
    </row>
    <row r="359" spans="1:6" s="1294" customFormat="1" x14ac:dyDescent="0.2">
      <c r="A359" s="1359"/>
      <c r="B359" s="1360" t="s">
        <v>2931</v>
      </c>
      <c r="C359" s="1260"/>
      <c r="D359" s="71"/>
      <c r="E359" s="639"/>
      <c r="F359" s="71"/>
    </row>
    <row r="360" spans="1:6" s="1294" customFormat="1" x14ac:dyDescent="0.2">
      <c r="A360" s="1359"/>
      <c r="B360" s="1272" t="s">
        <v>2925</v>
      </c>
      <c r="C360" s="1260" t="s">
        <v>2283</v>
      </c>
      <c r="D360" s="71"/>
      <c r="E360" s="639"/>
      <c r="F360" s="71"/>
    </row>
    <row r="361" spans="1:6" s="1294" customFormat="1" x14ac:dyDescent="0.2">
      <c r="A361" s="1361"/>
      <c r="B361" s="1272" t="s">
        <v>2926</v>
      </c>
      <c r="C361" s="1260" t="s">
        <v>40</v>
      </c>
      <c r="D361" s="71">
        <v>2</v>
      </c>
      <c r="E361" s="702"/>
      <c r="F361" s="71">
        <f>E361*D361</f>
        <v>0</v>
      </c>
    </row>
    <row r="362" spans="1:6" s="1294" customFormat="1" x14ac:dyDescent="0.2">
      <c r="A362" s="1361"/>
      <c r="B362" s="1362"/>
      <c r="C362" s="1260"/>
      <c r="D362" s="71"/>
      <c r="E362" s="639"/>
      <c r="F362" s="71"/>
    </row>
    <row r="363" spans="1:6" s="1294" customFormat="1" ht="36" x14ac:dyDescent="0.2">
      <c r="A363" s="1361" t="s">
        <v>2365</v>
      </c>
      <c r="B363" s="1363" t="s">
        <v>2366</v>
      </c>
      <c r="C363" s="1260"/>
      <c r="D363" s="71"/>
      <c r="E363" s="639"/>
      <c r="F363" s="71"/>
    </row>
    <row r="364" spans="1:6" s="1294" customFormat="1" x14ac:dyDescent="0.2">
      <c r="A364" s="1361"/>
      <c r="B364" s="1272" t="s">
        <v>2367</v>
      </c>
      <c r="C364" s="1260" t="s">
        <v>5</v>
      </c>
      <c r="D364" s="71">
        <v>2</v>
      </c>
      <c r="E364" s="702"/>
      <c r="F364" s="71">
        <f>E364*D364</f>
        <v>0</v>
      </c>
    </row>
    <row r="365" spans="1:6" s="1294" customFormat="1" x14ac:dyDescent="0.2">
      <c r="A365" s="1361"/>
      <c r="B365" s="1272" t="s">
        <v>2368</v>
      </c>
      <c r="C365" s="1260" t="s">
        <v>5</v>
      </c>
      <c r="D365" s="71">
        <v>2</v>
      </c>
      <c r="E365" s="702"/>
      <c r="F365" s="71">
        <f>E365*D365</f>
        <v>0</v>
      </c>
    </row>
    <row r="366" spans="1:6" s="1294" customFormat="1" x14ac:dyDescent="0.2">
      <c r="A366" s="1266"/>
      <c r="B366" s="1272" t="s">
        <v>2369</v>
      </c>
      <c r="C366" s="1260" t="s">
        <v>5</v>
      </c>
      <c r="D366" s="71">
        <v>10</v>
      </c>
      <c r="E366" s="702"/>
      <c r="F366" s="71">
        <f>E366*D366</f>
        <v>0</v>
      </c>
    </row>
    <row r="367" spans="1:6" s="1294" customFormat="1" x14ac:dyDescent="0.2">
      <c r="A367" s="1266"/>
      <c r="B367" s="1272"/>
      <c r="C367" s="1260"/>
      <c r="D367" s="71"/>
      <c r="E367" s="639"/>
      <c r="F367" s="71"/>
    </row>
    <row r="368" spans="1:6" s="1294" customFormat="1" x14ac:dyDescent="0.2">
      <c r="A368" s="1266" t="s">
        <v>2370</v>
      </c>
      <c r="B368" s="1272" t="s">
        <v>2289</v>
      </c>
      <c r="C368" s="1260"/>
      <c r="D368" s="71"/>
      <c r="E368" s="639"/>
      <c r="F368" s="71"/>
    </row>
    <row r="369" spans="1:6" s="1294" customFormat="1" x14ac:dyDescent="0.2">
      <c r="A369" s="1266"/>
      <c r="B369" s="1272" t="s">
        <v>2290</v>
      </c>
      <c r="C369" s="1260"/>
      <c r="D369" s="71"/>
      <c r="E369" s="639"/>
      <c r="F369" s="71"/>
    </row>
    <row r="370" spans="1:6" s="1294" customFormat="1" x14ac:dyDescent="0.2">
      <c r="A370" s="1266"/>
      <c r="B370" s="1360" t="s">
        <v>2371</v>
      </c>
      <c r="C370" s="1260"/>
      <c r="D370" s="71"/>
      <c r="E370" s="639"/>
      <c r="F370" s="71"/>
    </row>
    <row r="371" spans="1:6" s="1294" customFormat="1" x14ac:dyDescent="0.2">
      <c r="A371" s="1266"/>
      <c r="B371" s="1272" t="s">
        <v>2292</v>
      </c>
      <c r="C371" s="1260"/>
      <c r="D371" s="71"/>
      <c r="E371" s="639"/>
      <c r="F371" s="71"/>
    </row>
    <row r="372" spans="1:6" s="1294" customFormat="1" x14ac:dyDescent="0.2">
      <c r="A372" s="1266"/>
      <c r="B372" s="1272" t="s">
        <v>2372</v>
      </c>
      <c r="C372" s="1260" t="s">
        <v>40</v>
      </c>
      <c r="D372" s="71">
        <v>2</v>
      </c>
      <c r="E372" s="702"/>
      <c r="F372" s="71">
        <f>E372*D372</f>
        <v>0</v>
      </c>
    </row>
    <row r="373" spans="1:6" s="1294" customFormat="1" x14ac:dyDescent="0.2">
      <c r="A373" s="1266"/>
      <c r="B373" s="1272"/>
      <c r="C373" s="1260"/>
      <c r="D373" s="71"/>
      <c r="E373" s="639"/>
      <c r="F373" s="71"/>
    </row>
    <row r="374" spans="1:6" s="1294" customFormat="1" ht="24" x14ac:dyDescent="0.2">
      <c r="A374" s="1266" t="s">
        <v>2373</v>
      </c>
      <c r="B374" s="1363" t="s">
        <v>2374</v>
      </c>
      <c r="C374" s="1260" t="s">
        <v>5</v>
      </c>
      <c r="D374" s="71">
        <v>2</v>
      </c>
      <c r="E374" s="702"/>
      <c r="F374" s="71">
        <f>E374*D374</f>
        <v>0</v>
      </c>
    </row>
    <row r="375" spans="1:6" s="1294" customFormat="1" x14ac:dyDescent="0.2">
      <c r="A375" s="1266"/>
      <c r="B375" s="1272"/>
      <c r="C375" s="1260"/>
      <c r="D375" s="71"/>
      <c r="E375" s="639"/>
      <c r="F375" s="71"/>
    </row>
    <row r="376" spans="1:6" s="1294" customFormat="1" ht="36" x14ac:dyDescent="0.2">
      <c r="A376" s="1359" t="s">
        <v>2375</v>
      </c>
      <c r="B376" s="1363" t="s">
        <v>2376</v>
      </c>
      <c r="C376" s="1364" t="s">
        <v>5</v>
      </c>
      <c r="D376" s="591">
        <v>2</v>
      </c>
      <c r="E376" s="702"/>
      <c r="F376" s="71">
        <f>E376*D376</f>
        <v>0</v>
      </c>
    </row>
    <row r="377" spans="1:6" s="1294" customFormat="1" x14ac:dyDescent="0.2">
      <c r="A377" s="1266"/>
      <c r="B377" s="1272"/>
      <c r="C377" s="1260"/>
      <c r="D377" s="71"/>
      <c r="E377" s="639"/>
      <c r="F377" s="71"/>
    </row>
    <row r="378" spans="1:6" s="1294" customFormat="1" ht="36" x14ac:dyDescent="0.2">
      <c r="A378" s="1266" t="s">
        <v>2377</v>
      </c>
      <c r="B378" s="1363" t="s">
        <v>2378</v>
      </c>
      <c r="C378" s="1260" t="s">
        <v>5</v>
      </c>
      <c r="D378" s="71">
        <v>2</v>
      </c>
      <c r="E378" s="702"/>
      <c r="F378" s="71">
        <f>E378*D378</f>
        <v>0</v>
      </c>
    </row>
    <row r="379" spans="1:6" s="1294" customFormat="1" x14ac:dyDescent="0.2">
      <c r="A379" s="1266"/>
      <c r="B379" s="1363"/>
      <c r="C379" s="1260"/>
      <c r="D379" s="71"/>
      <c r="E379" s="639"/>
      <c r="F379" s="71"/>
    </row>
    <row r="380" spans="1:6" s="1294" customFormat="1" ht="36" x14ac:dyDescent="0.2">
      <c r="A380" s="1266" t="s">
        <v>2379</v>
      </c>
      <c r="B380" s="1363" t="s">
        <v>2932</v>
      </c>
      <c r="C380" s="1260" t="s">
        <v>5</v>
      </c>
      <c r="D380" s="71">
        <v>10</v>
      </c>
      <c r="E380" s="702"/>
      <c r="F380" s="71">
        <f>E380*D380</f>
        <v>0</v>
      </c>
    </row>
    <row r="381" spans="1:6" s="1294" customFormat="1" x14ac:dyDescent="0.2">
      <c r="A381" s="1266"/>
      <c r="B381" s="1363"/>
      <c r="C381" s="1260"/>
      <c r="D381" s="71"/>
      <c r="E381" s="639"/>
      <c r="F381" s="71"/>
    </row>
    <row r="382" spans="1:6" s="1294" customFormat="1" ht="36" x14ac:dyDescent="0.2">
      <c r="A382" s="1266" t="s">
        <v>2380</v>
      </c>
      <c r="B382" s="1363" t="s">
        <v>2381</v>
      </c>
      <c r="C382" s="1260" t="s">
        <v>5</v>
      </c>
      <c r="D382" s="71">
        <v>5</v>
      </c>
      <c r="E382" s="702"/>
      <c r="F382" s="71">
        <f>E382*D382</f>
        <v>0</v>
      </c>
    </row>
    <row r="383" spans="1:6" s="1294" customFormat="1" x14ac:dyDescent="0.2">
      <c r="A383" s="1266"/>
      <c r="B383" s="1363"/>
      <c r="C383" s="1260"/>
      <c r="D383" s="71"/>
      <c r="E383" s="639"/>
      <c r="F383" s="71"/>
    </row>
    <row r="384" spans="1:6" s="1294" customFormat="1" x14ac:dyDescent="0.2">
      <c r="A384" s="1266" t="s">
        <v>2382</v>
      </c>
      <c r="B384" s="1363" t="s">
        <v>5268</v>
      </c>
      <c r="C384" s="1260" t="s">
        <v>40</v>
      </c>
      <c r="D384" s="71">
        <v>5</v>
      </c>
      <c r="E384" s="702"/>
      <c r="F384" s="71">
        <f>E384*D384</f>
        <v>0</v>
      </c>
    </row>
    <row r="385" spans="1:6" s="1294" customFormat="1" x14ac:dyDescent="0.2">
      <c r="A385" s="1266"/>
      <c r="B385" s="1272"/>
      <c r="C385" s="1260"/>
      <c r="D385" s="71"/>
      <c r="E385" s="639"/>
      <c r="F385" s="71"/>
    </row>
    <row r="386" spans="1:6" s="1294" customFormat="1" x14ac:dyDescent="0.2">
      <c r="A386" s="1266" t="s">
        <v>535</v>
      </c>
      <c r="B386" s="1358" t="s">
        <v>2304</v>
      </c>
      <c r="C386" s="1260"/>
      <c r="D386" s="71"/>
      <c r="E386" s="639"/>
      <c r="F386" s="71"/>
    </row>
    <row r="387" spans="1:6" s="1294" customFormat="1" ht="24" x14ac:dyDescent="0.2">
      <c r="A387" s="1266" t="s">
        <v>2383</v>
      </c>
      <c r="B387" s="1365" t="s">
        <v>2305</v>
      </c>
      <c r="C387" s="1260"/>
      <c r="D387" s="71"/>
      <c r="E387" s="639"/>
      <c r="F387" s="71"/>
    </row>
    <row r="388" spans="1:6" s="1294" customFormat="1" x14ac:dyDescent="0.2">
      <c r="A388" s="1266"/>
      <c r="B388" s="1365" t="s">
        <v>2384</v>
      </c>
      <c r="C388" s="1260"/>
      <c r="D388" s="71"/>
      <c r="E388" s="639"/>
      <c r="F388" s="71"/>
    </row>
    <row r="389" spans="1:6" s="1294" customFormat="1" x14ac:dyDescent="0.2">
      <c r="A389" s="1266"/>
      <c r="B389" s="1363" t="s">
        <v>2385</v>
      </c>
      <c r="C389" s="1260"/>
      <c r="D389" s="71"/>
      <c r="E389" s="639"/>
      <c r="F389" s="71"/>
    </row>
    <row r="390" spans="1:6" s="1294" customFormat="1" x14ac:dyDescent="0.2">
      <c r="A390" s="1266"/>
      <c r="B390" s="1363" t="s">
        <v>2386</v>
      </c>
      <c r="C390" s="1260"/>
      <c r="D390" s="71"/>
      <c r="E390" s="639"/>
      <c r="F390" s="71"/>
    </row>
    <row r="391" spans="1:6" s="1294" customFormat="1" x14ac:dyDescent="0.2">
      <c r="A391" s="1266"/>
      <c r="B391" s="1363" t="s">
        <v>2308</v>
      </c>
      <c r="C391" s="1260" t="s">
        <v>40</v>
      </c>
      <c r="D391" s="71">
        <v>2</v>
      </c>
      <c r="E391" s="702"/>
      <c r="F391" s="71">
        <f>E391*D391</f>
        <v>0</v>
      </c>
    </row>
    <row r="392" spans="1:6" s="1294" customFormat="1" x14ac:dyDescent="0.2">
      <c r="A392" s="1266"/>
      <c r="B392" s="1363"/>
      <c r="C392" s="1260"/>
      <c r="D392" s="71"/>
      <c r="E392" s="639"/>
      <c r="F392" s="71"/>
    </row>
    <row r="393" spans="1:6" s="1294" customFormat="1" ht="24" x14ac:dyDescent="0.2">
      <c r="A393" s="1266" t="s">
        <v>2387</v>
      </c>
      <c r="B393" s="1365" t="s">
        <v>2388</v>
      </c>
      <c r="C393" s="1260"/>
      <c r="D393" s="71"/>
      <c r="E393" s="639"/>
      <c r="F393" s="71"/>
    </row>
    <row r="394" spans="1:6" s="1294" customFormat="1" x14ac:dyDescent="0.2">
      <c r="A394" s="1266"/>
      <c r="B394" s="1365" t="s">
        <v>2389</v>
      </c>
      <c r="C394" s="1260"/>
      <c r="D394" s="71"/>
      <c r="E394" s="639"/>
      <c r="F394" s="71"/>
    </row>
    <row r="395" spans="1:6" s="1294" customFormat="1" x14ac:dyDescent="0.2">
      <c r="A395" s="1266"/>
      <c r="B395" s="1363" t="s">
        <v>2385</v>
      </c>
      <c r="C395" s="1260"/>
      <c r="D395" s="71"/>
      <c r="E395" s="639"/>
      <c r="F395" s="71"/>
    </row>
    <row r="396" spans="1:6" s="1294" customFormat="1" x14ac:dyDescent="0.2">
      <c r="A396" s="1266"/>
      <c r="B396" s="1363" t="s">
        <v>2390</v>
      </c>
      <c r="C396" s="1260"/>
      <c r="D396" s="71"/>
      <c r="E396" s="639"/>
      <c r="F396" s="71"/>
    </row>
    <row r="397" spans="1:6" s="1294" customFormat="1" x14ac:dyDescent="0.2">
      <c r="A397" s="1266"/>
      <c r="B397" s="1363" t="s">
        <v>2391</v>
      </c>
      <c r="C397" s="1260" t="s">
        <v>40</v>
      </c>
      <c r="D397" s="71">
        <v>1</v>
      </c>
      <c r="E397" s="702"/>
      <c r="F397" s="71">
        <f>E397*D397</f>
        <v>0</v>
      </c>
    </row>
    <row r="398" spans="1:6" s="1294" customFormat="1" x14ac:dyDescent="0.2">
      <c r="A398" s="1266"/>
      <c r="B398" s="1363"/>
      <c r="C398" s="1260"/>
      <c r="D398" s="71"/>
      <c r="E398" s="639"/>
      <c r="F398" s="71"/>
    </row>
    <row r="399" spans="1:6" s="1294" customFormat="1" x14ac:dyDescent="0.2">
      <c r="A399" s="1266" t="s">
        <v>536</v>
      </c>
      <c r="B399" s="1358" t="s">
        <v>2311</v>
      </c>
      <c r="C399" s="1260"/>
      <c r="D399" s="71"/>
      <c r="E399" s="639"/>
      <c r="F399" s="71"/>
    </row>
    <row r="400" spans="1:6" s="1294" customFormat="1" x14ac:dyDescent="0.2">
      <c r="A400" s="1266"/>
      <c r="B400" s="1272"/>
      <c r="C400" s="1260"/>
      <c r="D400" s="71"/>
      <c r="E400" s="639"/>
      <c r="F400" s="71"/>
    </row>
    <row r="401" spans="1:6" s="1294" customFormat="1" x14ac:dyDescent="0.2">
      <c r="A401" s="1266" t="s">
        <v>2392</v>
      </c>
      <c r="B401" s="1360" t="s">
        <v>2393</v>
      </c>
      <c r="C401" s="1260"/>
      <c r="D401" s="71"/>
      <c r="E401" s="639"/>
      <c r="F401" s="71"/>
    </row>
    <row r="402" spans="1:6" s="1294" customFormat="1" x14ac:dyDescent="0.2">
      <c r="A402" s="1266"/>
      <c r="B402" s="1272" t="s">
        <v>2930</v>
      </c>
      <c r="C402" s="1260" t="s">
        <v>5</v>
      </c>
      <c r="D402" s="71">
        <v>3</v>
      </c>
      <c r="E402" s="702"/>
      <c r="F402" s="71">
        <f>E402*D402</f>
        <v>0</v>
      </c>
    </row>
    <row r="403" spans="1:6" s="1294" customFormat="1" x14ac:dyDescent="0.2">
      <c r="A403" s="1266"/>
      <c r="B403" s="1360" t="s">
        <v>2394</v>
      </c>
      <c r="C403" s="1260" t="s">
        <v>5</v>
      </c>
      <c r="D403" s="71">
        <v>1</v>
      </c>
      <c r="E403" s="702"/>
      <c r="F403" s="71">
        <f>E403*D403</f>
        <v>0</v>
      </c>
    </row>
    <row r="404" spans="1:6" s="1294" customFormat="1" x14ac:dyDescent="0.2">
      <c r="A404" s="1266"/>
      <c r="B404" s="1272"/>
      <c r="C404" s="1260"/>
      <c r="D404" s="71"/>
      <c r="E404" s="639"/>
      <c r="F404" s="71"/>
    </row>
    <row r="405" spans="1:6" s="1294" customFormat="1" ht="36" x14ac:dyDescent="0.2">
      <c r="A405" s="1266" t="s">
        <v>2395</v>
      </c>
      <c r="B405" s="1363" t="s">
        <v>2396</v>
      </c>
      <c r="C405" s="1260" t="s">
        <v>2312</v>
      </c>
      <c r="D405" s="71"/>
      <c r="E405" s="639"/>
      <c r="F405" s="71"/>
    </row>
    <row r="406" spans="1:6" s="1294" customFormat="1" x14ac:dyDescent="0.2">
      <c r="A406" s="1266"/>
      <c r="B406" s="1272" t="s">
        <v>2397</v>
      </c>
      <c r="C406" s="1260" t="s">
        <v>5</v>
      </c>
      <c r="D406" s="71">
        <v>3</v>
      </c>
      <c r="E406" s="702"/>
      <c r="F406" s="71">
        <f>E406*D406</f>
        <v>0</v>
      </c>
    </row>
    <row r="407" spans="1:6" s="1294" customFormat="1" x14ac:dyDescent="0.2">
      <c r="A407" s="1266"/>
      <c r="B407" s="1272" t="s">
        <v>2398</v>
      </c>
      <c r="C407" s="1260" t="s">
        <v>5</v>
      </c>
      <c r="D407" s="71">
        <v>2</v>
      </c>
      <c r="E407" s="702"/>
      <c r="F407" s="71">
        <f>E407*D407</f>
        <v>0</v>
      </c>
    </row>
    <row r="408" spans="1:6" s="1294" customFormat="1" x14ac:dyDescent="0.2">
      <c r="A408" s="1266"/>
      <c r="B408" s="1272"/>
      <c r="C408" s="1260"/>
      <c r="D408" s="71"/>
      <c r="E408" s="639"/>
      <c r="F408" s="71"/>
    </row>
    <row r="409" spans="1:6" s="1294" customFormat="1" ht="48" x14ac:dyDescent="0.2">
      <c r="A409" s="1266" t="s">
        <v>2399</v>
      </c>
      <c r="B409" s="1362" t="s">
        <v>2400</v>
      </c>
      <c r="C409" s="1260" t="s">
        <v>5</v>
      </c>
      <c r="D409" s="71">
        <v>2</v>
      </c>
      <c r="E409" s="702"/>
      <c r="F409" s="71">
        <f>E409*D409</f>
        <v>0</v>
      </c>
    </row>
    <row r="410" spans="1:6" s="1294" customFormat="1" x14ac:dyDescent="0.2">
      <c r="A410" s="1266"/>
      <c r="B410" s="1272"/>
      <c r="C410" s="1260"/>
      <c r="D410" s="71"/>
      <c r="E410" s="639"/>
      <c r="F410" s="71"/>
    </row>
    <row r="411" spans="1:6" s="1294" customFormat="1" ht="36" x14ac:dyDescent="0.2">
      <c r="A411" s="1266" t="s">
        <v>2401</v>
      </c>
      <c r="B411" s="1363" t="s">
        <v>2402</v>
      </c>
      <c r="C411" s="1364" t="s">
        <v>5</v>
      </c>
      <c r="D411" s="591">
        <v>3</v>
      </c>
      <c r="E411" s="702"/>
      <c r="F411" s="71">
        <f>E411*D411</f>
        <v>0</v>
      </c>
    </row>
    <row r="412" spans="1:6" s="1294" customFormat="1" x14ac:dyDescent="0.2">
      <c r="A412" s="1266"/>
      <c r="B412" s="1363"/>
      <c r="C412" s="1364"/>
      <c r="D412" s="591"/>
      <c r="E412" s="639"/>
      <c r="F412" s="71"/>
    </row>
    <row r="413" spans="1:6" s="1294" customFormat="1" x14ac:dyDescent="0.2">
      <c r="A413" s="1266" t="s">
        <v>537</v>
      </c>
      <c r="B413" s="1366" t="s">
        <v>2324</v>
      </c>
      <c r="C413" s="1364"/>
      <c r="D413" s="591"/>
      <c r="E413" s="639"/>
      <c r="F413" s="71"/>
    </row>
    <row r="414" spans="1:6" s="1294" customFormat="1" x14ac:dyDescent="0.2">
      <c r="A414" s="1266"/>
      <c r="B414" s="1366"/>
      <c r="C414" s="1364"/>
      <c r="D414" s="591"/>
      <c r="E414" s="639"/>
      <c r="F414" s="71"/>
    </row>
    <row r="415" spans="1:6" s="1294" customFormat="1" ht="48" x14ac:dyDescent="0.2">
      <c r="A415" s="1359" t="s">
        <v>2403</v>
      </c>
      <c r="B415" s="1367" t="s">
        <v>2326</v>
      </c>
      <c r="C415" s="1368" t="s">
        <v>40</v>
      </c>
      <c r="D415" s="592">
        <v>1</v>
      </c>
      <c r="E415" s="702"/>
      <c r="F415" s="71">
        <f>E415*D415</f>
        <v>0</v>
      </c>
    </row>
    <row r="416" spans="1:6" s="1294" customFormat="1" x14ac:dyDescent="0.2">
      <c r="A416" s="1359"/>
      <c r="B416" s="1367"/>
      <c r="C416" s="1368"/>
      <c r="D416" s="592"/>
      <c r="E416" s="639"/>
      <c r="F416" s="71"/>
    </row>
    <row r="417" spans="1:6" s="1294" customFormat="1" ht="24" x14ac:dyDescent="0.2">
      <c r="A417" s="1359" t="s">
        <v>2404</v>
      </c>
      <c r="B417" s="1367" t="s">
        <v>2938</v>
      </c>
      <c r="C417" s="1368" t="s">
        <v>40</v>
      </c>
      <c r="D417" s="592">
        <v>1</v>
      </c>
      <c r="E417" s="702"/>
      <c r="F417" s="71">
        <f>E417*D417</f>
        <v>0</v>
      </c>
    </row>
    <row r="418" spans="1:6" s="1294" customFormat="1" x14ac:dyDescent="0.2">
      <c r="A418" s="1359"/>
      <c r="B418" s="1367"/>
      <c r="C418" s="1368"/>
      <c r="D418" s="592"/>
      <c r="E418" s="639"/>
      <c r="F418" s="71"/>
    </row>
    <row r="419" spans="1:6" s="1294" customFormat="1" ht="60" x14ac:dyDescent="0.2">
      <c r="A419" s="1361" t="s">
        <v>2405</v>
      </c>
      <c r="B419" s="1362" t="s">
        <v>2406</v>
      </c>
      <c r="C419" s="1386"/>
      <c r="D419" s="602"/>
      <c r="E419" s="639"/>
      <c r="F419" s="71"/>
    </row>
    <row r="420" spans="1:6" s="1294" customFormat="1" x14ac:dyDescent="0.2">
      <c r="A420" s="1359"/>
      <c r="B420" s="1369" t="s">
        <v>2407</v>
      </c>
      <c r="C420" s="1364" t="s">
        <v>5</v>
      </c>
      <c r="D420" s="591">
        <v>1</v>
      </c>
      <c r="E420" s="702"/>
      <c r="F420" s="71">
        <f>E420*D420</f>
        <v>0</v>
      </c>
    </row>
    <row r="421" spans="1:6" s="1294" customFormat="1" x14ac:dyDescent="0.2">
      <c r="A421" s="1359"/>
      <c r="B421" s="1367"/>
      <c r="C421" s="1368"/>
      <c r="D421" s="592"/>
      <c r="E421" s="639"/>
      <c r="F421" s="71"/>
    </row>
    <row r="422" spans="1:6" s="1294" customFormat="1" ht="36" x14ac:dyDescent="0.2">
      <c r="A422" s="1359" t="s">
        <v>2408</v>
      </c>
      <c r="B422" s="1363" t="s">
        <v>2409</v>
      </c>
      <c r="C422" s="1364" t="s">
        <v>5</v>
      </c>
      <c r="D422" s="591">
        <v>2</v>
      </c>
      <c r="E422" s="702"/>
      <c r="F422" s="71">
        <f>E422*D422</f>
        <v>0</v>
      </c>
    </row>
    <row r="423" spans="1:6" s="1294" customFormat="1" x14ac:dyDescent="0.2">
      <c r="A423" s="1359"/>
      <c r="B423" s="1369"/>
      <c r="C423" s="1260"/>
      <c r="D423" s="71"/>
      <c r="E423" s="639"/>
      <c r="F423" s="71"/>
    </row>
    <row r="424" spans="1:6" s="1294" customFormat="1" ht="24" x14ac:dyDescent="0.2">
      <c r="A424" s="1359" t="s">
        <v>2410</v>
      </c>
      <c r="B424" s="1369" t="s">
        <v>2411</v>
      </c>
      <c r="C424" s="1364" t="s">
        <v>5</v>
      </c>
      <c r="D424" s="591">
        <v>2</v>
      </c>
      <c r="E424" s="702"/>
      <c r="F424" s="71">
        <f>E424*D424</f>
        <v>0</v>
      </c>
    </row>
    <row r="425" spans="1:6" s="1294" customFormat="1" x14ac:dyDescent="0.2">
      <c r="A425" s="1359"/>
      <c r="B425" s="1369"/>
      <c r="C425" s="1364"/>
      <c r="D425" s="591"/>
      <c r="E425" s="639"/>
      <c r="F425" s="71"/>
    </row>
    <row r="426" spans="1:6" s="1294" customFormat="1" x14ac:dyDescent="0.2">
      <c r="A426" s="1359" t="s">
        <v>2412</v>
      </c>
      <c r="B426" s="1367" t="s">
        <v>2336</v>
      </c>
      <c r="C426" s="1370"/>
      <c r="D426" s="593"/>
      <c r="E426" s="639"/>
      <c r="F426" s="71"/>
    </row>
    <row r="427" spans="1:6" s="1294" customFormat="1" x14ac:dyDescent="0.2">
      <c r="A427" s="1359"/>
      <c r="B427" s="1367" t="s">
        <v>2413</v>
      </c>
      <c r="C427" s="1370" t="s">
        <v>926</v>
      </c>
      <c r="D427" s="593">
        <v>1</v>
      </c>
      <c r="E427" s="702"/>
      <c r="F427" s="71">
        <f>E427*D427</f>
        <v>0</v>
      </c>
    </row>
    <row r="428" spans="1:6" s="1294" customFormat="1" x14ac:dyDescent="0.2">
      <c r="A428" s="1359"/>
      <c r="B428" s="1367" t="s">
        <v>2414</v>
      </c>
      <c r="C428" s="1370" t="s">
        <v>926</v>
      </c>
      <c r="D428" s="593">
        <v>6</v>
      </c>
      <c r="E428" s="702"/>
      <c r="F428" s="71">
        <f>E428*D428</f>
        <v>0</v>
      </c>
    </row>
    <row r="429" spans="1:6" s="1294" customFormat="1" x14ac:dyDescent="0.2">
      <c r="A429" s="1359"/>
      <c r="B429" s="1367"/>
      <c r="C429" s="1370"/>
      <c r="D429" s="593"/>
      <c r="E429" s="639"/>
      <c r="F429" s="71"/>
    </row>
    <row r="430" spans="1:6" s="1294" customFormat="1" ht="24" x14ac:dyDescent="0.2">
      <c r="A430" s="1359" t="s">
        <v>2415</v>
      </c>
      <c r="B430" s="1367" t="s">
        <v>2340</v>
      </c>
      <c r="C430" s="1370" t="s">
        <v>40</v>
      </c>
      <c r="D430" s="593">
        <v>1</v>
      </c>
      <c r="E430" s="702"/>
      <c r="F430" s="71">
        <f>E430*D430</f>
        <v>0</v>
      </c>
    </row>
    <row r="431" spans="1:6" s="1294" customFormat="1" x14ac:dyDescent="0.2">
      <c r="A431" s="1359"/>
      <c r="B431" s="1367"/>
      <c r="C431" s="1370"/>
      <c r="D431" s="593"/>
      <c r="E431" s="639"/>
      <c r="F431" s="71"/>
    </row>
    <row r="432" spans="1:6" s="1294" customFormat="1" ht="36" x14ac:dyDescent="0.2">
      <c r="A432" s="1359" t="s">
        <v>2416</v>
      </c>
      <c r="B432" s="1367" t="s">
        <v>2417</v>
      </c>
      <c r="C432" s="1370" t="s">
        <v>5</v>
      </c>
      <c r="D432" s="593">
        <v>1</v>
      </c>
      <c r="E432" s="702"/>
      <c r="F432" s="71">
        <f>E432*D432</f>
        <v>0</v>
      </c>
    </row>
    <row r="433" spans="1:6" s="1294" customFormat="1" x14ac:dyDescent="0.2">
      <c r="A433" s="1266"/>
      <c r="B433" s="1272"/>
      <c r="C433" s="1260"/>
      <c r="D433" s="71"/>
      <c r="E433" s="639"/>
      <c r="F433" s="71"/>
    </row>
    <row r="434" spans="1:6" s="1294" customFormat="1" x14ac:dyDescent="0.2">
      <c r="A434" s="1266" t="s">
        <v>538</v>
      </c>
      <c r="B434" s="1358" t="s">
        <v>2418</v>
      </c>
      <c r="C434" s="1260"/>
      <c r="D434" s="71"/>
      <c r="E434" s="639"/>
      <c r="F434" s="71"/>
    </row>
    <row r="435" spans="1:6" s="1294" customFormat="1" x14ac:dyDescent="0.2">
      <c r="A435" s="1266"/>
      <c r="B435" s="1272"/>
      <c r="C435" s="1260"/>
      <c r="D435" s="71"/>
      <c r="E435" s="639"/>
      <c r="F435" s="71"/>
    </row>
    <row r="436" spans="1:6" s="1294" customFormat="1" ht="24" x14ac:dyDescent="0.2">
      <c r="A436" s="1266" t="s">
        <v>2419</v>
      </c>
      <c r="B436" s="1365" t="s">
        <v>2420</v>
      </c>
      <c r="C436" s="1260"/>
      <c r="D436" s="71"/>
      <c r="E436" s="639"/>
      <c r="F436" s="71"/>
    </row>
    <row r="437" spans="1:6" s="1294" customFormat="1" x14ac:dyDescent="0.2">
      <c r="A437" s="1266"/>
      <c r="B437" s="1365" t="s">
        <v>2421</v>
      </c>
      <c r="C437" s="1260"/>
      <c r="D437" s="71"/>
      <c r="E437" s="639"/>
      <c r="F437" s="71"/>
    </row>
    <row r="438" spans="1:6" s="1294" customFormat="1" x14ac:dyDescent="0.2">
      <c r="A438" s="1266"/>
      <c r="B438" s="1363" t="s">
        <v>2422</v>
      </c>
      <c r="C438" s="1260" t="s">
        <v>5</v>
      </c>
      <c r="D438" s="71">
        <v>2</v>
      </c>
      <c r="E438" s="702"/>
      <c r="F438" s="71">
        <f>E438*D438</f>
        <v>0</v>
      </c>
    </row>
    <row r="439" spans="1:6" s="1294" customFormat="1" x14ac:dyDescent="0.2">
      <c r="A439" s="1266"/>
      <c r="B439" s="1363"/>
      <c r="C439" s="1260"/>
      <c r="D439" s="71"/>
      <c r="E439" s="639"/>
      <c r="F439" s="71"/>
    </row>
    <row r="440" spans="1:6" s="1294" customFormat="1" x14ac:dyDescent="0.2">
      <c r="A440" s="1266" t="s">
        <v>2423</v>
      </c>
      <c r="B440" s="1363" t="s">
        <v>2424</v>
      </c>
      <c r="C440" s="1260"/>
      <c r="D440" s="71"/>
      <c r="E440" s="639"/>
      <c r="F440" s="71"/>
    </row>
    <row r="441" spans="1:6" s="1294" customFormat="1" x14ac:dyDescent="0.2">
      <c r="A441" s="1266"/>
      <c r="B441" s="1387" t="s">
        <v>2425</v>
      </c>
      <c r="C441" s="1260"/>
      <c r="D441" s="71"/>
      <c r="E441" s="639"/>
      <c r="F441" s="71"/>
    </row>
    <row r="442" spans="1:6" s="1294" customFormat="1" x14ac:dyDescent="0.2">
      <c r="A442" s="1266"/>
      <c r="B442" s="1387" t="s">
        <v>2426</v>
      </c>
      <c r="C442" s="1260" t="s">
        <v>5</v>
      </c>
      <c r="D442" s="71">
        <v>1</v>
      </c>
      <c r="E442" s="702"/>
      <c r="F442" s="71">
        <f>E442*D442</f>
        <v>0</v>
      </c>
    </row>
    <row r="443" spans="1:6" s="1294" customFormat="1" x14ac:dyDescent="0.2">
      <c r="A443" s="1266"/>
      <c r="B443" s="1387"/>
      <c r="C443" s="1260"/>
      <c r="D443" s="71"/>
      <c r="E443" s="639"/>
      <c r="F443" s="71"/>
    </row>
    <row r="444" spans="1:6" s="1294" customFormat="1" ht="36" x14ac:dyDescent="0.2">
      <c r="A444" s="1266" t="s">
        <v>2427</v>
      </c>
      <c r="B444" s="1363" t="s">
        <v>2428</v>
      </c>
      <c r="C444" s="1364"/>
      <c r="D444" s="591"/>
      <c r="E444" s="639"/>
      <c r="F444" s="71"/>
    </row>
    <row r="445" spans="1:6" s="1294" customFormat="1" x14ac:dyDescent="0.2">
      <c r="A445" s="1266"/>
      <c r="B445" s="1369" t="s">
        <v>2429</v>
      </c>
      <c r="C445" s="1364" t="s">
        <v>5</v>
      </c>
      <c r="D445" s="591">
        <v>5</v>
      </c>
      <c r="E445" s="702"/>
      <c r="F445" s="71">
        <f>E445*D445</f>
        <v>0</v>
      </c>
    </row>
    <row r="446" spans="1:6" s="1294" customFormat="1" x14ac:dyDescent="0.2">
      <c r="A446" s="1266"/>
      <c r="B446" s="1369" t="s">
        <v>2430</v>
      </c>
      <c r="C446" s="1364" t="s">
        <v>5</v>
      </c>
      <c r="D446" s="591">
        <v>2</v>
      </c>
      <c r="E446" s="702"/>
      <c r="F446" s="71">
        <f>E446*D446</f>
        <v>0</v>
      </c>
    </row>
    <row r="447" spans="1:6" s="1294" customFormat="1" x14ac:dyDescent="0.2">
      <c r="A447" s="1266"/>
      <c r="B447" s="1369"/>
      <c r="C447" s="1364"/>
      <c r="D447" s="591"/>
      <c r="E447" s="639"/>
      <c r="F447" s="71"/>
    </row>
    <row r="448" spans="1:6" s="1294" customFormat="1" ht="36" x14ac:dyDescent="0.2">
      <c r="A448" s="1266" t="s">
        <v>2431</v>
      </c>
      <c r="B448" s="1363" t="s">
        <v>2432</v>
      </c>
      <c r="C448" s="1364" t="s">
        <v>5</v>
      </c>
      <c r="D448" s="591">
        <v>2</v>
      </c>
      <c r="E448" s="702"/>
      <c r="F448" s="71">
        <f>E448*D448</f>
        <v>0</v>
      </c>
    </row>
    <row r="449" spans="1:6" s="1294" customFormat="1" x14ac:dyDescent="0.2">
      <c r="A449" s="1266"/>
      <c r="B449" s="1363"/>
      <c r="C449" s="1364"/>
      <c r="D449" s="591"/>
      <c r="E449" s="639"/>
      <c r="F449" s="71"/>
    </row>
    <row r="450" spans="1:6" s="1294" customFormat="1" ht="24" x14ac:dyDescent="0.2">
      <c r="A450" s="1266" t="s">
        <v>2433</v>
      </c>
      <c r="B450" s="1367" t="s">
        <v>2434</v>
      </c>
      <c r="C450" s="1370" t="s">
        <v>926</v>
      </c>
      <c r="D450" s="593">
        <v>36</v>
      </c>
      <c r="E450" s="702"/>
      <c r="F450" s="71">
        <f>E450*D450</f>
        <v>0</v>
      </c>
    </row>
    <row r="451" spans="1:6" s="1294" customFormat="1" x14ac:dyDescent="0.2">
      <c r="A451" s="1266"/>
      <c r="B451" s="1367" t="s">
        <v>2435</v>
      </c>
      <c r="C451" s="1370" t="s">
        <v>926</v>
      </c>
      <c r="D451" s="593">
        <v>3</v>
      </c>
      <c r="E451" s="702"/>
      <c r="F451" s="71">
        <f>E451*D451</f>
        <v>0</v>
      </c>
    </row>
    <row r="452" spans="1:6" s="1294" customFormat="1" x14ac:dyDescent="0.2">
      <c r="A452" s="1266"/>
      <c r="B452" s="1272"/>
      <c r="C452" s="1260"/>
      <c r="D452" s="71"/>
      <c r="E452" s="639"/>
      <c r="F452" s="71"/>
    </row>
    <row r="453" spans="1:6" s="1294" customFormat="1" ht="36" x14ac:dyDescent="0.2">
      <c r="A453" s="1266" t="s">
        <v>2436</v>
      </c>
      <c r="B453" s="1367" t="s">
        <v>2437</v>
      </c>
      <c r="C453" s="1368" t="s">
        <v>40</v>
      </c>
      <c r="D453" s="593">
        <v>1</v>
      </c>
      <c r="E453" s="702"/>
      <c r="F453" s="71">
        <f>E453*D453</f>
        <v>0</v>
      </c>
    </row>
    <row r="454" spans="1:6" s="1294" customFormat="1" x14ac:dyDescent="0.2">
      <c r="A454" s="1266"/>
      <c r="B454" s="1367"/>
      <c r="C454" s="1368"/>
      <c r="D454" s="593"/>
      <c r="E454" s="639"/>
      <c r="F454" s="71"/>
    </row>
    <row r="455" spans="1:6" s="1294" customFormat="1" x14ac:dyDescent="0.2">
      <c r="A455" s="1266" t="s">
        <v>539</v>
      </c>
      <c r="B455" s="1388" t="s">
        <v>2438</v>
      </c>
      <c r="C455" s="1368"/>
      <c r="D455" s="593"/>
      <c r="E455" s="639"/>
      <c r="F455" s="71"/>
    </row>
    <row r="456" spans="1:6" s="1294" customFormat="1" x14ac:dyDescent="0.2">
      <c r="A456" s="1266"/>
      <c r="B456" s="1367"/>
      <c r="C456" s="1368"/>
      <c r="D456" s="593"/>
      <c r="E456" s="639"/>
      <c r="F456" s="71"/>
    </row>
    <row r="457" spans="1:6" s="1294" customFormat="1" ht="48" x14ac:dyDescent="0.2">
      <c r="A457" s="1266" t="s">
        <v>2439</v>
      </c>
      <c r="B457" s="1365" t="s">
        <v>2440</v>
      </c>
      <c r="C457" s="1389"/>
      <c r="D457" s="603"/>
      <c r="E457" s="639"/>
      <c r="F457" s="71"/>
    </row>
    <row r="458" spans="1:6" s="1294" customFormat="1" x14ac:dyDescent="0.2">
      <c r="A458" s="1266"/>
      <c r="B458" s="1390" t="s">
        <v>2441</v>
      </c>
      <c r="C458" s="1391" t="s">
        <v>40</v>
      </c>
      <c r="D458" s="604">
        <v>2</v>
      </c>
      <c r="E458" s="702"/>
      <c r="F458" s="71">
        <f>E458*D458</f>
        <v>0</v>
      </c>
    </row>
    <row r="459" spans="1:6" s="1294" customFormat="1" x14ac:dyDescent="0.2">
      <c r="A459" s="1266"/>
      <c r="B459" s="1390"/>
      <c r="C459" s="1391"/>
      <c r="D459" s="604"/>
      <c r="E459" s="639"/>
      <c r="F459" s="71"/>
    </row>
    <row r="460" spans="1:6" s="1294" customFormat="1" x14ac:dyDescent="0.2">
      <c r="A460" s="1266" t="s">
        <v>2442</v>
      </c>
      <c r="B460" s="1363" t="s">
        <v>2443</v>
      </c>
      <c r="C460" s="1260"/>
      <c r="D460" s="71"/>
      <c r="E460" s="639"/>
      <c r="F460" s="71"/>
    </row>
    <row r="461" spans="1:6" s="1294" customFormat="1" x14ac:dyDescent="0.2">
      <c r="A461" s="1266"/>
      <c r="B461" s="1392" t="s">
        <v>2444</v>
      </c>
      <c r="C461" s="1260"/>
      <c r="D461" s="71"/>
      <c r="E461" s="639"/>
      <c r="F461" s="71"/>
    </row>
    <row r="462" spans="1:6" s="1294" customFormat="1" x14ac:dyDescent="0.2">
      <c r="A462" s="1266"/>
      <c r="B462" s="1392" t="s">
        <v>2445</v>
      </c>
      <c r="C462" s="1260"/>
      <c r="D462" s="71"/>
      <c r="E462" s="639"/>
      <c r="F462" s="71"/>
    </row>
    <row r="463" spans="1:6" s="1294" customFormat="1" x14ac:dyDescent="0.2">
      <c r="A463" s="1266"/>
      <c r="B463" s="1392" t="s">
        <v>2446</v>
      </c>
      <c r="C463" s="1260" t="s">
        <v>5</v>
      </c>
      <c r="D463" s="71">
        <v>1</v>
      </c>
      <c r="E463" s="702"/>
      <c r="F463" s="71">
        <f>E463*D463</f>
        <v>0</v>
      </c>
    </row>
    <row r="464" spans="1:6" s="1294" customFormat="1" x14ac:dyDescent="0.2">
      <c r="A464" s="1266"/>
      <c r="B464" s="1392"/>
      <c r="C464" s="1260"/>
      <c r="D464" s="71"/>
      <c r="E464" s="639"/>
      <c r="F464" s="71"/>
    </row>
    <row r="465" spans="1:6" s="1294" customFormat="1" x14ac:dyDescent="0.2">
      <c r="A465" s="1266" t="s">
        <v>2447</v>
      </c>
      <c r="B465" s="1363" t="s">
        <v>2448</v>
      </c>
      <c r="C465" s="1260"/>
      <c r="D465" s="71"/>
      <c r="E465" s="639"/>
      <c r="F465" s="71"/>
    </row>
    <row r="466" spans="1:6" s="1294" customFormat="1" x14ac:dyDescent="0.2">
      <c r="A466" s="1266"/>
      <c r="B466" s="1392" t="s">
        <v>2444</v>
      </c>
      <c r="C466" s="1260"/>
      <c r="D466" s="71"/>
      <c r="E466" s="639"/>
      <c r="F466" s="71"/>
    </row>
    <row r="467" spans="1:6" s="1294" customFormat="1" x14ac:dyDescent="0.2">
      <c r="A467" s="1266"/>
      <c r="B467" s="1392" t="s">
        <v>2449</v>
      </c>
      <c r="C467" s="1260"/>
      <c r="D467" s="71"/>
      <c r="E467" s="639"/>
      <c r="F467" s="71"/>
    </row>
    <row r="468" spans="1:6" s="1294" customFormat="1" x14ac:dyDescent="0.2">
      <c r="A468" s="1266"/>
      <c r="B468" s="1392" t="s">
        <v>2450</v>
      </c>
      <c r="C468" s="1260" t="s">
        <v>5</v>
      </c>
      <c r="D468" s="71">
        <v>1</v>
      </c>
      <c r="E468" s="702"/>
      <c r="F468" s="71">
        <f>E468*D468</f>
        <v>0</v>
      </c>
    </row>
    <row r="469" spans="1:6" s="1294" customFormat="1" x14ac:dyDescent="0.2">
      <c r="A469" s="1266"/>
      <c r="B469" s="1390" t="s">
        <v>2312</v>
      </c>
      <c r="C469" s="1391"/>
      <c r="D469" s="604"/>
      <c r="E469" s="639"/>
      <c r="F469" s="71"/>
    </row>
    <row r="470" spans="1:6" s="1294" customFormat="1" ht="24" x14ac:dyDescent="0.2">
      <c r="A470" s="1266" t="s">
        <v>2451</v>
      </c>
      <c r="B470" s="1367" t="s">
        <v>2452</v>
      </c>
      <c r="C470" s="1260"/>
      <c r="D470" s="71"/>
      <c r="E470" s="639"/>
      <c r="F470" s="71"/>
    </row>
    <row r="471" spans="1:6" s="1294" customFormat="1" x14ac:dyDescent="0.2">
      <c r="A471" s="1266"/>
      <c r="B471" s="1367" t="s">
        <v>2453</v>
      </c>
      <c r="C471" s="1370" t="s">
        <v>926</v>
      </c>
      <c r="D471" s="593">
        <v>90</v>
      </c>
      <c r="E471" s="702"/>
      <c r="F471" s="71">
        <f>E471*D471</f>
        <v>0</v>
      </c>
    </row>
    <row r="472" spans="1:6" s="1294" customFormat="1" x14ac:dyDescent="0.2">
      <c r="A472" s="1266"/>
      <c r="B472" s="1367" t="s">
        <v>2454</v>
      </c>
      <c r="C472" s="1370" t="s">
        <v>926</v>
      </c>
      <c r="D472" s="593">
        <v>36</v>
      </c>
      <c r="E472" s="702"/>
      <c r="F472" s="71">
        <f>E472*D472</f>
        <v>0</v>
      </c>
    </row>
    <row r="473" spans="1:6" s="1294" customFormat="1" x14ac:dyDescent="0.2">
      <c r="A473" s="1266"/>
      <c r="B473" s="1367" t="s">
        <v>2455</v>
      </c>
      <c r="C473" s="1370" t="s">
        <v>926</v>
      </c>
      <c r="D473" s="593">
        <v>12</v>
      </c>
      <c r="E473" s="702"/>
      <c r="F473" s="71">
        <f>E473*D473</f>
        <v>0</v>
      </c>
    </row>
    <row r="474" spans="1:6" s="1294" customFormat="1" x14ac:dyDescent="0.2">
      <c r="A474" s="1266"/>
      <c r="B474" s="1272"/>
      <c r="C474" s="1260"/>
      <c r="D474" s="71"/>
      <c r="E474" s="639"/>
      <c r="F474" s="71"/>
    </row>
    <row r="475" spans="1:6" s="1294" customFormat="1" ht="24" x14ac:dyDescent="0.2">
      <c r="A475" s="1266" t="s">
        <v>2456</v>
      </c>
      <c r="B475" s="1363" t="s">
        <v>2457</v>
      </c>
      <c r="C475" s="1364" t="s">
        <v>5</v>
      </c>
      <c r="D475" s="591">
        <v>6</v>
      </c>
      <c r="E475" s="702"/>
      <c r="F475" s="71">
        <f>E475*D475</f>
        <v>0</v>
      </c>
    </row>
    <row r="476" spans="1:6" s="1294" customFormat="1" x14ac:dyDescent="0.2">
      <c r="A476" s="1266"/>
      <c r="B476" s="1363" t="s">
        <v>2458</v>
      </c>
      <c r="C476" s="1364" t="s">
        <v>5</v>
      </c>
      <c r="D476" s="591">
        <v>2</v>
      </c>
      <c r="E476" s="702"/>
      <c r="F476" s="71">
        <f>E476*D476</f>
        <v>0</v>
      </c>
    </row>
    <row r="477" spans="1:6" s="1294" customFormat="1" x14ac:dyDescent="0.2">
      <c r="A477" s="1266"/>
      <c r="B477" s="1363"/>
      <c r="C477" s="1364"/>
      <c r="D477" s="591"/>
      <c r="E477" s="639"/>
      <c r="F477" s="71"/>
    </row>
    <row r="478" spans="1:6" s="1294" customFormat="1" ht="24" x14ac:dyDescent="0.2">
      <c r="A478" s="1266" t="s">
        <v>2459</v>
      </c>
      <c r="B478" s="1367" t="s">
        <v>2460</v>
      </c>
      <c r="C478" s="1368" t="s">
        <v>40</v>
      </c>
      <c r="D478" s="593">
        <v>1</v>
      </c>
      <c r="E478" s="702"/>
      <c r="F478" s="71">
        <f>E478*D478</f>
        <v>0</v>
      </c>
    </row>
    <row r="479" spans="1:6" s="1294" customFormat="1" x14ac:dyDescent="0.2">
      <c r="A479" s="1266"/>
      <c r="B479" s="1272"/>
      <c r="C479" s="1260"/>
      <c r="D479" s="71"/>
      <c r="E479" s="639"/>
      <c r="F479" s="71"/>
    </row>
    <row r="480" spans="1:6" s="1294" customFormat="1" x14ac:dyDescent="0.2">
      <c r="A480" s="1359" t="s">
        <v>540</v>
      </c>
      <c r="B480" s="1366" t="s">
        <v>2343</v>
      </c>
      <c r="C480" s="1364"/>
      <c r="D480" s="591"/>
      <c r="E480" s="639"/>
      <c r="F480" s="71"/>
    </row>
    <row r="481" spans="1:6" s="1294" customFormat="1" x14ac:dyDescent="0.2">
      <c r="A481" s="1359" t="s">
        <v>2312</v>
      </c>
      <c r="B481" s="1363"/>
      <c r="C481" s="1364"/>
      <c r="D481" s="591"/>
      <c r="E481" s="639"/>
      <c r="F481" s="71"/>
    </row>
    <row r="482" spans="1:6" s="1294" customFormat="1" x14ac:dyDescent="0.2">
      <c r="A482" s="1359" t="s">
        <v>2461</v>
      </c>
      <c r="B482" s="2000" t="s">
        <v>2344</v>
      </c>
      <c r="C482" s="2000"/>
      <c r="D482" s="71"/>
      <c r="E482" s="639"/>
      <c r="F482" s="71"/>
    </row>
    <row r="483" spans="1:6" s="1294" customFormat="1" x14ac:dyDescent="0.2">
      <c r="A483" s="1359"/>
      <c r="B483" s="1362" t="s">
        <v>2345</v>
      </c>
      <c r="C483" s="1260"/>
      <c r="D483" s="71"/>
      <c r="E483" s="639"/>
      <c r="F483" s="71"/>
    </row>
    <row r="484" spans="1:6" s="1294" customFormat="1" x14ac:dyDescent="0.2">
      <c r="A484" s="1359"/>
      <c r="B484" s="1362" t="s">
        <v>2346</v>
      </c>
      <c r="C484" s="1260"/>
      <c r="D484" s="71"/>
      <c r="E484" s="639"/>
      <c r="F484" s="71"/>
    </row>
    <row r="485" spans="1:6" s="1294" customFormat="1" x14ac:dyDescent="0.2">
      <c r="A485" s="1359"/>
      <c r="B485" s="1362" t="s">
        <v>2347</v>
      </c>
      <c r="C485" s="1260"/>
      <c r="D485" s="71"/>
      <c r="E485" s="639"/>
      <c r="F485" s="71"/>
    </row>
    <row r="486" spans="1:6" s="1294" customFormat="1" x14ac:dyDescent="0.2">
      <c r="A486" s="1359"/>
      <c r="B486" s="1362" t="s">
        <v>2348</v>
      </c>
      <c r="C486" s="164"/>
      <c r="D486" s="71"/>
      <c r="E486" s="639"/>
      <c r="F486" s="71"/>
    </row>
    <row r="487" spans="1:6" s="1294" customFormat="1" x14ac:dyDescent="0.2">
      <c r="A487" s="1359"/>
      <c r="B487" s="1362" t="s">
        <v>2349</v>
      </c>
      <c r="C487" s="1260" t="s">
        <v>5</v>
      </c>
      <c r="D487" s="71">
        <v>1</v>
      </c>
      <c r="E487" s="702"/>
      <c r="F487" s="71">
        <f>E487*D487</f>
        <v>0</v>
      </c>
    </row>
    <row r="488" spans="1:6" s="1294" customFormat="1" x14ac:dyDescent="0.2">
      <c r="A488" s="1359"/>
      <c r="B488" s="1363" t="s">
        <v>2350</v>
      </c>
      <c r="C488" s="1260" t="s">
        <v>5</v>
      </c>
      <c r="D488" s="71">
        <v>1</v>
      </c>
      <c r="E488" s="702"/>
      <c r="F488" s="71">
        <f>E488*D488</f>
        <v>0</v>
      </c>
    </row>
    <row r="489" spans="1:6" s="1294" customFormat="1" x14ac:dyDescent="0.2">
      <c r="A489" s="1359"/>
      <c r="B489" s="1363" t="s">
        <v>2351</v>
      </c>
      <c r="C489" s="1260" t="s">
        <v>5</v>
      </c>
      <c r="D489" s="71">
        <v>1</v>
      </c>
      <c r="E489" s="702"/>
      <c r="F489" s="71">
        <f>E489*D489</f>
        <v>0</v>
      </c>
    </row>
    <row r="490" spans="1:6" s="1294" customFormat="1" x14ac:dyDescent="0.2">
      <c r="A490" s="1371"/>
      <c r="B490" s="1372" t="s">
        <v>2352</v>
      </c>
      <c r="C490" s="1278" t="s">
        <v>5</v>
      </c>
      <c r="D490" s="594">
        <v>2</v>
      </c>
      <c r="E490" s="810"/>
      <c r="F490" s="594">
        <f>E490*D490</f>
        <v>0</v>
      </c>
    </row>
    <row r="491" spans="1:6" s="1294" customFormat="1" x14ac:dyDescent="0.2">
      <c r="A491" s="1373"/>
      <c r="B491" s="1374"/>
      <c r="C491" s="1375"/>
      <c r="D491" s="595"/>
      <c r="E491" s="1185"/>
      <c r="F491" s="597"/>
    </row>
    <row r="492" spans="1:6" s="1294" customFormat="1" x14ac:dyDescent="0.2">
      <c r="A492" s="1376" t="s">
        <v>64</v>
      </c>
      <c r="B492" s="1377" t="s">
        <v>2462</v>
      </c>
      <c r="C492" s="1378"/>
      <c r="D492" s="598"/>
      <c r="E492" s="806"/>
      <c r="F492" s="449">
        <f>SUM(F353:F491)</f>
        <v>0</v>
      </c>
    </row>
    <row r="493" spans="1:6" s="1294" customFormat="1" x14ac:dyDescent="0.2">
      <c r="A493" s="1343"/>
      <c r="B493" s="1344"/>
      <c r="C493" s="1336"/>
      <c r="D493" s="533"/>
      <c r="E493" s="817"/>
      <c r="F493" s="587"/>
    </row>
    <row r="494" spans="1:6" s="1294" customFormat="1" x14ac:dyDescent="0.2">
      <c r="A494" s="1340" t="s">
        <v>66</v>
      </c>
      <c r="B494" s="2001" t="s">
        <v>2463</v>
      </c>
      <c r="C494" s="2001"/>
      <c r="D494" s="2001"/>
      <c r="E494" s="1199"/>
      <c r="F494" s="542"/>
    </row>
    <row r="495" spans="1:6" s="1294" customFormat="1" x14ac:dyDescent="0.2">
      <c r="A495" s="1393"/>
      <c r="B495" s="1350"/>
      <c r="C495" s="1351"/>
      <c r="D495" s="589"/>
      <c r="E495" s="1184"/>
      <c r="F495" s="590"/>
    </row>
    <row r="496" spans="1:6" s="1294" customFormat="1" x14ac:dyDescent="0.2">
      <c r="A496" s="1352" t="s">
        <v>541</v>
      </c>
      <c r="B496" s="1394" t="s">
        <v>2464</v>
      </c>
      <c r="C496" s="1395"/>
      <c r="D496" s="601"/>
      <c r="E496" s="1186"/>
      <c r="F496" s="601"/>
    </row>
    <row r="497" spans="1:6" s="1294" customFormat="1" x14ac:dyDescent="0.2">
      <c r="A497" s="1266"/>
      <c r="B497" s="1272"/>
      <c r="C497" s="1260"/>
      <c r="D497" s="71"/>
      <c r="E497" s="639"/>
      <c r="F497" s="71"/>
    </row>
    <row r="498" spans="1:6" s="1294" customFormat="1" ht="24" x14ac:dyDescent="0.2">
      <c r="A498" s="1266" t="s">
        <v>2465</v>
      </c>
      <c r="B498" s="1363" t="s">
        <v>2466</v>
      </c>
      <c r="C498" s="1370"/>
      <c r="D498" s="593"/>
      <c r="E498" s="639"/>
      <c r="F498" s="71"/>
    </row>
    <row r="499" spans="1:6" s="1294" customFormat="1" x14ac:dyDescent="0.2">
      <c r="A499" s="1266"/>
      <c r="B499" s="1363" t="s">
        <v>2467</v>
      </c>
      <c r="C499" s="1370"/>
      <c r="D499" s="593"/>
      <c r="E499" s="639"/>
      <c r="F499" s="71"/>
    </row>
    <row r="500" spans="1:6" s="1294" customFormat="1" x14ac:dyDescent="0.2">
      <c r="A500" s="1266"/>
      <c r="B500" s="1363" t="s">
        <v>2468</v>
      </c>
      <c r="C500" s="1370"/>
      <c r="D500" s="593"/>
      <c r="E500" s="639"/>
      <c r="F500" s="71"/>
    </row>
    <row r="501" spans="1:6" s="1294" customFormat="1" x14ac:dyDescent="0.2">
      <c r="A501" s="1266"/>
      <c r="B501" s="1363" t="s">
        <v>2469</v>
      </c>
      <c r="C501" s="1370"/>
      <c r="D501" s="593"/>
      <c r="E501" s="639"/>
      <c r="F501" s="71"/>
    </row>
    <row r="502" spans="1:6" s="1294" customFormat="1" x14ac:dyDescent="0.2">
      <c r="A502" s="1266"/>
      <c r="B502" s="1272" t="s">
        <v>2470</v>
      </c>
      <c r="C502" s="1370"/>
      <c r="D502" s="593"/>
      <c r="E502" s="639"/>
      <c r="F502" s="71"/>
    </row>
    <row r="503" spans="1:6" s="1294" customFormat="1" x14ac:dyDescent="0.2">
      <c r="A503" s="1266"/>
      <c r="B503" s="1363" t="s">
        <v>2471</v>
      </c>
      <c r="C503" s="1370"/>
      <c r="D503" s="593"/>
      <c r="E503" s="639"/>
      <c r="F503" s="71"/>
    </row>
    <row r="504" spans="1:6" s="1294" customFormat="1" x14ac:dyDescent="0.2">
      <c r="A504" s="1266"/>
      <c r="B504" s="1363" t="s">
        <v>2472</v>
      </c>
      <c r="C504" s="1370"/>
      <c r="D504" s="593"/>
      <c r="E504" s="639"/>
      <c r="F504" s="71"/>
    </row>
    <row r="505" spans="1:6" s="1294" customFormat="1" x14ac:dyDescent="0.2">
      <c r="A505" s="1266"/>
      <c r="B505" s="1363" t="s">
        <v>2473</v>
      </c>
      <c r="C505" s="1370"/>
      <c r="D505" s="593"/>
      <c r="E505" s="639"/>
      <c r="F505" s="71"/>
    </row>
    <row r="506" spans="1:6" s="1294" customFormat="1" x14ac:dyDescent="0.2">
      <c r="A506" s="1266"/>
      <c r="B506" s="1363" t="s">
        <v>2474</v>
      </c>
      <c r="C506" s="1370"/>
      <c r="D506" s="593"/>
      <c r="E506" s="639"/>
      <c r="F506" s="71"/>
    </row>
    <row r="507" spans="1:6" s="1294" customFormat="1" x14ac:dyDescent="0.2">
      <c r="A507" s="1266"/>
      <c r="B507" s="1363" t="s">
        <v>2475</v>
      </c>
      <c r="C507" s="1370"/>
      <c r="D507" s="593"/>
      <c r="E507" s="639"/>
      <c r="F507" s="71"/>
    </row>
    <row r="508" spans="1:6" s="1294" customFormat="1" x14ac:dyDescent="0.2">
      <c r="A508" s="1266"/>
      <c r="B508" s="1363" t="s">
        <v>2476</v>
      </c>
      <c r="C508" s="1370" t="s">
        <v>5</v>
      </c>
      <c r="D508" s="593">
        <v>1</v>
      </c>
      <c r="E508" s="702"/>
      <c r="F508" s="71">
        <f>E508*D508</f>
        <v>0</v>
      </c>
    </row>
    <row r="509" spans="1:6" s="1294" customFormat="1" x14ac:dyDescent="0.2">
      <c r="A509" s="1266"/>
      <c r="B509" s="1363"/>
      <c r="C509" s="1370"/>
      <c r="D509" s="593"/>
      <c r="E509" s="639"/>
      <c r="F509" s="71"/>
    </row>
    <row r="510" spans="1:6" s="1294" customFormat="1" ht="24" x14ac:dyDescent="0.2">
      <c r="A510" s="1266" t="s">
        <v>2477</v>
      </c>
      <c r="B510" s="1363" t="s">
        <v>2478</v>
      </c>
      <c r="C510" s="1370"/>
      <c r="D510" s="593"/>
      <c r="E510" s="639"/>
      <c r="F510" s="71"/>
    </row>
    <row r="511" spans="1:6" s="1294" customFormat="1" x14ac:dyDescent="0.2">
      <c r="A511" s="1266"/>
      <c r="B511" s="1363" t="s">
        <v>2467</v>
      </c>
      <c r="C511" s="1370"/>
      <c r="D511" s="593"/>
      <c r="E511" s="639"/>
      <c r="F511" s="71"/>
    </row>
    <row r="512" spans="1:6" s="1294" customFormat="1" x14ac:dyDescent="0.2">
      <c r="A512" s="1266"/>
      <c r="B512" s="1363" t="s">
        <v>2479</v>
      </c>
      <c r="C512" s="1370"/>
      <c r="D512" s="593"/>
      <c r="E512" s="639"/>
      <c r="F512" s="71"/>
    </row>
    <row r="513" spans="1:6" s="1294" customFormat="1" x14ac:dyDescent="0.2">
      <c r="A513" s="1266"/>
      <c r="B513" s="1363" t="s">
        <v>2469</v>
      </c>
      <c r="C513" s="1370"/>
      <c r="D513" s="593"/>
      <c r="E513" s="639"/>
      <c r="F513" s="71"/>
    </row>
    <row r="514" spans="1:6" s="1294" customFormat="1" x14ac:dyDescent="0.2">
      <c r="A514" s="1266"/>
      <c r="B514" s="1272" t="s">
        <v>2480</v>
      </c>
      <c r="C514" s="1370"/>
      <c r="D514" s="593"/>
      <c r="E514" s="639"/>
      <c r="F514" s="71"/>
    </row>
    <row r="515" spans="1:6" s="1294" customFormat="1" x14ac:dyDescent="0.2">
      <c r="A515" s="1266"/>
      <c r="B515" s="1363" t="s">
        <v>2481</v>
      </c>
      <c r="C515" s="1370"/>
      <c r="D515" s="593"/>
      <c r="E515" s="639"/>
      <c r="F515" s="71"/>
    </row>
    <row r="516" spans="1:6" s="1294" customFormat="1" x14ac:dyDescent="0.2">
      <c r="A516" s="1266"/>
      <c r="B516" s="1363" t="s">
        <v>2482</v>
      </c>
      <c r="C516" s="1370"/>
      <c r="D516" s="593"/>
      <c r="E516" s="639"/>
      <c r="F516" s="71"/>
    </row>
    <row r="517" spans="1:6" s="1294" customFormat="1" x14ac:dyDescent="0.2">
      <c r="A517" s="1266"/>
      <c r="B517" s="1363" t="s">
        <v>2483</v>
      </c>
      <c r="C517" s="1370"/>
      <c r="D517" s="593"/>
      <c r="E517" s="639"/>
      <c r="F517" s="71"/>
    </row>
    <row r="518" spans="1:6" s="1294" customFormat="1" x14ac:dyDescent="0.2">
      <c r="A518" s="1266"/>
      <c r="B518" s="1363" t="s">
        <v>2484</v>
      </c>
      <c r="C518" s="1370"/>
      <c r="D518" s="593"/>
      <c r="E518" s="639"/>
      <c r="F518" s="71"/>
    </row>
    <row r="519" spans="1:6" s="1294" customFormat="1" x14ac:dyDescent="0.2">
      <c r="A519" s="1266"/>
      <c r="B519" s="1363" t="s">
        <v>2475</v>
      </c>
      <c r="C519" s="1370"/>
      <c r="D519" s="593"/>
      <c r="E519" s="639"/>
      <c r="F519" s="71"/>
    </row>
    <row r="520" spans="1:6" s="1294" customFormat="1" x14ac:dyDescent="0.2">
      <c r="A520" s="1266"/>
      <c r="B520" s="1363" t="s">
        <v>2476</v>
      </c>
      <c r="C520" s="1370" t="s">
        <v>5</v>
      </c>
      <c r="D520" s="593">
        <v>1</v>
      </c>
      <c r="E520" s="702"/>
      <c r="F520" s="71">
        <f>E520*D520</f>
        <v>0</v>
      </c>
    </row>
    <row r="521" spans="1:6" s="1294" customFormat="1" x14ac:dyDescent="0.2">
      <c r="A521" s="1266"/>
      <c r="B521" s="1363"/>
      <c r="C521" s="1370"/>
      <c r="D521" s="593"/>
      <c r="E521" s="639"/>
      <c r="F521" s="71"/>
    </row>
    <row r="522" spans="1:6" s="1294" customFormat="1" ht="72" x14ac:dyDescent="0.2">
      <c r="A522" s="1266" t="s">
        <v>2485</v>
      </c>
      <c r="B522" s="1367" t="s">
        <v>2486</v>
      </c>
      <c r="C522" s="164"/>
      <c r="D522" s="71"/>
      <c r="E522" s="639"/>
      <c r="F522" s="71"/>
    </row>
    <row r="523" spans="1:6" s="1294" customFormat="1" x14ac:dyDescent="0.2">
      <c r="A523" s="1266"/>
      <c r="B523" s="1363" t="s">
        <v>2487</v>
      </c>
      <c r="C523" s="1370" t="s">
        <v>40</v>
      </c>
      <c r="D523" s="593">
        <v>2</v>
      </c>
      <c r="E523" s="702"/>
      <c r="F523" s="71">
        <f>E523*D523</f>
        <v>0</v>
      </c>
    </row>
    <row r="524" spans="1:6" s="1294" customFormat="1" x14ac:dyDescent="0.2">
      <c r="A524" s="1266"/>
      <c r="B524" s="1363"/>
      <c r="C524" s="1370"/>
      <c r="D524" s="593"/>
      <c r="E524" s="639"/>
      <c r="F524" s="71"/>
    </row>
    <row r="525" spans="1:6" s="1294" customFormat="1" x14ac:dyDescent="0.2">
      <c r="A525" s="1266"/>
      <c r="B525" s="1358" t="s">
        <v>2488</v>
      </c>
      <c r="C525" s="1260"/>
      <c r="D525" s="71"/>
      <c r="E525" s="639"/>
      <c r="F525" s="71"/>
    </row>
    <row r="526" spans="1:6" s="1294" customFormat="1" x14ac:dyDescent="0.2">
      <c r="A526" s="1266"/>
      <c r="B526" s="1272"/>
      <c r="C526" s="1260"/>
      <c r="D526" s="71"/>
      <c r="E526" s="639"/>
      <c r="F526" s="71"/>
    </row>
    <row r="527" spans="1:6" s="1294" customFormat="1" x14ac:dyDescent="0.2">
      <c r="A527" s="1266" t="s">
        <v>2489</v>
      </c>
      <c r="B527" s="2000" t="s">
        <v>2490</v>
      </c>
      <c r="C527" s="2000"/>
      <c r="D527" s="591"/>
      <c r="E527" s="639"/>
      <c r="F527" s="71"/>
    </row>
    <row r="528" spans="1:6" s="1294" customFormat="1" x14ac:dyDescent="0.2">
      <c r="A528" s="1266"/>
      <c r="B528" s="2000" t="s">
        <v>2491</v>
      </c>
      <c r="C528" s="2000"/>
      <c r="D528" s="2000"/>
      <c r="E528" s="639"/>
      <c r="F528" s="71"/>
    </row>
    <row r="529" spans="1:6" s="1294" customFormat="1" ht="24" x14ac:dyDescent="0.2">
      <c r="A529" s="1266"/>
      <c r="B529" s="1362" t="s">
        <v>2492</v>
      </c>
      <c r="C529" s="1396"/>
      <c r="D529" s="591"/>
      <c r="E529" s="639"/>
      <c r="F529" s="71"/>
    </row>
    <row r="530" spans="1:6" s="1294" customFormat="1" x14ac:dyDescent="0.2">
      <c r="A530" s="1266"/>
      <c r="B530" s="1362" t="s">
        <v>2493</v>
      </c>
      <c r="C530" s="1396"/>
      <c r="D530" s="591"/>
      <c r="E530" s="639"/>
      <c r="F530" s="71"/>
    </row>
    <row r="531" spans="1:6" s="1294" customFormat="1" x14ac:dyDescent="0.2">
      <c r="A531" s="1266"/>
      <c r="B531" s="1362" t="s">
        <v>2494</v>
      </c>
      <c r="C531" s="1396" t="s">
        <v>5</v>
      </c>
      <c r="D531" s="591">
        <v>1</v>
      </c>
      <c r="E531" s="702"/>
      <c r="F531" s="71">
        <f>E531*D531</f>
        <v>0</v>
      </c>
    </row>
    <row r="532" spans="1:6" s="1294" customFormat="1" x14ac:dyDescent="0.2">
      <c r="A532" s="1266"/>
      <c r="B532" s="1362" t="s">
        <v>2495</v>
      </c>
      <c r="C532" s="1396" t="s">
        <v>5</v>
      </c>
      <c r="D532" s="591">
        <v>1</v>
      </c>
      <c r="E532" s="702"/>
      <c r="F532" s="71">
        <f>E532*D532</f>
        <v>0</v>
      </c>
    </row>
    <row r="533" spans="1:6" s="1294" customFormat="1" x14ac:dyDescent="0.2">
      <c r="A533" s="1266"/>
      <c r="B533" s="1362"/>
      <c r="C533" s="1396"/>
      <c r="D533" s="591"/>
      <c r="E533" s="639"/>
      <c r="F533" s="71"/>
    </row>
    <row r="534" spans="1:6" s="1294" customFormat="1" x14ac:dyDescent="0.2">
      <c r="A534" s="1266" t="s">
        <v>2496</v>
      </c>
      <c r="B534" s="1272" t="s">
        <v>2497</v>
      </c>
      <c r="C534" s="1260" t="s">
        <v>5</v>
      </c>
      <c r="D534" s="71">
        <v>2</v>
      </c>
      <c r="E534" s="702"/>
      <c r="F534" s="71">
        <f>E534*D534</f>
        <v>0</v>
      </c>
    </row>
    <row r="535" spans="1:6" s="1294" customFormat="1" x14ac:dyDescent="0.2">
      <c r="A535" s="1266"/>
      <c r="B535" s="1362" t="s">
        <v>2498</v>
      </c>
      <c r="C535" s="1260" t="s">
        <v>5</v>
      </c>
      <c r="D535" s="71">
        <v>2</v>
      </c>
      <c r="E535" s="702"/>
      <c r="F535" s="71">
        <f>E535*D535</f>
        <v>0</v>
      </c>
    </row>
    <row r="536" spans="1:6" s="1294" customFormat="1" x14ac:dyDescent="0.2">
      <c r="A536" s="1266"/>
      <c r="B536" s="1369"/>
      <c r="C536" s="1364"/>
      <c r="D536" s="591"/>
      <c r="E536" s="639"/>
      <c r="F536" s="71"/>
    </row>
    <row r="537" spans="1:6" s="1294" customFormat="1" ht="36" x14ac:dyDescent="0.2">
      <c r="A537" s="1266" t="s">
        <v>2499</v>
      </c>
      <c r="B537" s="1363" t="s">
        <v>2396</v>
      </c>
      <c r="C537" s="1260" t="s">
        <v>2312</v>
      </c>
      <c r="D537" s="71"/>
      <c r="E537" s="639"/>
      <c r="F537" s="71"/>
    </row>
    <row r="538" spans="1:6" s="1294" customFormat="1" x14ac:dyDescent="0.2">
      <c r="A538" s="1266"/>
      <c r="B538" s="1272" t="s">
        <v>2500</v>
      </c>
      <c r="C538" s="1260" t="s">
        <v>5</v>
      </c>
      <c r="D538" s="71">
        <v>2</v>
      </c>
      <c r="E538" s="702"/>
      <c r="F538" s="71">
        <f>E538*D538</f>
        <v>0</v>
      </c>
    </row>
    <row r="539" spans="1:6" s="1294" customFormat="1" x14ac:dyDescent="0.2">
      <c r="A539" s="1266"/>
      <c r="B539" s="1272" t="s">
        <v>2398</v>
      </c>
      <c r="C539" s="1260" t="s">
        <v>5</v>
      </c>
      <c r="D539" s="71">
        <v>2</v>
      </c>
      <c r="E539" s="702"/>
      <c r="F539" s="71">
        <f>E539*D539</f>
        <v>0</v>
      </c>
    </row>
    <row r="540" spans="1:6" s="1294" customFormat="1" x14ac:dyDescent="0.2">
      <c r="A540" s="1266"/>
      <c r="B540" s="1272"/>
      <c r="C540" s="1260"/>
      <c r="D540" s="71"/>
      <c r="E540" s="639"/>
      <c r="F540" s="71"/>
    </row>
    <row r="541" spans="1:6" s="1294" customFormat="1" ht="24" x14ac:dyDescent="0.2">
      <c r="A541" s="1359" t="s">
        <v>2501</v>
      </c>
      <c r="B541" s="1363" t="s">
        <v>2502</v>
      </c>
      <c r="C541" s="1370" t="s">
        <v>5</v>
      </c>
      <c r="D541" s="593">
        <v>6</v>
      </c>
      <c r="E541" s="702"/>
      <c r="F541" s="71">
        <f>E541*D541</f>
        <v>0</v>
      </c>
    </row>
    <row r="542" spans="1:6" s="1294" customFormat="1" x14ac:dyDescent="0.2">
      <c r="A542" s="1359"/>
      <c r="B542" s="1363"/>
      <c r="C542" s="1370"/>
      <c r="D542" s="593"/>
      <c r="E542" s="639"/>
      <c r="F542" s="71"/>
    </row>
    <row r="543" spans="1:6" s="1294" customFormat="1" ht="24" x14ac:dyDescent="0.2">
      <c r="A543" s="1359" t="s">
        <v>2503</v>
      </c>
      <c r="B543" s="1363" t="s">
        <v>2504</v>
      </c>
      <c r="C543" s="1370" t="s">
        <v>5</v>
      </c>
      <c r="D543" s="593">
        <v>2</v>
      </c>
      <c r="E543" s="702"/>
      <c r="F543" s="71">
        <f>E543*D543</f>
        <v>0</v>
      </c>
    </row>
    <row r="544" spans="1:6" s="1294" customFormat="1" x14ac:dyDescent="0.2">
      <c r="A544" s="1359"/>
      <c r="B544" s="1363"/>
      <c r="C544" s="1370"/>
      <c r="D544" s="593"/>
      <c r="E544" s="639"/>
      <c r="F544" s="71"/>
    </row>
    <row r="545" spans="1:6" s="1294" customFormat="1" ht="24" x14ac:dyDescent="0.2">
      <c r="A545" s="1359" t="s">
        <v>2505</v>
      </c>
      <c r="B545" s="1363" t="s">
        <v>2506</v>
      </c>
      <c r="C545" s="1370" t="s">
        <v>5</v>
      </c>
      <c r="D545" s="593">
        <v>2</v>
      </c>
      <c r="E545" s="702"/>
      <c r="F545" s="71">
        <f>E545*D545</f>
        <v>0</v>
      </c>
    </row>
    <row r="546" spans="1:6" s="1294" customFormat="1" x14ac:dyDescent="0.2">
      <c r="A546" s="1359"/>
      <c r="B546" s="1363"/>
      <c r="C546" s="1370"/>
      <c r="D546" s="593"/>
      <c r="E546" s="639"/>
      <c r="F546" s="71"/>
    </row>
    <row r="547" spans="1:6" s="1294" customFormat="1" x14ac:dyDescent="0.2">
      <c r="A547" s="1359" t="s">
        <v>544</v>
      </c>
      <c r="B547" s="1366" t="s">
        <v>2507</v>
      </c>
      <c r="C547" s="1370"/>
      <c r="D547" s="593"/>
      <c r="E547" s="639"/>
      <c r="F547" s="71"/>
    </row>
    <row r="548" spans="1:6" s="1294" customFormat="1" x14ac:dyDescent="0.2">
      <c r="A548" s="1359"/>
      <c r="B548" s="1363"/>
      <c r="C548" s="1370"/>
      <c r="D548" s="593"/>
      <c r="E548" s="639"/>
      <c r="F548" s="71"/>
    </row>
    <row r="549" spans="1:6" s="1294" customFormat="1" x14ac:dyDescent="0.2">
      <c r="A549" s="1359"/>
      <c r="B549" s="1366" t="s">
        <v>2508</v>
      </c>
      <c r="C549" s="1370"/>
      <c r="D549" s="593"/>
      <c r="E549" s="639"/>
      <c r="F549" s="71"/>
    </row>
    <row r="550" spans="1:6" s="1294" customFormat="1" x14ac:dyDescent="0.2">
      <c r="A550" s="1359"/>
      <c r="B550" s="1363"/>
      <c r="C550" s="1370"/>
      <c r="D550" s="593"/>
      <c r="E550" s="639"/>
      <c r="F550" s="71"/>
    </row>
    <row r="551" spans="1:6" s="1294" customFormat="1" ht="24" x14ac:dyDescent="0.2">
      <c r="A551" s="1359" t="s">
        <v>2509</v>
      </c>
      <c r="B551" s="1397" t="s">
        <v>2510</v>
      </c>
      <c r="C551" s="1398"/>
      <c r="D551" s="593"/>
      <c r="E551" s="639"/>
      <c r="F551" s="71"/>
    </row>
    <row r="552" spans="1:6" s="1294" customFormat="1" x14ac:dyDescent="0.2">
      <c r="A552" s="1359"/>
      <c r="B552" s="1399" t="s">
        <v>2511</v>
      </c>
      <c r="C552" s="1398"/>
      <c r="D552" s="593"/>
      <c r="E552" s="639"/>
      <c r="F552" s="71"/>
    </row>
    <row r="553" spans="1:6" s="1294" customFormat="1" x14ac:dyDescent="0.2">
      <c r="A553" s="1359"/>
      <c r="B553" s="1399" t="s">
        <v>2512</v>
      </c>
      <c r="C553" s="1398"/>
      <c r="D553" s="593"/>
      <c r="E553" s="639"/>
      <c r="F553" s="71"/>
    </row>
    <row r="554" spans="1:6" s="1294" customFormat="1" x14ac:dyDescent="0.2">
      <c r="A554" s="1359"/>
      <c r="B554" s="1399" t="s">
        <v>2513</v>
      </c>
      <c r="C554" s="1398"/>
      <c r="D554" s="593"/>
      <c r="E554" s="639"/>
      <c r="F554" s="71"/>
    </row>
    <row r="555" spans="1:6" s="1294" customFormat="1" x14ac:dyDescent="0.2">
      <c r="A555" s="1359"/>
      <c r="B555" s="1399"/>
      <c r="C555" s="1398"/>
      <c r="D555" s="593"/>
      <c r="E555" s="639"/>
      <c r="F555" s="71"/>
    </row>
    <row r="556" spans="1:6" s="1294" customFormat="1" x14ac:dyDescent="0.2">
      <c r="A556" s="1359"/>
      <c r="B556" s="1397" t="s">
        <v>2514</v>
      </c>
      <c r="C556" s="1398"/>
      <c r="D556" s="593"/>
      <c r="E556" s="639"/>
      <c r="F556" s="71"/>
    </row>
    <row r="557" spans="1:6" s="1294" customFormat="1" x14ac:dyDescent="0.2">
      <c r="A557" s="1359"/>
      <c r="B557" s="1399" t="s">
        <v>2515</v>
      </c>
      <c r="C557" s="1398"/>
      <c r="D557" s="593"/>
      <c r="E557" s="639"/>
      <c r="F557" s="71"/>
    </row>
    <row r="558" spans="1:6" s="1294" customFormat="1" x14ac:dyDescent="0.2">
      <c r="A558" s="1359"/>
      <c r="B558" s="1397" t="s">
        <v>2516</v>
      </c>
      <c r="C558" s="1398"/>
      <c r="D558" s="593"/>
      <c r="E558" s="639"/>
      <c r="F558" s="71"/>
    </row>
    <row r="559" spans="1:6" s="1294" customFormat="1" x14ac:dyDescent="0.2">
      <c r="A559" s="1359"/>
      <c r="B559" s="1399" t="s">
        <v>2517</v>
      </c>
      <c r="C559" s="1398"/>
      <c r="D559" s="593"/>
      <c r="E559" s="639"/>
      <c r="F559" s="71"/>
    </row>
    <row r="560" spans="1:6" s="1294" customFormat="1" x14ac:dyDescent="0.2">
      <c r="A560" s="1359"/>
      <c r="B560" s="1397" t="s">
        <v>2518</v>
      </c>
      <c r="C560" s="1398"/>
      <c r="D560" s="593"/>
      <c r="E560" s="639"/>
      <c r="F560" s="71"/>
    </row>
    <row r="561" spans="1:6" s="1294" customFormat="1" x14ac:dyDescent="0.2">
      <c r="A561" s="1359"/>
      <c r="B561" s="1399" t="s">
        <v>2519</v>
      </c>
      <c r="C561" s="164"/>
      <c r="D561" s="71"/>
      <c r="E561" s="639"/>
      <c r="F561" s="71"/>
    </row>
    <row r="562" spans="1:6" s="1294" customFormat="1" x14ac:dyDescent="0.2">
      <c r="A562" s="1359"/>
      <c r="B562" s="1397" t="s">
        <v>2520</v>
      </c>
      <c r="C562" s="1398"/>
      <c r="D562" s="593"/>
      <c r="E562" s="639"/>
      <c r="F562" s="71"/>
    </row>
    <row r="563" spans="1:6" s="1294" customFormat="1" x14ac:dyDescent="0.2">
      <c r="A563" s="1359"/>
      <c r="B563" s="1397" t="s">
        <v>2521</v>
      </c>
      <c r="C563" s="1398" t="s">
        <v>40</v>
      </c>
      <c r="D563" s="593">
        <v>7</v>
      </c>
      <c r="E563" s="702"/>
      <c r="F563" s="71">
        <f>E563*D563</f>
        <v>0</v>
      </c>
    </row>
    <row r="564" spans="1:6" s="1294" customFormat="1" x14ac:dyDescent="0.2">
      <c r="A564" s="1359"/>
      <c r="B564" s="1399"/>
      <c r="C564" s="1398"/>
      <c r="D564" s="593"/>
      <c r="E564" s="639"/>
      <c r="F564" s="71"/>
    </row>
    <row r="565" spans="1:6" s="1294" customFormat="1" ht="24" x14ac:dyDescent="0.2">
      <c r="A565" s="1359" t="s">
        <v>2522</v>
      </c>
      <c r="B565" s="1397" t="s">
        <v>2523</v>
      </c>
      <c r="C565" s="1398"/>
      <c r="D565" s="593"/>
      <c r="E565" s="639"/>
      <c r="F565" s="71"/>
    </row>
    <row r="566" spans="1:6" s="1294" customFormat="1" x14ac:dyDescent="0.2">
      <c r="A566" s="1359"/>
      <c r="B566" s="1397" t="s">
        <v>2524</v>
      </c>
      <c r="C566" s="1398" t="s">
        <v>40</v>
      </c>
      <c r="D566" s="593">
        <v>1</v>
      </c>
      <c r="E566" s="702"/>
      <c r="F566" s="71">
        <f>E566*D566</f>
        <v>0</v>
      </c>
    </row>
    <row r="567" spans="1:6" s="1294" customFormat="1" x14ac:dyDescent="0.2">
      <c r="A567" s="1359"/>
      <c r="B567" s="1397"/>
      <c r="C567" s="1398"/>
      <c r="D567" s="593"/>
      <c r="E567" s="639"/>
      <c r="F567" s="71"/>
    </row>
    <row r="568" spans="1:6" s="1294" customFormat="1" x14ac:dyDescent="0.2">
      <c r="A568" s="1359" t="s">
        <v>2525</v>
      </c>
      <c r="B568" s="1397" t="s">
        <v>2526</v>
      </c>
      <c r="C568" s="1398" t="s">
        <v>926</v>
      </c>
      <c r="D568" s="593">
        <v>90</v>
      </c>
      <c r="E568" s="702"/>
      <c r="F568" s="71">
        <f>E568*D568</f>
        <v>0</v>
      </c>
    </row>
    <row r="569" spans="1:6" s="1294" customFormat="1" x14ac:dyDescent="0.2">
      <c r="A569" s="1359"/>
      <c r="B569" s="1397"/>
      <c r="C569" s="1398"/>
      <c r="D569" s="593"/>
      <c r="E569" s="639"/>
      <c r="F569" s="71"/>
    </row>
    <row r="570" spans="1:6" s="1294" customFormat="1" x14ac:dyDescent="0.2">
      <c r="A570" s="1359"/>
      <c r="B570" s="1366" t="s">
        <v>2527</v>
      </c>
      <c r="C570" s="1398"/>
      <c r="D570" s="593"/>
      <c r="E570" s="639"/>
      <c r="F570" s="71"/>
    </row>
    <row r="571" spans="1:6" s="1294" customFormat="1" x14ac:dyDescent="0.2">
      <c r="A571" s="1359"/>
      <c r="B571" s="1366"/>
      <c r="C571" s="1398"/>
      <c r="D571" s="593"/>
      <c r="E571" s="639"/>
      <c r="F571" s="71"/>
    </row>
    <row r="572" spans="1:6" s="1294" customFormat="1" x14ac:dyDescent="0.2">
      <c r="A572" s="1400" t="s">
        <v>2528</v>
      </c>
      <c r="B572" s="1363" t="s">
        <v>2529</v>
      </c>
      <c r="C572" s="1398"/>
      <c r="D572" s="593"/>
      <c r="E572" s="639"/>
      <c r="F572" s="71"/>
    </row>
    <row r="573" spans="1:6" s="1294" customFormat="1" x14ac:dyDescent="0.2">
      <c r="A573" s="1359"/>
      <c r="B573" s="1363" t="s">
        <v>2530</v>
      </c>
      <c r="C573" s="1370" t="s">
        <v>5</v>
      </c>
      <c r="D573" s="593">
        <v>2</v>
      </c>
      <c r="E573" s="702"/>
      <c r="F573" s="71">
        <f>E573*D573</f>
        <v>0</v>
      </c>
    </row>
    <row r="574" spans="1:6" s="1294" customFormat="1" x14ac:dyDescent="0.2">
      <c r="A574" s="1359"/>
      <c r="B574" s="1363"/>
      <c r="C574" s="1370"/>
      <c r="D574" s="593"/>
      <c r="E574" s="639"/>
      <c r="F574" s="71"/>
    </row>
    <row r="575" spans="1:6" s="1294" customFormat="1" x14ac:dyDescent="0.2">
      <c r="A575" s="1359" t="s">
        <v>2531</v>
      </c>
      <c r="B575" s="1363" t="s">
        <v>2532</v>
      </c>
      <c r="C575" s="1364"/>
      <c r="D575" s="593"/>
      <c r="E575" s="639"/>
      <c r="F575" s="71"/>
    </row>
    <row r="576" spans="1:6" s="1294" customFormat="1" x14ac:dyDescent="0.2">
      <c r="A576" s="1400"/>
      <c r="B576" s="1401" t="s">
        <v>2533</v>
      </c>
      <c r="C576" s="1364" t="s">
        <v>5</v>
      </c>
      <c r="D576" s="593">
        <v>2</v>
      </c>
      <c r="E576" s="702"/>
      <c r="F576" s="71">
        <f>E576*D576</f>
        <v>0</v>
      </c>
    </row>
    <row r="577" spans="1:6" s="1294" customFormat="1" x14ac:dyDescent="0.2">
      <c r="A577" s="1359"/>
      <c r="B577" s="1363" t="s">
        <v>2534</v>
      </c>
      <c r="C577" s="1398" t="s">
        <v>5</v>
      </c>
      <c r="D577" s="593">
        <v>2</v>
      </c>
      <c r="E577" s="702"/>
      <c r="F577" s="71">
        <f>E577*D577</f>
        <v>0</v>
      </c>
    </row>
    <row r="578" spans="1:6" s="1294" customFormat="1" x14ac:dyDescent="0.2">
      <c r="A578" s="1359"/>
      <c r="B578" s="1392" t="s">
        <v>2535</v>
      </c>
      <c r="C578" s="1398" t="s">
        <v>5</v>
      </c>
      <c r="D578" s="593">
        <v>2</v>
      </c>
      <c r="E578" s="702"/>
      <c r="F578" s="71">
        <f>E578*D578</f>
        <v>0</v>
      </c>
    </row>
    <row r="579" spans="1:6" s="1294" customFormat="1" x14ac:dyDescent="0.2">
      <c r="A579" s="1359"/>
      <c r="B579" s="1392" t="s">
        <v>2536</v>
      </c>
      <c r="C579" s="1398" t="s">
        <v>5</v>
      </c>
      <c r="D579" s="593">
        <v>2</v>
      </c>
      <c r="E579" s="702"/>
      <c r="F579" s="71">
        <f>E579*D579</f>
        <v>0</v>
      </c>
    </row>
    <row r="580" spans="1:6" s="1294" customFormat="1" x14ac:dyDescent="0.2">
      <c r="A580" s="1359"/>
      <c r="B580" s="1397"/>
      <c r="C580" s="1398"/>
      <c r="D580" s="593"/>
      <c r="E580" s="639"/>
      <c r="F580" s="71"/>
    </row>
    <row r="581" spans="1:6" s="1294" customFormat="1" x14ac:dyDescent="0.2">
      <c r="A581" s="1359" t="s">
        <v>2537</v>
      </c>
      <c r="B581" s="1369" t="s">
        <v>2538</v>
      </c>
      <c r="C581" s="1402"/>
      <c r="D581" s="593"/>
      <c r="E581" s="639"/>
      <c r="F581" s="71"/>
    </row>
    <row r="582" spans="1:6" s="1294" customFormat="1" x14ac:dyDescent="0.2">
      <c r="A582" s="1359"/>
      <c r="B582" s="1369" t="s">
        <v>2539</v>
      </c>
      <c r="C582" s="1402"/>
      <c r="D582" s="593"/>
      <c r="E582" s="639"/>
      <c r="F582" s="71"/>
    </row>
    <row r="583" spans="1:6" s="1294" customFormat="1" x14ac:dyDescent="0.2">
      <c r="A583" s="1359"/>
      <c r="B583" s="1369" t="s">
        <v>2540</v>
      </c>
      <c r="C583" s="1364"/>
      <c r="D583" s="593"/>
      <c r="E583" s="639"/>
      <c r="F583" s="71"/>
    </row>
    <row r="584" spans="1:6" s="1294" customFormat="1" ht="48" x14ac:dyDescent="0.2">
      <c r="A584" s="1359"/>
      <c r="B584" s="1369" t="s">
        <v>2541</v>
      </c>
      <c r="C584" s="1364"/>
      <c r="D584" s="593"/>
      <c r="E584" s="639"/>
      <c r="F584" s="71"/>
    </row>
    <row r="585" spans="1:6" s="1294" customFormat="1" x14ac:dyDescent="0.2">
      <c r="A585" s="1359"/>
      <c r="B585" s="1369" t="s">
        <v>2542</v>
      </c>
      <c r="C585" s="1364" t="s">
        <v>40</v>
      </c>
      <c r="D585" s="593">
        <v>1</v>
      </c>
      <c r="E585" s="702"/>
      <c r="F585" s="71">
        <f>E585*D585</f>
        <v>0</v>
      </c>
    </row>
    <row r="586" spans="1:6" s="1294" customFormat="1" x14ac:dyDescent="0.2">
      <c r="A586" s="1359"/>
      <c r="B586" s="1369"/>
      <c r="C586" s="1364"/>
      <c r="D586" s="593"/>
      <c r="E586" s="639"/>
      <c r="F586" s="71"/>
    </row>
    <row r="587" spans="1:6" s="1294" customFormat="1" x14ac:dyDescent="0.2">
      <c r="A587" s="1359" t="s">
        <v>2543</v>
      </c>
      <c r="B587" s="1369" t="s">
        <v>2544</v>
      </c>
      <c r="C587" s="1364"/>
      <c r="D587" s="593"/>
      <c r="E587" s="639"/>
      <c r="F587" s="71"/>
    </row>
    <row r="588" spans="1:6" s="1294" customFormat="1" ht="36" x14ac:dyDescent="0.2">
      <c r="A588" s="1359"/>
      <c r="B588" s="1369" t="s">
        <v>2933</v>
      </c>
      <c r="C588" s="1364" t="s">
        <v>40</v>
      </c>
      <c r="D588" s="593">
        <v>2</v>
      </c>
      <c r="E588" s="702"/>
      <c r="F588" s="71">
        <f>E588*D588</f>
        <v>0</v>
      </c>
    </row>
    <row r="589" spans="1:6" s="1294" customFormat="1" x14ac:dyDescent="0.2">
      <c r="A589" s="1359"/>
      <c r="B589" s="1369"/>
      <c r="C589" s="1364"/>
      <c r="D589" s="593"/>
      <c r="E589" s="639"/>
      <c r="F589" s="71"/>
    </row>
    <row r="590" spans="1:6" s="1294" customFormat="1" x14ac:dyDescent="0.2">
      <c r="A590" s="1359"/>
      <c r="B590" s="1366" t="s">
        <v>2545</v>
      </c>
      <c r="C590" s="1364"/>
      <c r="D590" s="593"/>
      <c r="E590" s="639"/>
      <c r="F590" s="71"/>
    </row>
    <row r="591" spans="1:6" s="1294" customFormat="1" x14ac:dyDescent="0.2">
      <c r="A591" s="1359"/>
      <c r="B591" s="1369"/>
      <c r="C591" s="1364"/>
      <c r="D591" s="593"/>
      <c r="E591" s="639"/>
      <c r="F591" s="71"/>
    </row>
    <row r="592" spans="1:6" s="1294" customFormat="1" x14ac:dyDescent="0.2">
      <c r="A592" s="1359" t="s">
        <v>2546</v>
      </c>
      <c r="B592" s="2004" t="s">
        <v>2940</v>
      </c>
      <c r="C592" s="2004"/>
      <c r="D592" s="593"/>
      <c r="E592" s="639"/>
      <c r="F592" s="71"/>
    </row>
    <row r="593" spans="1:6" s="1294" customFormat="1" x14ac:dyDescent="0.2">
      <c r="A593" s="1359"/>
      <c r="B593" s="1397" t="s">
        <v>2547</v>
      </c>
      <c r="C593" s="1403"/>
      <c r="D593" s="593"/>
      <c r="E593" s="639"/>
      <c r="F593" s="71"/>
    </row>
    <row r="594" spans="1:6" s="1294" customFormat="1" x14ac:dyDescent="0.2">
      <c r="A594" s="1359"/>
      <c r="B594" s="1399" t="s">
        <v>2548</v>
      </c>
      <c r="C594" s="1398"/>
      <c r="D594" s="593"/>
      <c r="E594" s="639"/>
      <c r="F594" s="71"/>
    </row>
    <row r="595" spans="1:6" s="1294" customFormat="1" x14ac:dyDescent="0.2">
      <c r="A595" s="1359"/>
      <c r="B595" s="1399" t="s">
        <v>2549</v>
      </c>
      <c r="C595" s="1398"/>
      <c r="D595" s="593"/>
      <c r="E595" s="639"/>
      <c r="F595" s="71"/>
    </row>
    <row r="596" spans="1:6" s="1294" customFormat="1" x14ac:dyDescent="0.2">
      <c r="A596" s="1359"/>
      <c r="B596" s="1399" t="s">
        <v>2513</v>
      </c>
      <c r="C596" s="1398"/>
      <c r="D596" s="593"/>
      <c r="E596" s="639"/>
      <c r="F596" s="71"/>
    </row>
    <row r="597" spans="1:6" s="1294" customFormat="1" x14ac:dyDescent="0.2">
      <c r="A597" s="1359"/>
      <c r="B597" s="1397" t="s">
        <v>2514</v>
      </c>
      <c r="C597" s="1398"/>
      <c r="D597" s="593"/>
      <c r="E597" s="639"/>
      <c r="F597" s="71"/>
    </row>
    <row r="598" spans="1:6" s="1294" customFormat="1" x14ac:dyDescent="0.2">
      <c r="A598" s="1359"/>
      <c r="B598" s="1397"/>
      <c r="C598" s="1398"/>
      <c r="D598" s="593"/>
      <c r="E598" s="639"/>
      <c r="F598" s="71"/>
    </row>
    <row r="599" spans="1:6" s="1294" customFormat="1" x14ac:dyDescent="0.2">
      <c r="A599" s="1359"/>
      <c r="B599" s="1399" t="s">
        <v>2515</v>
      </c>
      <c r="C599" s="1398"/>
      <c r="D599" s="593"/>
      <c r="E599" s="639"/>
      <c r="F599" s="71"/>
    </row>
    <row r="600" spans="1:6" s="1294" customFormat="1" x14ac:dyDescent="0.2">
      <c r="A600" s="1359"/>
      <c r="B600" s="1397" t="s">
        <v>2516</v>
      </c>
      <c r="C600" s="1398"/>
      <c r="D600" s="593"/>
      <c r="E600" s="639"/>
      <c r="F600" s="71"/>
    </row>
    <row r="601" spans="1:6" s="1294" customFormat="1" x14ac:dyDescent="0.2">
      <c r="A601" s="1359"/>
      <c r="B601" s="1399" t="s">
        <v>2517</v>
      </c>
      <c r="C601" s="1398"/>
      <c r="D601" s="593"/>
      <c r="E601" s="639"/>
      <c r="F601" s="71"/>
    </row>
    <row r="602" spans="1:6" s="1294" customFormat="1" x14ac:dyDescent="0.2">
      <c r="A602" s="1359"/>
      <c r="B602" s="1397" t="s">
        <v>2518</v>
      </c>
      <c r="C602" s="1398"/>
      <c r="D602" s="593"/>
      <c r="E602" s="639"/>
      <c r="F602" s="71"/>
    </row>
    <row r="603" spans="1:6" s="1294" customFormat="1" x14ac:dyDescent="0.2">
      <c r="A603" s="1359"/>
      <c r="B603" s="1399" t="s">
        <v>2550</v>
      </c>
      <c r="C603" s="164"/>
      <c r="D603" s="71"/>
      <c r="E603" s="639"/>
      <c r="F603" s="71"/>
    </row>
    <row r="604" spans="1:6" s="1294" customFormat="1" x14ac:dyDescent="0.2">
      <c r="A604" s="1359"/>
      <c r="B604" s="1397" t="s">
        <v>2520</v>
      </c>
      <c r="C604" s="1398"/>
      <c r="D604" s="593"/>
      <c r="E604" s="639"/>
      <c r="F604" s="71"/>
    </row>
    <row r="605" spans="1:6" s="1294" customFormat="1" x14ac:dyDescent="0.2">
      <c r="A605" s="1359"/>
      <c r="B605" s="1397" t="s">
        <v>2521</v>
      </c>
      <c r="C605" s="1398" t="s">
        <v>40</v>
      </c>
      <c r="D605" s="593">
        <v>1</v>
      </c>
      <c r="E605" s="702"/>
      <c r="F605" s="71">
        <f>E605*D605</f>
        <v>0</v>
      </c>
    </row>
    <row r="606" spans="1:6" s="1294" customFormat="1" x14ac:dyDescent="0.2">
      <c r="A606" s="1359"/>
      <c r="B606" s="1397"/>
      <c r="C606" s="1398"/>
      <c r="D606" s="593"/>
      <c r="E606" s="639"/>
      <c r="F606" s="71"/>
    </row>
    <row r="607" spans="1:6" s="1294" customFormat="1" x14ac:dyDescent="0.2">
      <c r="A607" s="1359" t="s">
        <v>2551</v>
      </c>
      <c r="B607" s="1397" t="s">
        <v>2552</v>
      </c>
      <c r="C607" s="1398"/>
      <c r="D607" s="593"/>
      <c r="E607" s="639"/>
      <c r="F607" s="71"/>
    </row>
    <row r="608" spans="1:6" s="1294" customFormat="1" x14ac:dyDescent="0.2">
      <c r="A608" s="1359"/>
      <c r="B608" s="1399" t="s">
        <v>2553</v>
      </c>
      <c r="C608" s="1398"/>
      <c r="D608" s="593"/>
      <c r="E608" s="639"/>
      <c r="F608" s="71"/>
    </row>
    <row r="609" spans="1:6" s="1294" customFormat="1" x14ac:dyDescent="0.2">
      <c r="A609" s="1359"/>
      <c r="B609" s="1399" t="s">
        <v>2554</v>
      </c>
      <c r="C609" s="1398" t="s">
        <v>40</v>
      </c>
      <c r="D609" s="593">
        <v>1</v>
      </c>
      <c r="E609" s="702"/>
      <c r="F609" s="71">
        <f>E609*D609</f>
        <v>0</v>
      </c>
    </row>
    <row r="610" spans="1:6" s="1294" customFormat="1" x14ac:dyDescent="0.2">
      <c r="A610" s="1359"/>
      <c r="B610" s="1397"/>
      <c r="C610" s="1398"/>
      <c r="D610" s="593"/>
      <c r="E610" s="639"/>
      <c r="F610" s="71"/>
    </row>
    <row r="611" spans="1:6" s="1294" customFormat="1" x14ac:dyDescent="0.2">
      <c r="A611" s="1359" t="s">
        <v>2555</v>
      </c>
      <c r="B611" s="2004" t="s">
        <v>2556</v>
      </c>
      <c r="C611" s="2004"/>
      <c r="D611" s="593"/>
      <c r="E611" s="639"/>
      <c r="F611" s="71"/>
    </row>
    <row r="612" spans="1:6" s="1294" customFormat="1" x14ac:dyDescent="0.2">
      <c r="A612" s="1359"/>
      <c r="B612" s="1397" t="s">
        <v>2557</v>
      </c>
      <c r="C612" s="1403"/>
      <c r="D612" s="593"/>
      <c r="E612" s="639"/>
      <c r="F612" s="71"/>
    </row>
    <row r="613" spans="1:6" s="1294" customFormat="1" x14ac:dyDescent="0.2">
      <c r="A613" s="1359"/>
      <c r="B613" s="1399" t="s">
        <v>2558</v>
      </c>
      <c r="C613" s="1398" t="s">
        <v>5</v>
      </c>
      <c r="D613" s="593">
        <v>1</v>
      </c>
      <c r="E613" s="702"/>
      <c r="F613" s="71">
        <f>E613*D613</f>
        <v>0</v>
      </c>
    </row>
    <row r="614" spans="1:6" s="1294" customFormat="1" x14ac:dyDescent="0.2">
      <c r="A614" s="1359"/>
      <c r="B614" s="1399" t="s">
        <v>2559</v>
      </c>
      <c r="C614" s="1398" t="s">
        <v>5</v>
      </c>
      <c r="D614" s="593">
        <v>1</v>
      </c>
      <c r="E614" s="702"/>
      <c r="F614" s="71">
        <f>E614*D614</f>
        <v>0</v>
      </c>
    </row>
    <row r="615" spans="1:6" s="1294" customFormat="1" x14ac:dyDescent="0.2">
      <c r="A615" s="1359"/>
      <c r="B615" s="1397"/>
      <c r="C615" s="1398"/>
      <c r="D615" s="593"/>
      <c r="E615" s="639"/>
      <c r="F615" s="71"/>
    </row>
    <row r="616" spans="1:6" s="1294" customFormat="1" x14ac:dyDescent="0.2">
      <c r="A616" s="1359" t="s">
        <v>2560</v>
      </c>
      <c r="B616" s="1397" t="s">
        <v>2561</v>
      </c>
      <c r="C616" s="1398" t="s">
        <v>926</v>
      </c>
      <c r="D616" s="593">
        <v>24</v>
      </c>
      <c r="E616" s="702"/>
      <c r="F616" s="71">
        <f>E616*D616</f>
        <v>0</v>
      </c>
    </row>
    <row r="617" spans="1:6" s="1294" customFormat="1" x14ac:dyDescent="0.2">
      <c r="A617" s="1359"/>
      <c r="B617" s="1397"/>
      <c r="C617" s="1398"/>
      <c r="D617" s="593"/>
      <c r="E617" s="639"/>
      <c r="F617" s="71"/>
    </row>
    <row r="618" spans="1:6" s="1294" customFormat="1" x14ac:dyDescent="0.2">
      <c r="A618" s="1359"/>
      <c r="B618" s="1404" t="s">
        <v>2562</v>
      </c>
      <c r="C618" s="1398"/>
      <c r="D618" s="593"/>
      <c r="E618" s="639"/>
      <c r="F618" s="71"/>
    </row>
    <row r="619" spans="1:6" s="1294" customFormat="1" x14ac:dyDescent="0.2">
      <c r="A619" s="1359"/>
      <c r="B619" s="1397"/>
      <c r="C619" s="1398"/>
      <c r="D619" s="593"/>
      <c r="E619" s="639"/>
      <c r="F619" s="71"/>
    </row>
    <row r="620" spans="1:6" s="1294" customFormat="1" x14ac:dyDescent="0.2">
      <c r="A620" s="1359" t="s">
        <v>2563</v>
      </c>
      <c r="B620" s="2004" t="s">
        <v>2564</v>
      </c>
      <c r="C620" s="2004"/>
      <c r="D620" s="593"/>
      <c r="E620" s="639"/>
      <c r="F620" s="71"/>
    </row>
    <row r="621" spans="1:6" s="1294" customFormat="1" x14ac:dyDescent="0.2">
      <c r="A621" s="1359"/>
      <c r="B621" s="1397" t="s">
        <v>2565</v>
      </c>
      <c r="C621" s="1403"/>
      <c r="D621" s="593"/>
      <c r="E621" s="639"/>
      <c r="F621" s="71"/>
    </row>
    <row r="622" spans="1:6" s="1294" customFormat="1" x14ac:dyDescent="0.2">
      <c r="A622" s="1359"/>
      <c r="B622" s="1397" t="s">
        <v>2566</v>
      </c>
      <c r="C622" s="1403"/>
      <c r="D622" s="593"/>
      <c r="E622" s="639"/>
      <c r="F622" s="71"/>
    </row>
    <row r="623" spans="1:6" s="1294" customFormat="1" x14ac:dyDescent="0.2">
      <c r="A623" s="1359"/>
      <c r="B623" s="1399" t="s">
        <v>2567</v>
      </c>
      <c r="C623" s="1398"/>
      <c r="D623" s="593"/>
      <c r="E623" s="639"/>
      <c r="F623" s="71"/>
    </row>
    <row r="624" spans="1:6" s="1294" customFormat="1" x14ac:dyDescent="0.2">
      <c r="A624" s="1359"/>
      <c r="B624" s="1399" t="s">
        <v>2512</v>
      </c>
      <c r="C624" s="1398"/>
      <c r="D624" s="593"/>
      <c r="E624" s="639"/>
      <c r="F624" s="71"/>
    </row>
    <row r="625" spans="1:6" s="1294" customFormat="1" x14ac:dyDescent="0.2">
      <c r="A625" s="1359"/>
      <c r="B625" s="1399" t="s">
        <v>2513</v>
      </c>
      <c r="C625" s="1398"/>
      <c r="D625" s="593"/>
      <c r="E625" s="639"/>
      <c r="F625" s="71"/>
    </row>
    <row r="626" spans="1:6" s="1294" customFormat="1" x14ac:dyDescent="0.2">
      <c r="A626" s="1359"/>
      <c r="B626" s="1397" t="s">
        <v>2514</v>
      </c>
      <c r="C626" s="1398"/>
      <c r="D626" s="593"/>
      <c r="E626" s="639"/>
      <c r="F626" s="71"/>
    </row>
    <row r="627" spans="1:6" s="1294" customFormat="1" x14ac:dyDescent="0.2">
      <c r="A627" s="1359"/>
      <c r="B627" s="1399" t="s">
        <v>2515</v>
      </c>
      <c r="C627" s="1398"/>
      <c r="D627" s="593"/>
      <c r="E627" s="639"/>
      <c r="F627" s="71"/>
    </row>
    <row r="628" spans="1:6" s="1294" customFormat="1" x14ac:dyDescent="0.2">
      <c r="A628" s="1359"/>
      <c r="B628" s="1397" t="s">
        <v>2516</v>
      </c>
      <c r="C628" s="1398"/>
      <c r="D628" s="593"/>
      <c r="E628" s="639"/>
      <c r="F628" s="71"/>
    </row>
    <row r="629" spans="1:6" s="1294" customFormat="1" x14ac:dyDescent="0.2">
      <c r="A629" s="1359"/>
      <c r="B629" s="1399" t="s">
        <v>2517</v>
      </c>
      <c r="C629" s="1398"/>
      <c r="D629" s="593"/>
      <c r="E629" s="639"/>
      <c r="F629" s="71"/>
    </row>
    <row r="630" spans="1:6" s="1294" customFormat="1" x14ac:dyDescent="0.2">
      <c r="A630" s="1359"/>
      <c r="B630" s="1397" t="s">
        <v>2518</v>
      </c>
      <c r="C630" s="1398"/>
      <c r="D630" s="593"/>
      <c r="E630" s="639"/>
      <c r="F630" s="71"/>
    </row>
    <row r="631" spans="1:6" s="1294" customFormat="1" x14ac:dyDescent="0.2">
      <c r="A631" s="1359"/>
      <c r="B631" s="1399" t="s">
        <v>2519</v>
      </c>
      <c r="C631" s="164"/>
      <c r="D631" s="71"/>
      <c r="E631" s="639"/>
      <c r="F631" s="71"/>
    </row>
    <row r="632" spans="1:6" s="1294" customFormat="1" x14ac:dyDescent="0.2">
      <c r="A632" s="1359"/>
      <c r="B632" s="1397" t="s">
        <v>2520</v>
      </c>
      <c r="C632" s="1398"/>
      <c r="D632" s="593"/>
      <c r="E632" s="639"/>
      <c r="F632" s="71"/>
    </row>
    <row r="633" spans="1:6" s="1294" customFormat="1" x14ac:dyDescent="0.2">
      <c r="A633" s="1359"/>
      <c r="B633" s="1397" t="s">
        <v>2521</v>
      </c>
      <c r="C633" s="1398" t="s">
        <v>40</v>
      </c>
      <c r="D633" s="593">
        <v>1</v>
      </c>
      <c r="E633" s="702"/>
      <c r="F633" s="71">
        <f>E633*D633</f>
        <v>0</v>
      </c>
    </row>
    <row r="634" spans="1:6" s="1294" customFormat="1" x14ac:dyDescent="0.2">
      <c r="A634" s="1359"/>
      <c r="B634" s="1397"/>
      <c r="C634" s="1398"/>
      <c r="D634" s="593"/>
      <c r="E634" s="639"/>
      <c r="F634" s="71"/>
    </row>
    <row r="635" spans="1:6" s="1294" customFormat="1" x14ac:dyDescent="0.2">
      <c r="A635" s="1359" t="s">
        <v>2568</v>
      </c>
      <c r="B635" s="1397" t="s">
        <v>2569</v>
      </c>
      <c r="C635" s="1398"/>
      <c r="D635" s="593"/>
      <c r="E635" s="639"/>
      <c r="F635" s="71"/>
    </row>
    <row r="636" spans="1:6" s="1294" customFormat="1" x14ac:dyDescent="0.2">
      <c r="A636" s="1359"/>
      <c r="B636" s="1399" t="s">
        <v>2511</v>
      </c>
      <c r="C636" s="1398" t="s">
        <v>40</v>
      </c>
      <c r="D636" s="593">
        <v>1</v>
      </c>
      <c r="E636" s="702"/>
      <c r="F636" s="71">
        <f>E636*D636</f>
        <v>0</v>
      </c>
    </row>
    <row r="637" spans="1:6" s="1294" customFormat="1" x14ac:dyDescent="0.2">
      <c r="A637" s="1359"/>
      <c r="B637" s="1399"/>
      <c r="C637" s="164"/>
      <c r="D637" s="71"/>
      <c r="E637" s="639"/>
      <c r="F637" s="71"/>
    </row>
    <row r="638" spans="1:6" s="1294" customFormat="1" x14ac:dyDescent="0.2">
      <c r="A638" s="1359" t="s">
        <v>2570</v>
      </c>
      <c r="B638" s="2004" t="s">
        <v>2571</v>
      </c>
      <c r="C638" s="2004"/>
      <c r="D638" s="593"/>
      <c r="E638" s="639"/>
      <c r="F638" s="71"/>
    </row>
    <row r="639" spans="1:6" s="1294" customFormat="1" x14ac:dyDescent="0.2">
      <c r="A639" s="1359"/>
      <c r="B639" s="1397" t="s">
        <v>2572</v>
      </c>
      <c r="C639" s="1403"/>
      <c r="D639" s="593"/>
      <c r="E639" s="639"/>
      <c r="F639" s="71"/>
    </row>
    <row r="640" spans="1:6" s="1294" customFormat="1" x14ac:dyDescent="0.2">
      <c r="A640" s="1359"/>
      <c r="B640" s="1397" t="s">
        <v>2573</v>
      </c>
      <c r="C640" s="1405" t="s">
        <v>5</v>
      </c>
      <c r="D640" s="593">
        <v>1</v>
      </c>
      <c r="E640" s="702"/>
      <c r="F640" s="71">
        <f>E640*D640</f>
        <v>0</v>
      </c>
    </row>
    <row r="641" spans="1:6" s="1294" customFormat="1" x14ac:dyDescent="0.2">
      <c r="A641" s="1359"/>
      <c r="B641" s="1397"/>
      <c r="C641" s="164"/>
      <c r="D641" s="71"/>
      <c r="E641" s="639"/>
      <c r="F641" s="71"/>
    </row>
    <row r="642" spans="1:6" s="1294" customFormat="1" x14ac:dyDescent="0.2">
      <c r="A642" s="1359" t="s">
        <v>2574</v>
      </c>
      <c r="B642" s="1397" t="s">
        <v>2575</v>
      </c>
      <c r="C642" s="1398" t="s">
        <v>926</v>
      </c>
      <c r="D642" s="593">
        <v>24</v>
      </c>
      <c r="E642" s="702"/>
      <c r="F642" s="71">
        <f>E642*D642</f>
        <v>0</v>
      </c>
    </row>
    <row r="643" spans="1:6" s="1294" customFormat="1" x14ac:dyDescent="0.2">
      <c r="A643" s="1359"/>
      <c r="B643" s="1397"/>
      <c r="C643" s="1398"/>
      <c r="D643" s="593"/>
      <c r="E643" s="639"/>
      <c r="F643" s="71"/>
    </row>
    <row r="644" spans="1:6" s="1294" customFormat="1" x14ac:dyDescent="0.2">
      <c r="A644" s="1359" t="s">
        <v>545</v>
      </c>
      <c r="B644" s="1404" t="s">
        <v>2576</v>
      </c>
      <c r="C644" s="1398"/>
      <c r="D644" s="593"/>
      <c r="E644" s="639"/>
      <c r="F644" s="71"/>
    </row>
    <row r="645" spans="1:6" s="1294" customFormat="1" x14ac:dyDescent="0.2">
      <c r="A645" s="1359"/>
      <c r="B645" s="1397"/>
      <c r="C645" s="1398"/>
      <c r="D645" s="593"/>
      <c r="E645" s="639"/>
      <c r="F645" s="71"/>
    </row>
    <row r="646" spans="1:6" s="1294" customFormat="1" x14ac:dyDescent="0.2">
      <c r="A646" s="1359" t="s">
        <v>2577</v>
      </c>
      <c r="B646" s="1272" t="s">
        <v>2578</v>
      </c>
      <c r="C646" s="1398"/>
      <c r="D646" s="593"/>
      <c r="E646" s="639"/>
      <c r="F646" s="71"/>
    </row>
    <row r="647" spans="1:6" s="1294" customFormat="1" ht="24" x14ac:dyDescent="0.2">
      <c r="A647" s="1359"/>
      <c r="B647" s="1397" t="s">
        <v>2579</v>
      </c>
      <c r="C647" s="1398"/>
      <c r="D647" s="593"/>
      <c r="E647" s="639"/>
      <c r="F647" s="71"/>
    </row>
    <row r="648" spans="1:6" s="1294" customFormat="1" x14ac:dyDescent="0.2">
      <c r="A648" s="1359"/>
      <c r="B648" s="1272" t="s">
        <v>2580</v>
      </c>
      <c r="C648" s="1398"/>
      <c r="D648" s="593"/>
      <c r="E648" s="639"/>
      <c r="F648" s="71"/>
    </row>
    <row r="649" spans="1:6" s="1294" customFormat="1" x14ac:dyDescent="0.2">
      <c r="A649" s="1359"/>
      <c r="B649" s="1360" t="s">
        <v>2581</v>
      </c>
      <c r="C649" s="1398"/>
      <c r="D649" s="593"/>
      <c r="E649" s="639"/>
      <c r="F649" s="71"/>
    </row>
    <row r="650" spans="1:6" s="1294" customFormat="1" x14ac:dyDescent="0.2">
      <c r="A650" s="1359"/>
      <c r="B650" s="1360" t="s">
        <v>2582</v>
      </c>
      <c r="C650" s="1398"/>
      <c r="D650" s="593"/>
      <c r="E650" s="639"/>
      <c r="F650" s="71"/>
    </row>
    <row r="651" spans="1:6" s="1294" customFormat="1" x14ac:dyDescent="0.2">
      <c r="A651" s="1359"/>
      <c r="B651" s="1272" t="s">
        <v>2583</v>
      </c>
      <c r="C651" s="1398"/>
      <c r="D651" s="593"/>
      <c r="E651" s="639"/>
      <c r="F651" s="71"/>
    </row>
    <row r="652" spans="1:6" s="1294" customFormat="1" x14ac:dyDescent="0.2">
      <c r="A652" s="1359"/>
      <c r="B652" s="1272" t="s">
        <v>2584</v>
      </c>
      <c r="C652" s="1398"/>
      <c r="D652" s="593"/>
      <c r="E652" s="639"/>
      <c r="F652" s="71"/>
    </row>
    <row r="653" spans="1:6" s="1294" customFormat="1" x14ac:dyDescent="0.2">
      <c r="A653" s="1359"/>
      <c r="B653" s="1272" t="s">
        <v>2585</v>
      </c>
      <c r="C653" s="1398"/>
      <c r="D653" s="593"/>
      <c r="E653" s="639"/>
      <c r="F653" s="71"/>
    </row>
    <row r="654" spans="1:6" s="1294" customFormat="1" x14ac:dyDescent="0.2">
      <c r="A654" s="1359"/>
      <c r="B654" s="1272" t="s">
        <v>2586</v>
      </c>
      <c r="C654" s="1398"/>
      <c r="D654" s="593"/>
      <c r="E654" s="639"/>
      <c r="F654" s="71"/>
    </row>
    <row r="655" spans="1:6" s="1294" customFormat="1" x14ac:dyDescent="0.2">
      <c r="A655" s="1359"/>
      <c r="B655" s="1360" t="s">
        <v>2587</v>
      </c>
      <c r="C655" s="1398"/>
      <c r="D655" s="593"/>
      <c r="E655" s="639"/>
      <c r="F655" s="71"/>
    </row>
    <row r="656" spans="1:6" s="1294" customFormat="1" x14ac:dyDescent="0.2">
      <c r="A656" s="1359"/>
      <c r="B656" s="1397" t="s">
        <v>2588</v>
      </c>
      <c r="C656" s="1398"/>
      <c r="D656" s="593"/>
      <c r="E656" s="639"/>
      <c r="F656" s="71"/>
    </row>
    <row r="657" spans="1:6" s="1294" customFormat="1" x14ac:dyDescent="0.2">
      <c r="A657" s="1359"/>
      <c r="B657" s="2006" t="s">
        <v>2589</v>
      </c>
      <c r="C657" s="2006"/>
      <c r="D657" s="593"/>
      <c r="E657" s="639"/>
      <c r="F657" s="71"/>
    </row>
    <row r="658" spans="1:6" s="1294" customFormat="1" x14ac:dyDescent="0.2">
      <c r="A658" s="1359"/>
      <c r="B658" s="2004" t="s">
        <v>2590</v>
      </c>
      <c r="C658" s="2004"/>
      <c r="D658" s="593"/>
      <c r="E658" s="639"/>
      <c r="F658" s="71"/>
    </row>
    <row r="659" spans="1:6" s="1294" customFormat="1" x14ac:dyDescent="0.2">
      <c r="A659" s="1359"/>
      <c r="B659" s="1397" t="s">
        <v>2591</v>
      </c>
      <c r="C659" s="1398" t="s">
        <v>40</v>
      </c>
      <c r="D659" s="593">
        <v>1</v>
      </c>
      <c r="E659" s="702"/>
      <c r="F659" s="71">
        <f>E659*D659</f>
        <v>0</v>
      </c>
    </row>
    <row r="660" spans="1:6" s="1294" customFormat="1" x14ac:dyDescent="0.2">
      <c r="A660" s="1359"/>
      <c r="B660" s="1397"/>
      <c r="C660" s="1398"/>
      <c r="D660" s="593"/>
      <c r="E660" s="639"/>
      <c r="F660" s="71"/>
    </row>
    <row r="661" spans="1:6" s="1294" customFormat="1" x14ac:dyDescent="0.2">
      <c r="A661" s="1359" t="s">
        <v>2592</v>
      </c>
      <c r="B661" s="1399" t="s">
        <v>2593</v>
      </c>
      <c r="C661" s="1398"/>
      <c r="D661" s="593"/>
      <c r="E661" s="639"/>
      <c r="F661" s="71"/>
    </row>
    <row r="662" spans="1:6" s="1294" customFormat="1" x14ac:dyDescent="0.2">
      <c r="A662" s="1359"/>
      <c r="B662" s="1397" t="s">
        <v>2594</v>
      </c>
      <c r="C662" s="1398"/>
      <c r="D662" s="593"/>
      <c r="E662" s="639"/>
      <c r="F662" s="71"/>
    </row>
    <row r="663" spans="1:6" s="1294" customFormat="1" x14ac:dyDescent="0.2">
      <c r="A663" s="1359"/>
      <c r="B663" s="1397" t="s">
        <v>2595</v>
      </c>
      <c r="C663" s="164"/>
      <c r="D663" s="71"/>
      <c r="E663" s="639"/>
      <c r="F663" s="71"/>
    </row>
    <row r="664" spans="1:6" s="1294" customFormat="1" x14ac:dyDescent="0.2">
      <c r="A664" s="1359"/>
      <c r="B664" s="1399" t="s">
        <v>2596</v>
      </c>
      <c r="C664" s="164"/>
      <c r="D664" s="71"/>
      <c r="E664" s="639"/>
      <c r="F664" s="71"/>
    </row>
    <row r="665" spans="1:6" s="1294" customFormat="1" x14ac:dyDescent="0.2">
      <c r="A665" s="1359"/>
      <c r="B665" s="1399" t="s">
        <v>2597</v>
      </c>
      <c r="C665" s="1398"/>
      <c r="D665" s="593"/>
      <c r="E665" s="639"/>
      <c r="F665" s="71"/>
    </row>
    <row r="666" spans="1:6" s="1294" customFormat="1" x14ac:dyDescent="0.2">
      <c r="A666" s="1359"/>
      <c r="B666" s="1397" t="s">
        <v>2598</v>
      </c>
      <c r="C666" s="164"/>
      <c r="D666" s="71"/>
      <c r="E666" s="639"/>
      <c r="F666" s="71"/>
    </row>
    <row r="667" spans="1:6" s="1294" customFormat="1" x14ac:dyDescent="0.2">
      <c r="A667" s="1359"/>
      <c r="B667" s="1397" t="s">
        <v>2599</v>
      </c>
      <c r="C667" s="164"/>
      <c r="D667" s="71"/>
      <c r="E667" s="639"/>
      <c r="F667" s="71"/>
    </row>
    <row r="668" spans="1:6" s="1294" customFormat="1" x14ac:dyDescent="0.2">
      <c r="A668" s="1359"/>
      <c r="B668" s="1397" t="s">
        <v>2600</v>
      </c>
      <c r="C668" s="1260" t="s">
        <v>40</v>
      </c>
      <c r="D668" s="71">
        <v>1</v>
      </c>
      <c r="E668" s="702"/>
      <c r="F668" s="71">
        <f>E668*D668</f>
        <v>0</v>
      </c>
    </row>
    <row r="669" spans="1:6" s="1294" customFormat="1" x14ac:dyDescent="0.2">
      <c r="A669" s="1359"/>
      <c r="B669" s="1397"/>
      <c r="C669" s="1260"/>
      <c r="D669" s="71"/>
      <c r="E669" s="639"/>
      <c r="F669" s="71"/>
    </row>
    <row r="670" spans="1:6" s="1294" customFormat="1" x14ac:dyDescent="0.2">
      <c r="A670" s="1359" t="s">
        <v>2601</v>
      </c>
      <c r="B670" s="2004" t="s">
        <v>2602</v>
      </c>
      <c r="C670" s="2004"/>
      <c r="D670" s="593"/>
      <c r="E670" s="639"/>
      <c r="F670" s="71"/>
    </row>
    <row r="671" spans="1:6" s="1294" customFormat="1" x14ac:dyDescent="0.2">
      <c r="A671" s="1359"/>
      <c r="B671" s="1397" t="s">
        <v>2603</v>
      </c>
      <c r="C671" s="1398"/>
      <c r="D671" s="593"/>
      <c r="E671" s="639"/>
      <c r="F671" s="71"/>
    </row>
    <row r="672" spans="1:6" s="1294" customFormat="1" x14ac:dyDescent="0.2">
      <c r="A672" s="1359" t="s">
        <v>2312</v>
      </c>
      <c r="B672" s="1397" t="s">
        <v>2604</v>
      </c>
      <c r="C672" s="1398" t="s">
        <v>926</v>
      </c>
      <c r="D672" s="593">
        <v>48</v>
      </c>
      <c r="E672" s="702"/>
      <c r="F672" s="71">
        <f>E672*D672</f>
        <v>0</v>
      </c>
    </row>
    <row r="673" spans="1:6" s="1294" customFormat="1" x14ac:dyDescent="0.2">
      <c r="A673" s="1359"/>
      <c r="B673" s="1397"/>
      <c r="C673" s="1398"/>
      <c r="D673" s="593"/>
      <c r="E673" s="639"/>
      <c r="F673" s="71"/>
    </row>
    <row r="674" spans="1:6" s="1294" customFormat="1" x14ac:dyDescent="0.2">
      <c r="A674" s="1359" t="s">
        <v>2605</v>
      </c>
      <c r="B674" s="1397" t="s">
        <v>2606</v>
      </c>
      <c r="C674" s="1398"/>
      <c r="D674" s="593"/>
      <c r="E674" s="639"/>
      <c r="F674" s="71"/>
    </row>
    <row r="675" spans="1:6" s="1294" customFormat="1" x14ac:dyDescent="0.2">
      <c r="A675" s="1359"/>
      <c r="B675" s="1397" t="s">
        <v>2607</v>
      </c>
      <c r="C675" s="1398"/>
      <c r="D675" s="593"/>
      <c r="E675" s="639"/>
      <c r="F675" s="71"/>
    </row>
    <row r="676" spans="1:6" s="1294" customFormat="1" x14ac:dyDescent="0.2">
      <c r="A676" s="1371"/>
      <c r="B676" s="1372" t="s">
        <v>2608</v>
      </c>
      <c r="C676" s="1406" t="s">
        <v>40</v>
      </c>
      <c r="D676" s="605">
        <v>1</v>
      </c>
      <c r="E676" s="810"/>
      <c r="F676" s="594">
        <f>E676*D676</f>
        <v>0</v>
      </c>
    </row>
    <row r="677" spans="1:6" s="1294" customFormat="1" x14ac:dyDescent="0.2">
      <c r="A677" s="1373"/>
      <c r="B677" s="1374"/>
      <c r="C677" s="1375"/>
      <c r="D677" s="595"/>
      <c r="E677" s="1185"/>
      <c r="F677" s="597"/>
    </row>
    <row r="678" spans="1:6" s="1294" customFormat="1" x14ac:dyDescent="0.2">
      <c r="A678" s="1376" t="s">
        <v>66</v>
      </c>
      <c r="B678" s="1377" t="s">
        <v>2609</v>
      </c>
      <c r="C678" s="1378"/>
      <c r="D678" s="598"/>
      <c r="E678" s="806"/>
      <c r="F678" s="449">
        <f>SUM(F508:F677)</f>
        <v>0</v>
      </c>
    </row>
    <row r="679" spans="1:6" s="1294" customFormat="1" x14ac:dyDescent="0.2">
      <c r="A679" s="1343"/>
      <c r="B679" s="1344"/>
      <c r="C679" s="1336"/>
      <c r="D679" s="533"/>
      <c r="E679" s="817"/>
      <c r="F679" s="587"/>
    </row>
    <row r="680" spans="1:6" s="1357" customFormat="1" x14ac:dyDescent="0.2">
      <c r="A680" s="1340" t="s">
        <v>68</v>
      </c>
      <c r="B680" s="2001" t="s">
        <v>2610</v>
      </c>
      <c r="C680" s="2001"/>
      <c r="D680" s="2001"/>
      <c r="E680" s="1199"/>
      <c r="F680" s="542"/>
    </row>
    <row r="681" spans="1:6" s="1294" customFormat="1" x14ac:dyDescent="0.2">
      <c r="A681" s="1393"/>
      <c r="B681" s="1350"/>
      <c r="C681" s="1351"/>
      <c r="D681" s="589"/>
      <c r="E681" s="1184"/>
      <c r="F681" s="590"/>
    </row>
    <row r="682" spans="1:6" s="1294" customFormat="1" x14ac:dyDescent="0.2">
      <c r="A682" s="1352" t="s">
        <v>546</v>
      </c>
      <c r="B682" s="1394" t="s">
        <v>2611</v>
      </c>
      <c r="C682" s="1354"/>
      <c r="D682" s="601"/>
      <c r="E682" s="1186"/>
      <c r="F682" s="601"/>
    </row>
    <row r="683" spans="1:6" s="1294" customFormat="1" x14ac:dyDescent="0.2">
      <c r="A683" s="1266"/>
      <c r="B683" s="1272"/>
      <c r="C683" s="1260"/>
      <c r="D683" s="71"/>
      <c r="E683" s="639"/>
      <c r="F683" s="71"/>
    </row>
    <row r="684" spans="1:6" s="1294" customFormat="1" x14ac:dyDescent="0.2">
      <c r="A684" s="1266" t="s">
        <v>2612</v>
      </c>
      <c r="B684" s="1272" t="s">
        <v>2613</v>
      </c>
      <c r="C684" s="1260"/>
      <c r="D684" s="71"/>
      <c r="E684" s="639"/>
      <c r="F684" s="71"/>
    </row>
    <row r="685" spans="1:6" s="1294" customFormat="1" x14ac:dyDescent="0.2">
      <c r="A685" s="1266"/>
      <c r="B685" s="1272" t="s">
        <v>2614</v>
      </c>
      <c r="C685" s="1260"/>
      <c r="D685" s="71"/>
      <c r="E685" s="639"/>
      <c r="F685" s="71"/>
    </row>
    <row r="686" spans="1:6" s="1294" customFormat="1" x14ac:dyDescent="0.2">
      <c r="A686" s="1266"/>
      <c r="B686" s="1272" t="s">
        <v>2615</v>
      </c>
      <c r="C686" s="1260"/>
      <c r="D686" s="71"/>
      <c r="E686" s="639"/>
      <c r="F686" s="71"/>
    </row>
    <row r="687" spans="1:6" s="1294" customFormat="1" x14ac:dyDescent="0.2">
      <c r="A687" s="1266"/>
      <c r="B687" s="1390" t="s">
        <v>2616</v>
      </c>
      <c r="C687" s="1260"/>
      <c r="D687" s="71"/>
      <c r="E687" s="639"/>
      <c r="F687" s="71"/>
    </row>
    <row r="688" spans="1:6" s="1294" customFormat="1" x14ac:dyDescent="0.2">
      <c r="A688" s="1266"/>
      <c r="B688" s="1272" t="s">
        <v>2617</v>
      </c>
      <c r="C688" s="1260"/>
      <c r="D688" s="71"/>
      <c r="E688" s="639"/>
      <c r="F688" s="71"/>
    </row>
    <row r="689" spans="1:6" s="1294" customFormat="1" x14ac:dyDescent="0.2">
      <c r="A689" s="1266"/>
      <c r="B689" s="1360" t="s">
        <v>2618</v>
      </c>
      <c r="C689" s="1260"/>
      <c r="D689" s="71"/>
      <c r="E689" s="639"/>
      <c r="F689" s="71"/>
    </row>
    <row r="690" spans="1:6" s="1294" customFormat="1" x14ac:dyDescent="0.2">
      <c r="A690" s="1266"/>
      <c r="B690" s="1360" t="s">
        <v>2619</v>
      </c>
      <c r="C690" s="1260"/>
      <c r="D690" s="71"/>
      <c r="E690" s="639"/>
      <c r="F690" s="71"/>
    </row>
    <row r="691" spans="1:6" s="1294" customFormat="1" x14ac:dyDescent="0.2">
      <c r="A691" s="1266"/>
      <c r="B691" s="1360" t="s">
        <v>2620</v>
      </c>
      <c r="C691" s="164"/>
      <c r="D691" s="71"/>
      <c r="E691" s="639"/>
      <c r="F691" s="71"/>
    </row>
    <row r="692" spans="1:6" s="1294" customFormat="1" x14ac:dyDescent="0.2">
      <c r="A692" s="1266"/>
      <c r="B692" s="1360"/>
      <c r="C692" s="164"/>
      <c r="D692" s="71"/>
      <c r="E692" s="639"/>
      <c r="F692" s="71"/>
    </row>
    <row r="693" spans="1:6" s="1294" customFormat="1" x14ac:dyDescent="0.2">
      <c r="A693" s="1266"/>
      <c r="B693" s="1360" t="s">
        <v>2621</v>
      </c>
      <c r="C693" s="1260"/>
      <c r="D693" s="71"/>
      <c r="E693" s="639"/>
      <c r="F693" s="71"/>
    </row>
    <row r="694" spans="1:6" s="1294" customFormat="1" x14ac:dyDescent="0.2">
      <c r="A694" s="1266"/>
      <c r="B694" s="1360" t="s">
        <v>2622</v>
      </c>
      <c r="C694" s="164"/>
      <c r="D694" s="71"/>
      <c r="E694" s="639"/>
      <c r="F694" s="71"/>
    </row>
    <row r="695" spans="1:6" s="1294" customFormat="1" x14ac:dyDescent="0.2">
      <c r="A695" s="1266"/>
      <c r="B695" s="1272" t="s">
        <v>2623</v>
      </c>
      <c r="C695" s="1391" t="s">
        <v>40</v>
      </c>
      <c r="D695" s="604">
        <v>1</v>
      </c>
      <c r="E695" s="702"/>
      <c r="F695" s="71">
        <f>E695*D695</f>
        <v>0</v>
      </c>
    </row>
    <row r="696" spans="1:6" s="1294" customFormat="1" x14ac:dyDescent="0.2">
      <c r="A696" s="1266"/>
      <c r="B696" s="1272"/>
      <c r="C696" s="1260"/>
      <c r="D696" s="71"/>
      <c r="E696" s="639"/>
      <c r="F696" s="71"/>
    </row>
    <row r="697" spans="1:6" s="1294" customFormat="1" ht="24" x14ac:dyDescent="0.2">
      <c r="A697" s="1266" t="s">
        <v>2624</v>
      </c>
      <c r="B697" s="1367" t="s">
        <v>2625</v>
      </c>
      <c r="C697" s="1260"/>
      <c r="D697" s="71"/>
      <c r="E697" s="639"/>
      <c r="F697" s="71"/>
    </row>
    <row r="698" spans="1:6" s="1294" customFormat="1" x14ac:dyDescent="0.2">
      <c r="A698" s="1266"/>
      <c r="B698" s="1367" t="s">
        <v>2626</v>
      </c>
      <c r="C698" s="1370" t="s">
        <v>926</v>
      </c>
      <c r="D698" s="593">
        <v>3</v>
      </c>
      <c r="E698" s="702"/>
      <c r="F698" s="71">
        <f>E698*D698</f>
        <v>0</v>
      </c>
    </row>
    <row r="699" spans="1:6" s="1294" customFormat="1" x14ac:dyDescent="0.2">
      <c r="A699" s="1266"/>
      <c r="B699" s="1367" t="s">
        <v>2627</v>
      </c>
      <c r="C699" s="1370" t="s">
        <v>926</v>
      </c>
      <c r="D699" s="593">
        <v>15</v>
      </c>
      <c r="E699" s="702"/>
      <c r="F699" s="71">
        <f>E699*D699</f>
        <v>0</v>
      </c>
    </row>
    <row r="700" spans="1:6" s="1294" customFormat="1" x14ac:dyDescent="0.2">
      <c r="A700" s="1266"/>
      <c r="B700" s="1367" t="s">
        <v>2628</v>
      </c>
      <c r="C700" s="1370" t="s">
        <v>926</v>
      </c>
      <c r="D700" s="593">
        <v>24</v>
      </c>
      <c r="E700" s="702"/>
      <c r="F700" s="71">
        <f>E700*D700</f>
        <v>0</v>
      </c>
    </row>
    <row r="701" spans="1:6" s="1294" customFormat="1" x14ac:dyDescent="0.2">
      <c r="A701" s="1266"/>
      <c r="B701" s="1272"/>
      <c r="C701" s="1260"/>
      <c r="D701" s="71"/>
      <c r="E701" s="639"/>
      <c r="F701" s="71"/>
    </row>
    <row r="702" spans="1:6" s="1294" customFormat="1" x14ac:dyDescent="0.2">
      <c r="A702" s="1266" t="s">
        <v>547</v>
      </c>
      <c r="B702" s="1358" t="s">
        <v>2629</v>
      </c>
      <c r="C702" s="1260"/>
      <c r="D702" s="71"/>
      <c r="E702" s="639"/>
      <c r="F702" s="71"/>
    </row>
    <row r="703" spans="1:6" s="1294" customFormat="1" x14ac:dyDescent="0.2">
      <c r="A703" s="1266"/>
      <c r="B703" s="1272"/>
      <c r="C703" s="1260"/>
      <c r="D703" s="71"/>
      <c r="E703" s="639"/>
      <c r="F703" s="71"/>
    </row>
    <row r="704" spans="1:6" s="1294" customFormat="1" ht="24" x14ac:dyDescent="0.2">
      <c r="A704" s="1359" t="s">
        <v>1591</v>
      </c>
      <c r="B704" s="1369" t="s">
        <v>2630</v>
      </c>
      <c r="C704" s="1364"/>
      <c r="D704" s="591"/>
      <c r="E704" s="639"/>
      <c r="F704" s="71"/>
    </row>
    <row r="705" spans="1:6" s="1294" customFormat="1" x14ac:dyDescent="0.2">
      <c r="A705" s="1359"/>
      <c r="B705" s="1369" t="s">
        <v>2631</v>
      </c>
      <c r="C705" s="1364"/>
      <c r="D705" s="591"/>
      <c r="E705" s="639"/>
      <c r="F705" s="71"/>
    </row>
    <row r="706" spans="1:6" s="1294" customFormat="1" x14ac:dyDescent="0.2">
      <c r="A706" s="1359"/>
      <c r="B706" s="1407" t="s">
        <v>2632</v>
      </c>
      <c r="C706" s="1408"/>
      <c r="D706" s="606"/>
      <c r="E706" s="639"/>
      <c r="F706" s="71"/>
    </row>
    <row r="707" spans="1:6" s="1294" customFormat="1" x14ac:dyDescent="0.2">
      <c r="A707" s="1359"/>
      <c r="B707" s="1407" t="s">
        <v>2633</v>
      </c>
      <c r="C707" s="1408"/>
      <c r="D707" s="606"/>
      <c r="E707" s="639"/>
      <c r="F707" s="71"/>
    </row>
    <row r="708" spans="1:6" s="1294" customFormat="1" x14ac:dyDescent="0.2">
      <c r="A708" s="1359"/>
      <c r="B708" s="1407" t="s">
        <v>2634</v>
      </c>
      <c r="C708" s="1408"/>
      <c r="D708" s="606"/>
      <c r="E708" s="639"/>
      <c r="F708" s="71"/>
    </row>
    <row r="709" spans="1:6" s="1294" customFormat="1" ht="24" x14ac:dyDescent="0.2">
      <c r="A709" s="1359"/>
      <c r="B709" s="1407" t="s">
        <v>2635</v>
      </c>
      <c r="C709" s="1408" t="s">
        <v>40</v>
      </c>
      <c r="D709" s="606">
        <v>1</v>
      </c>
      <c r="E709" s="702"/>
      <c r="F709" s="71">
        <f>E709*D709</f>
        <v>0</v>
      </c>
    </row>
    <row r="710" spans="1:6" s="1294" customFormat="1" x14ac:dyDescent="0.2">
      <c r="A710" s="1359"/>
      <c r="B710" s="1407"/>
      <c r="C710" s="1408"/>
      <c r="D710" s="606"/>
      <c r="E710" s="639"/>
      <c r="F710" s="71"/>
    </row>
    <row r="711" spans="1:6" s="1294" customFormat="1" ht="36" x14ac:dyDescent="0.2">
      <c r="A711" s="1359" t="s">
        <v>2636</v>
      </c>
      <c r="B711" s="1407" t="s">
        <v>2637</v>
      </c>
      <c r="C711" s="1408" t="s">
        <v>40</v>
      </c>
      <c r="D711" s="606">
        <v>1</v>
      </c>
      <c r="E711" s="702"/>
      <c r="F711" s="71">
        <f>E711*D711</f>
        <v>0</v>
      </c>
    </row>
    <row r="712" spans="1:6" s="1294" customFormat="1" x14ac:dyDescent="0.2">
      <c r="A712" s="1359"/>
      <c r="B712" s="1407"/>
      <c r="C712" s="1408"/>
      <c r="D712" s="606"/>
      <c r="E712" s="639"/>
      <c r="F712" s="71"/>
    </row>
    <row r="713" spans="1:6" s="1294" customFormat="1" ht="24" x14ac:dyDescent="0.2">
      <c r="A713" s="1359" t="s">
        <v>2638</v>
      </c>
      <c r="B713" s="1407" t="s">
        <v>2639</v>
      </c>
      <c r="C713" s="1408"/>
      <c r="D713" s="606"/>
      <c r="E713" s="639"/>
      <c r="F713" s="71"/>
    </row>
    <row r="714" spans="1:6" s="1294" customFormat="1" x14ac:dyDescent="0.2">
      <c r="A714" s="1359"/>
      <c r="B714" s="1407" t="s">
        <v>2640</v>
      </c>
      <c r="C714" s="1408" t="s">
        <v>5</v>
      </c>
      <c r="D714" s="606">
        <v>2</v>
      </c>
      <c r="E714" s="702"/>
      <c r="F714" s="71">
        <f>E714*D714</f>
        <v>0</v>
      </c>
    </row>
    <row r="715" spans="1:6" s="1294" customFormat="1" x14ac:dyDescent="0.2">
      <c r="A715" s="1359"/>
      <c r="B715" s="1407" t="s">
        <v>2641</v>
      </c>
      <c r="C715" s="1260" t="s">
        <v>5</v>
      </c>
      <c r="D715" s="71">
        <v>7</v>
      </c>
      <c r="E715" s="702"/>
      <c r="F715" s="71">
        <f>E715*D715</f>
        <v>0</v>
      </c>
    </row>
    <row r="716" spans="1:6" s="1294" customFormat="1" x14ac:dyDescent="0.2">
      <c r="A716" s="1359"/>
      <c r="B716" s="1407" t="s">
        <v>2642</v>
      </c>
      <c r="C716" s="1408" t="s">
        <v>5</v>
      </c>
      <c r="D716" s="606">
        <v>4</v>
      </c>
      <c r="E716" s="702"/>
      <c r="F716" s="71">
        <f>E716*D716</f>
        <v>0</v>
      </c>
    </row>
    <row r="717" spans="1:6" s="1294" customFormat="1" x14ac:dyDescent="0.2">
      <c r="A717" s="1359"/>
      <c r="B717" s="1407"/>
      <c r="C717" s="1408"/>
      <c r="D717" s="606"/>
      <c r="E717" s="639"/>
      <c r="F717" s="71"/>
    </row>
    <row r="718" spans="1:6" s="1294" customFormat="1" x14ac:dyDescent="0.2">
      <c r="A718" s="1359" t="s">
        <v>2643</v>
      </c>
      <c r="B718" s="1407" t="s">
        <v>2644</v>
      </c>
      <c r="C718" s="1408" t="s">
        <v>926</v>
      </c>
      <c r="D718" s="606">
        <v>18</v>
      </c>
      <c r="E718" s="702"/>
      <c r="F718" s="71">
        <f>E718*D718</f>
        <v>0</v>
      </c>
    </row>
    <row r="719" spans="1:6" s="1294" customFormat="1" x14ac:dyDescent="0.2">
      <c r="A719" s="1359"/>
      <c r="B719" s="1407" t="s">
        <v>2645</v>
      </c>
      <c r="C719" s="1408" t="s">
        <v>926</v>
      </c>
      <c r="D719" s="606">
        <v>36</v>
      </c>
      <c r="E719" s="702"/>
      <c r="F719" s="71">
        <f>E719*D719</f>
        <v>0</v>
      </c>
    </row>
    <row r="720" spans="1:6" s="1294" customFormat="1" x14ac:dyDescent="0.2">
      <c r="A720" s="1359"/>
      <c r="B720" s="1407"/>
      <c r="C720" s="1408"/>
      <c r="D720" s="606"/>
      <c r="E720" s="639"/>
      <c r="F720" s="71"/>
    </row>
    <row r="721" spans="1:6" s="1294" customFormat="1" x14ac:dyDescent="0.2">
      <c r="A721" s="1359"/>
      <c r="B721" s="1366" t="s">
        <v>2646</v>
      </c>
      <c r="C721" s="1370"/>
      <c r="D721" s="593"/>
      <c r="E721" s="639"/>
      <c r="F721" s="71"/>
    </row>
    <row r="722" spans="1:6" s="1294" customFormat="1" x14ac:dyDescent="0.2">
      <c r="A722" s="1359"/>
      <c r="B722" s="1363"/>
      <c r="C722" s="1370"/>
      <c r="D722" s="593"/>
      <c r="E722" s="639"/>
      <c r="F722" s="71"/>
    </row>
    <row r="723" spans="1:6" s="1294" customFormat="1" x14ac:dyDescent="0.2">
      <c r="A723" s="1266" t="s">
        <v>548</v>
      </c>
      <c r="B723" s="1272" t="s">
        <v>2647</v>
      </c>
      <c r="C723" s="1260"/>
      <c r="D723" s="71"/>
      <c r="E723" s="639"/>
      <c r="F723" s="71"/>
    </row>
    <row r="724" spans="1:6" s="1294" customFormat="1" x14ac:dyDescent="0.2">
      <c r="A724" s="1266"/>
      <c r="B724" s="1272"/>
      <c r="C724" s="1260"/>
      <c r="D724" s="71"/>
      <c r="E724" s="639"/>
      <c r="F724" s="71"/>
    </row>
    <row r="725" spans="1:6" s="1294" customFormat="1" ht="48" x14ac:dyDescent="0.2">
      <c r="A725" s="1359" t="s">
        <v>2648</v>
      </c>
      <c r="B725" s="1367" t="s">
        <v>2326</v>
      </c>
      <c r="C725" s="1368" t="s">
        <v>40</v>
      </c>
      <c r="D725" s="592">
        <v>1</v>
      </c>
      <c r="E725" s="702"/>
      <c r="F725" s="71">
        <f>E725*D725</f>
        <v>0</v>
      </c>
    </row>
    <row r="726" spans="1:6" s="1294" customFormat="1" x14ac:dyDescent="0.2">
      <c r="A726" s="1359"/>
      <c r="B726" s="1367"/>
      <c r="C726" s="1368"/>
      <c r="D726" s="592"/>
      <c r="E726" s="639"/>
      <c r="F726" s="71"/>
    </row>
    <row r="727" spans="1:6" s="1294" customFormat="1" ht="24" x14ac:dyDescent="0.2">
      <c r="A727" s="1359" t="s">
        <v>2649</v>
      </c>
      <c r="B727" s="1367" t="s">
        <v>2939</v>
      </c>
      <c r="C727" s="1368" t="s">
        <v>40</v>
      </c>
      <c r="D727" s="592">
        <v>1</v>
      </c>
      <c r="E727" s="702"/>
      <c r="F727" s="71">
        <f>E727*D727</f>
        <v>0</v>
      </c>
    </row>
    <row r="728" spans="1:6" s="1294" customFormat="1" x14ac:dyDescent="0.2">
      <c r="A728" s="1359"/>
      <c r="B728" s="1367"/>
      <c r="C728" s="1368"/>
      <c r="D728" s="592"/>
      <c r="E728" s="639"/>
      <c r="F728" s="71"/>
    </row>
    <row r="729" spans="1:6" s="1294" customFormat="1" ht="60" x14ac:dyDescent="0.2">
      <c r="A729" s="1361" t="s">
        <v>2650</v>
      </c>
      <c r="B729" s="1362" t="s">
        <v>2651</v>
      </c>
      <c r="C729" s="1386" t="s">
        <v>5</v>
      </c>
      <c r="D729" s="602">
        <v>1</v>
      </c>
      <c r="E729" s="702"/>
      <c r="F729" s="71">
        <f>E729*D729</f>
        <v>0</v>
      </c>
    </row>
    <row r="730" spans="1:6" s="1294" customFormat="1" x14ac:dyDescent="0.2">
      <c r="A730" s="1359"/>
      <c r="B730" s="1369"/>
      <c r="C730" s="1364"/>
      <c r="D730" s="591"/>
      <c r="E730" s="639"/>
      <c r="F730" s="71"/>
    </row>
    <row r="731" spans="1:6" s="1294" customFormat="1" ht="36" x14ac:dyDescent="0.2">
      <c r="A731" s="1359" t="s">
        <v>2652</v>
      </c>
      <c r="B731" s="1367" t="s">
        <v>2653</v>
      </c>
      <c r="C731" s="1370" t="s">
        <v>5</v>
      </c>
      <c r="D731" s="593">
        <v>1</v>
      </c>
      <c r="E731" s="702"/>
      <c r="F731" s="71">
        <f>E731*D731</f>
        <v>0</v>
      </c>
    </row>
    <row r="732" spans="1:6" s="1294" customFormat="1" x14ac:dyDescent="0.2">
      <c r="A732" s="1359"/>
      <c r="B732" s="1367"/>
      <c r="C732" s="1368"/>
      <c r="D732" s="592"/>
      <c r="E732" s="639"/>
      <c r="F732" s="71"/>
    </row>
    <row r="733" spans="1:6" s="1294" customFormat="1" x14ac:dyDescent="0.2">
      <c r="A733" s="1359" t="s">
        <v>2654</v>
      </c>
      <c r="B733" s="2005" t="s">
        <v>2655</v>
      </c>
      <c r="C733" s="2005"/>
      <c r="D733" s="592"/>
      <c r="E733" s="639"/>
      <c r="F733" s="71"/>
    </row>
    <row r="734" spans="1:6" s="1294" customFormat="1" x14ac:dyDescent="0.2">
      <c r="A734" s="1359"/>
      <c r="B734" s="1272" t="s">
        <v>2656</v>
      </c>
      <c r="C734" s="1260"/>
      <c r="D734" s="71"/>
      <c r="E734" s="639"/>
      <c r="F734" s="71"/>
    </row>
    <row r="735" spans="1:6" s="1294" customFormat="1" ht="36" x14ac:dyDescent="0.2">
      <c r="A735" s="1359"/>
      <c r="B735" s="1409" t="s">
        <v>2657</v>
      </c>
      <c r="C735" s="1368" t="s">
        <v>926</v>
      </c>
      <c r="D735" s="592">
        <v>3</v>
      </c>
      <c r="E735" s="702"/>
      <c r="F735" s="71">
        <f>E735*D735</f>
        <v>0</v>
      </c>
    </row>
    <row r="736" spans="1:6" s="1294" customFormat="1" x14ac:dyDescent="0.2">
      <c r="A736" s="1359"/>
      <c r="B736" s="1367" t="s">
        <v>2658</v>
      </c>
      <c r="C736" s="1368" t="s">
        <v>926</v>
      </c>
      <c r="D736" s="592">
        <v>6</v>
      </c>
      <c r="E736" s="702"/>
      <c r="F736" s="71">
        <f>E736*D736</f>
        <v>0</v>
      </c>
    </row>
    <row r="737" spans="1:6" s="1294" customFormat="1" x14ac:dyDescent="0.2">
      <c r="A737" s="1359"/>
      <c r="B737" s="1367"/>
      <c r="C737" s="1368"/>
      <c r="D737" s="592"/>
      <c r="E737" s="639"/>
      <c r="F737" s="71"/>
    </row>
    <row r="738" spans="1:6" s="1294" customFormat="1" x14ac:dyDescent="0.2">
      <c r="A738" s="1359" t="s">
        <v>549</v>
      </c>
      <c r="B738" s="1388" t="s">
        <v>2659</v>
      </c>
      <c r="C738" s="1368"/>
      <c r="D738" s="592"/>
      <c r="E738" s="639"/>
      <c r="F738" s="71"/>
    </row>
    <row r="739" spans="1:6" s="1294" customFormat="1" x14ac:dyDescent="0.2">
      <c r="A739" s="1359"/>
      <c r="B739" s="1367"/>
      <c r="C739" s="1368"/>
      <c r="D739" s="592"/>
      <c r="E739" s="639"/>
      <c r="F739" s="71"/>
    </row>
    <row r="740" spans="1:6" s="1294" customFormat="1" x14ac:dyDescent="0.2">
      <c r="A740" s="1359" t="s">
        <v>2648</v>
      </c>
      <c r="B740" s="1367" t="s">
        <v>2660</v>
      </c>
      <c r="C740" s="1368"/>
      <c r="D740" s="592"/>
      <c r="E740" s="639"/>
      <c r="F740" s="71"/>
    </row>
    <row r="741" spans="1:6" s="1294" customFormat="1" x14ac:dyDescent="0.2">
      <c r="A741" s="1359"/>
      <c r="B741" s="1367" t="s">
        <v>2661</v>
      </c>
      <c r="C741" s="1368"/>
      <c r="D741" s="592"/>
      <c r="E741" s="639"/>
      <c r="F741" s="71"/>
    </row>
    <row r="742" spans="1:6" s="1294" customFormat="1" x14ac:dyDescent="0.2">
      <c r="A742" s="1359"/>
      <c r="B742" s="1367" t="s">
        <v>2662</v>
      </c>
      <c r="C742" s="1368" t="s">
        <v>5</v>
      </c>
      <c r="D742" s="592">
        <v>1</v>
      </c>
      <c r="E742" s="702"/>
      <c r="F742" s="71">
        <f>E742*D742</f>
        <v>0</v>
      </c>
    </row>
    <row r="743" spans="1:6" s="1294" customFormat="1" x14ac:dyDescent="0.2">
      <c r="A743" s="1359"/>
      <c r="B743" s="1367"/>
      <c r="C743" s="1368"/>
      <c r="D743" s="592"/>
      <c r="E743" s="639"/>
      <c r="F743" s="71"/>
    </row>
    <row r="744" spans="1:6" s="1294" customFormat="1" x14ac:dyDescent="0.2">
      <c r="A744" s="1359" t="s">
        <v>2663</v>
      </c>
      <c r="B744" s="1409" t="s">
        <v>2664</v>
      </c>
      <c r="C744" s="1260" t="s">
        <v>5</v>
      </c>
      <c r="D744" s="71">
        <v>1</v>
      </c>
      <c r="E744" s="702"/>
      <c r="F744" s="71">
        <f>E744*D744</f>
        <v>0</v>
      </c>
    </row>
    <row r="745" spans="1:6" s="1294" customFormat="1" x14ac:dyDescent="0.2">
      <c r="A745" s="1266"/>
      <c r="B745" s="1272"/>
      <c r="C745" s="1260"/>
      <c r="D745" s="71"/>
      <c r="E745" s="639"/>
      <c r="F745" s="71"/>
    </row>
    <row r="746" spans="1:6" s="1294" customFormat="1" ht="36" x14ac:dyDescent="0.2">
      <c r="A746" s="1359" t="s">
        <v>2665</v>
      </c>
      <c r="B746" s="1363" t="s">
        <v>2666</v>
      </c>
      <c r="C746" s="1364" t="s">
        <v>5</v>
      </c>
      <c r="D746" s="591">
        <v>1</v>
      </c>
      <c r="E746" s="702"/>
      <c r="F746" s="71">
        <f>E746*D746</f>
        <v>0</v>
      </c>
    </row>
    <row r="747" spans="1:6" s="1294" customFormat="1" x14ac:dyDescent="0.2">
      <c r="A747" s="1359"/>
      <c r="B747" s="1369"/>
      <c r="C747" s="1364"/>
      <c r="D747" s="591"/>
      <c r="E747" s="639"/>
      <c r="F747" s="71"/>
    </row>
    <row r="748" spans="1:6" s="1294" customFormat="1" ht="24" x14ac:dyDescent="0.2">
      <c r="A748" s="1359" t="s">
        <v>2667</v>
      </c>
      <c r="B748" s="1369" t="s">
        <v>2668</v>
      </c>
      <c r="C748" s="1364" t="s">
        <v>5</v>
      </c>
      <c r="D748" s="591">
        <v>1</v>
      </c>
      <c r="E748" s="702"/>
      <c r="F748" s="71">
        <f>E748*D748</f>
        <v>0</v>
      </c>
    </row>
    <row r="749" spans="1:6" s="1294" customFormat="1" x14ac:dyDescent="0.2">
      <c r="A749" s="1359"/>
      <c r="B749" s="1369"/>
      <c r="C749" s="1364"/>
      <c r="D749" s="591"/>
      <c r="E749" s="639"/>
      <c r="F749" s="71"/>
    </row>
    <row r="750" spans="1:6" s="1294" customFormat="1" x14ac:dyDescent="0.2">
      <c r="A750" s="1359" t="s">
        <v>2669</v>
      </c>
      <c r="B750" s="1367" t="s">
        <v>2670</v>
      </c>
      <c r="C750" s="1370"/>
      <c r="D750" s="593"/>
      <c r="E750" s="639"/>
      <c r="F750" s="71"/>
    </row>
    <row r="751" spans="1:6" s="1294" customFormat="1" x14ac:dyDescent="0.2">
      <c r="A751" s="1359"/>
      <c r="B751" s="1367" t="s">
        <v>2337</v>
      </c>
      <c r="C751" s="1370" t="s">
        <v>926</v>
      </c>
      <c r="D751" s="593">
        <v>3</v>
      </c>
      <c r="E751" s="702"/>
      <c r="F751" s="71">
        <f>E751*D751</f>
        <v>0</v>
      </c>
    </row>
    <row r="752" spans="1:6" s="1294" customFormat="1" x14ac:dyDescent="0.2">
      <c r="A752" s="1359"/>
      <c r="B752" s="1367" t="s">
        <v>2671</v>
      </c>
      <c r="C752" s="1370" t="s">
        <v>926</v>
      </c>
      <c r="D752" s="593">
        <v>6</v>
      </c>
      <c r="E752" s="702"/>
      <c r="F752" s="71">
        <f>E752*D752</f>
        <v>0</v>
      </c>
    </row>
    <row r="753" spans="1:6" s="1294" customFormat="1" x14ac:dyDescent="0.2">
      <c r="A753" s="1359"/>
      <c r="B753" s="1410" t="s">
        <v>2672</v>
      </c>
      <c r="C753" s="1370"/>
      <c r="D753" s="593"/>
      <c r="E753" s="639"/>
      <c r="F753" s="71"/>
    </row>
    <row r="754" spans="1:6" s="1294" customFormat="1" x14ac:dyDescent="0.2">
      <c r="A754" s="1359"/>
      <c r="B754" s="1367" t="s">
        <v>2673</v>
      </c>
      <c r="C754" s="1370" t="s">
        <v>5</v>
      </c>
      <c r="D754" s="593">
        <v>1</v>
      </c>
      <c r="E754" s="702"/>
      <c r="F754" s="71">
        <f>E754*D754</f>
        <v>0</v>
      </c>
    </row>
    <row r="755" spans="1:6" s="1294" customFormat="1" x14ac:dyDescent="0.2">
      <c r="A755" s="1359"/>
      <c r="B755" s="1367"/>
      <c r="C755" s="1370"/>
      <c r="D755" s="593"/>
      <c r="E755" s="639"/>
      <c r="F755" s="71"/>
    </row>
    <row r="756" spans="1:6" s="1294" customFormat="1" x14ac:dyDescent="0.2">
      <c r="A756" s="1359" t="s">
        <v>2674</v>
      </c>
      <c r="B756" s="1369" t="s">
        <v>2675</v>
      </c>
      <c r="C756" s="1364"/>
      <c r="D756" s="593"/>
      <c r="E756" s="639"/>
      <c r="F756" s="71"/>
    </row>
    <row r="757" spans="1:6" s="1294" customFormat="1" ht="36" x14ac:dyDescent="0.2">
      <c r="A757" s="1359"/>
      <c r="B757" s="1369" t="s">
        <v>2934</v>
      </c>
      <c r="C757" s="1260"/>
      <c r="D757" s="71"/>
      <c r="E757" s="639"/>
      <c r="F757" s="71"/>
    </row>
    <row r="758" spans="1:6" s="1294" customFormat="1" x14ac:dyDescent="0.2">
      <c r="A758" s="1359"/>
      <c r="B758" s="1369" t="s">
        <v>2676</v>
      </c>
      <c r="C758" s="1364" t="s">
        <v>40</v>
      </c>
      <c r="D758" s="593">
        <v>1</v>
      </c>
      <c r="E758" s="702"/>
      <c r="F758" s="71">
        <f>E758*D758</f>
        <v>0</v>
      </c>
    </row>
    <row r="759" spans="1:6" s="1294" customFormat="1" x14ac:dyDescent="0.2">
      <c r="A759" s="1359"/>
      <c r="B759" s="1397"/>
      <c r="C759" s="1403"/>
      <c r="D759" s="593"/>
      <c r="E759" s="639"/>
      <c r="F759" s="71"/>
    </row>
    <row r="760" spans="1:6" s="1294" customFormat="1" x14ac:dyDescent="0.2">
      <c r="A760" s="1359" t="s">
        <v>2677</v>
      </c>
      <c r="B760" s="1397" t="s">
        <v>2678</v>
      </c>
      <c r="C760" s="1398"/>
      <c r="D760" s="593"/>
      <c r="E760" s="639"/>
      <c r="F760" s="71"/>
    </row>
    <row r="761" spans="1:6" s="1294" customFormat="1" x14ac:dyDescent="0.2">
      <c r="A761" s="1359"/>
      <c r="B761" s="1399" t="s">
        <v>2679</v>
      </c>
      <c r="C761" s="1398"/>
      <c r="D761" s="593"/>
      <c r="E761" s="639"/>
      <c r="F761" s="71"/>
    </row>
    <row r="762" spans="1:6" s="1294" customFormat="1" x14ac:dyDescent="0.2">
      <c r="A762" s="1359"/>
      <c r="B762" s="1399" t="s">
        <v>2680</v>
      </c>
      <c r="C762" s="1398"/>
      <c r="D762" s="593"/>
      <c r="E762" s="639"/>
      <c r="F762" s="71"/>
    </row>
    <row r="763" spans="1:6" s="1294" customFormat="1" x14ac:dyDescent="0.2">
      <c r="A763" s="1359"/>
      <c r="B763" s="1399" t="s">
        <v>2513</v>
      </c>
      <c r="C763" s="1398"/>
      <c r="D763" s="593"/>
      <c r="E763" s="639"/>
      <c r="F763" s="71"/>
    </row>
    <row r="764" spans="1:6" s="1294" customFormat="1" x14ac:dyDescent="0.2">
      <c r="A764" s="1359"/>
      <c r="B764" s="1397" t="s">
        <v>2514</v>
      </c>
      <c r="C764" s="1398"/>
      <c r="D764" s="593"/>
      <c r="E764" s="639"/>
      <c r="F764" s="71"/>
    </row>
    <row r="765" spans="1:6" s="1294" customFormat="1" x14ac:dyDescent="0.2">
      <c r="A765" s="1359"/>
      <c r="B765" s="1399" t="s">
        <v>2515</v>
      </c>
      <c r="C765" s="1398"/>
      <c r="D765" s="593"/>
      <c r="E765" s="639"/>
      <c r="F765" s="71"/>
    </row>
    <row r="766" spans="1:6" s="1294" customFormat="1" x14ac:dyDescent="0.2">
      <c r="A766" s="1359"/>
      <c r="B766" s="1397" t="s">
        <v>2516</v>
      </c>
      <c r="C766" s="1398"/>
      <c r="D766" s="593"/>
      <c r="E766" s="639"/>
      <c r="F766" s="71"/>
    </row>
    <row r="767" spans="1:6" s="1294" customFormat="1" x14ac:dyDescent="0.2">
      <c r="A767" s="1359"/>
      <c r="B767" s="1399" t="s">
        <v>2517</v>
      </c>
      <c r="C767" s="1398"/>
      <c r="D767" s="593"/>
      <c r="E767" s="639"/>
      <c r="F767" s="71"/>
    </row>
    <row r="768" spans="1:6" s="1294" customFormat="1" x14ac:dyDescent="0.2">
      <c r="A768" s="1359"/>
      <c r="B768" s="1397" t="s">
        <v>2518</v>
      </c>
      <c r="C768" s="1398"/>
      <c r="D768" s="593"/>
      <c r="E768" s="639"/>
      <c r="F768" s="71"/>
    </row>
    <row r="769" spans="1:6" s="1294" customFormat="1" x14ac:dyDescent="0.2">
      <c r="A769" s="1359"/>
      <c r="B769" s="1399" t="s">
        <v>2519</v>
      </c>
      <c r="C769" s="164"/>
      <c r="D769" s="71"/>
      <c r="E769" s="639"/>
      <c r="F769" s="71"/>
    </row>
    <row r="770" spans="1:6" s="1294" customFormat="1" x14ac:dyDescent="0.2">
      <c r="A770" s="1359"/>
      <c r="B770" s="1397" t="s">
        <v>2520</v>
      </c>
      <c r="C770" s="1398"/>
      <c r="D770" s="593"/>
      <c r="E770" s="639"/>
      <c r="F770" s="71"/>
    </row>
    <row r="771" spans="1:6" s="1294" customFormat="1" x14ac:dyDescent="0.2">
      <c r="A771" s="1359"/>
      <c r="B771" s="1397" t="s">
        <v>2521</v>
      </c>
      <c r="C771" s="1398" t="s">
        <v>40</v>
      </c>
      <c r="D771" s="593">
        <v>7</v>
      </c>
      <c r="E771" s="702"/>
      <c r="F771" s="71">
        <f>E771*D771</f>
        <v>0</v>
      </c>
    </row>
    <row r="772" spans="1:6" s="1294" customFormat="1" x14ac:dyDescent="0.2">
      <c r="A772" s="1359"/>
      <c r="B772" s="1397"/>
      <c r="C772" s="1403"/>
      <c r="D772" s="593"/>
      <c r="E772" s="639"/>
      <c r="F772" s="71"/>
    </row>
    <row r="773" spans="1:6" s="1294" customFormat="1" x14ac:dyDescent="0.2">
      <c r="A773" s="1359" t="s">
        <v>2681</v>
      </c>
      <c r="B773" s="2004" t="s">
        <v>2682</v>
      </c>
      <c r="C773" s="2004"/>
      <c r="D773" s="593"/>
      <c r="E773" s="639"/>
      <c r="F773" s="71"/>
    </row>
    <row r="774" spans="1:6" s="1294" customFormat="1" x14ac:dyDescent="0.2">
      <c r="A774" s="1359"/>
      <c r="B774" s="1397" t="s">
        <v>2572</v>
      </c>
      <c r="C774" s="1403"/>
      <c r="D774" s="593"/>
      <c r="E774" s="639"/>
      <c r="F774" s="71"/>
    </row>
    <row r="775" spans="1:6" s="1294" customFormat="1" x14ac:dyDescent="0.2">
      <c r="A775" s="1359"/>
      <c r="B775" s="1397" t="s">
        <v>2683</v>
      </c>
      <c r="C775" s="1405" t="s">
        <v>40</v>
      </c>
      <c r="D775" s="593">
        <v>1</v>
      </c>
      <c r="E775" s="702"/>
      <c r="F775" s="71">
        <f>E775*D775</f>
        <v>0</v>
      </c>
    </row>
    <row r="776" spans="1:6" s="1294" customFormat="1" x14ac:dyDescent="0.2">
      <c r="A776" s="1359"/>
      <c r="B776" s="1397"/>
      <c r="C776" s="1403"/>
      <c r="D776" s="593"/>
      <c r="E776" s="639"/>
      <c r="F776" s="71"/>
    </row>
    <row r="777" spans="1:6" s="1294" customFormat="1" x14ac:dyDescent="0.2">
      <c r="A777" s="1359" t="s">
        <v>2684</v>
      </c>
      <c r="B777" s="1397" t="s">
        <v>2685</v>
      </c>
      <c r="C777" s="1398" t="s">
        <v>926</v>
      </c>
      <c r="D777" s="607">
        <v>30</v>
      </c>
      <c r="E777" s="702"/>
      <c r="F777" s="71">
        <f>E777*D777</f>
        <v>0</v>
      </c>
    </row>
    <row r="778" spans="1:6" s="1294" customFormat="1" x14ac:dyDescent="0.2">
      <c r="A778" s="1359"/>
      <c r="B778" s="1369"/>
      <c r="C778" s="1364"/>
      <c r="D778" s="593"/>
      <c r="E778" s="639"/>
      <c r="F778" s="71"/>
    </row>
    <row r="779" spans="1:6" s="1294" customFormat="1" ht="24" x14ac:dyDescent="0.2">
      <c r="A779" s="1359" t="s">
        <v>2686</v>
      </c>
      <c r="B779" s="1367" t="s">
        <v>2687</v>
      </c>
      <c r="C779" s="1370" t="s">
        <v>40</v>
      </c>
      <c r="D779" s="593">
        <v>1</v>
      </c>
      <c r="E779" s="702"/>
      <c r="F779" s="71">
        <f>E779*D779</f>
        <v>0</v>
      </c>
    </row>
    <row r="780" spans="1:6" s="1294" customFormat="1" x14ac:dyDescent="0.2">
      <c r="A780" s="1359"/>
      <c r="B780" s="1367"/>
      <c r="C780" s="1370"/>
      <c r="D780" s="593"/>
      <c r="E780" s="639"/>
      <c r="F780" s="71"/>
    </row>
    <row r="781" spans="1:6" s="1294" customFormat="1" x14ac:dyDescent="0.2">
      <c r="A781" s="1359" t="s">
        <v>550</v>
      </c>
      <c r="B781" s="1388" t="s">
        <v>2688</v>
      </c>
      <c r="C781" s="1368"/>
      <c r="D781" s="592"/>
      <c r="E781" s="639"/>
      <c r="F781" s="71"/>
    </row>
    <row r="782" spans="1:6" s="1294" customFormat="1" x14ac:dyDescent="0.2">
      <c r="A782" s="1359"/>
      <c r="B782" s="1367"/>
      <c r="C782" s="1368"/>
      <c r="D782" s="592"/>
      <c r="E782" s="639"/>
      <c r="F782" s="71"/>
    </row>
    <row r="783" spans="1:6" s="1294" customFormat="1" x14ac:dyDescent="0.2">
      <c r="A783" s="1359" t="s">
        <v>2689</v>
      </c>
      <c r="B783" s="1367" t="s">
        <v>2690</v>
      </c>
      <c r="C783" s="1368"/>
      <c r="D783" s="592"/>
      <c r="E783" s="639"/>
      <c r="F783" s="71"/>
    </row>
    <row r="784" spans="1:6" s="1294" customFormat="1" x14ac:dyDescent="0.2">
      <c r="A784" s="1359"/>
      <c r="B784" s="1367" t="s">
        <v>2691</v>
      </c>
      <c r="C784" s="1368"/>
      <c r="D784" s="592"/>
      <c r="E784" s="639"/>
      <c r="F784" s="71"/>
    </row>
    <row r="785" spans="1:6" s="1294" customFormat="1" x14ac:dyDescent="0.2">
      <c r="A785" s="1359"/>
      <c r="B785" s="1367" t="s">
        <v>2692</v>
      </c>
      <c r="C785" s="1368"/>
      <c r="D785" s="592"/>
      <c r="E785" s="639"/>
      <c r="F785" s="71"/>
    </row>
    <row r="786" spans="1:6" s="1294" customFormat="1" x14ac:dyDescent="0.2">
      <c r="A786" s="1359"/>
      <c r="B786" s="1367" t="s">
        <v>2693</v>
      </c>
      <c r="C786" s="1368" t="s">
        <v>5</v>
      </c>
      <c r="D786" s="592">
        <v>2</v>
      </c>
      <c r="E786" s="702"/>
      <c r="F786" s="71">
        <f>E786*D786</f>
        <v>0</v>
      </c>
    </row>
    <row r="787" spans="1:6" s="1294" customFormat="1" x14ac:dyDescent="0.2">
      <c r="A787" s="1359"/>
      <c r="B787" s="1367"/>
      <c r="C787" s="1368"/>
      <c r="D787" s="592"/>
      <c r="E787" s="639"/>
      <c r="F787" s="71"/>
    </row>
    <row r="788" spans="1:6" s="1294" customFormat="1" x14ac:dyDescent="0.2">
      <c r="A788" s="1359" t="s">
        <v>2694</v>
      </c>
      <c r="B788" s="1367" t="s">
        <v>2695</v>
      </c>
      <c r="C788" s="1368"/>
      <c r="D788" s="592"/>
      <c r="E788" s="639"/>
      <c r="F788" s="71"/>
    </row>
    <row r="789" spans="1:6" s="1294" customFormat="1" x14ac:dyDescent="0.2">
      <c r="A789" s="1359"/>
      <c r="B789" s="1367" t="s">
        <v>2696</v>
      </c>
      <c r="C789" s="1368"/>
      <c r="D789" s="592"/>
      <c r="E789" s="639"/>
      <c r="F789" s="71"/>
    </row>
    <row r="790" spans="1:6" s="1294" customFormat="1" x14ac:dyDescent="0.2">
      <c r="A790" s="1359"/>
      <c r="B790" s="1410" t="s">
        <v>2697</v>
      </c>
      <c r="C790" s="1368"/>
      <c r="D790" s="592"/>
      <c r="E790" s="639"/>
      <c r="F790" s="71"/>
    </row>
    <row r="791" spans="1:6" s="1294" customFormat="1" x14ac:dyDescent="0.2">
      <c r="A791" s="1359"/>
      <c r="B791" s="1367" t="s">
        <v>2698</v>
      </c>
      <c r="C791" s="1368" t="s">
        <v>40</v>
      </c>
      <c r="D791" s="592">
        <v>1</v>
      </c>
      <c r="E791" s="702"/>
      <c r="F791" s="71">
        <f>E791*D791</f>
        <v>0</v>
      </c>
    </row>
    <row r="792" spans="1:6" s="1294" customFormat="1" x14ac:dyDescent="0.2">
      <c r="A792" s="1359"/>
      <c r="B792" s="1367"/>
      <c r="C792" s="1368"/>
      <c r="D792" s="592"/>
      <c r="E792" s="639"/>
      <c r="F792" s="71"/>
    </row>
    <row r="793" spans="1:6" s="1294" customFormat="1" x14ac:dyDescent="0.2">
      <c r="A793" s="1359" t="s">
        <v>2699</v>
      </c>
      <c r="B793" s="1367" t="s">
        <v>2700</v>
      </c>
      <c r="C793" s="1260"/>
      <c r="D793" s="71"/>
      <c r="E793" s="639"/>
      <c r="F793" s="71"/>
    </row>
    <row r="794" spans="1:6" s="1294" customFormat="1" x14ac:dyDescent="0.2">
      <c r="A794" s="1359"/>
      <c r="B794" s="1367" t="s">
        <v>2701</v>
      </c>
      <c r="C794" s="1260"/>
      <c r="D794" s="71"/>
      <c r="E794" s="639"/>
      <c r="F794" s="71"/>
    </row>
    <row r="795" spans="1:6" s="1294" customFormat="1" ht="36" x14ac:dyDescent="0.2">
      <c r="A795" s="1359"/>
      <c r="B795" s="1410" t="s">
        <v>2702</v>
      </c>
      <c r="C795" s="1368"/>
      <c r="D795" s="592"/>
      <c r="E795" s="639"/>
      <c r="F795" s="71"/>
    </row>
    <row r="796" spans="1:6" s="1294" customFormat="1" ht="24" x14ac:dyDescent="0.2">
      <c r="A796" s="1359"/>
      <c r="B796" s="1392" t="s">
        <v>2703</v>
      </c>
      <c r="C796" s="1368" t="s">
        <v>40</v>
      </c>
      <c r="D796" s="592">
        <v>2</v>
      </c>
      <c r="E796" s="702"/>
      <c r="F796" s="71">
        <f>E796*D796</f>
        <v>0</v>
      </c>
    </row>
    <row r="797" spans="1:6" s="1294" customFormat="1" ht="24" x14ac:dyDescent="0.2">
      <c r="A797" s="1359" t="s">
        <v>2704</v>
      </c>
      <c r="B797" s="1367" t="s">
        <v>2705</v>
      </c>
      <c r="C797" s="1368"/>
      <c r="D797" s="592"/>
      <c r="E797" s="702"/>
      <c r="F797" s="71"/>
    </row>
    <row r="798" spans="1:6" s="1294" customFormat="1" x14ac:dyDescent="0.2">
      <c r="A798" s="1359"/>
      <c r="B798" s="1367" t="s">
        <v>2706</v>
      </c>
      <c r="C798" s="1368" t="s">
        <v>926</v>
      </c>
      <c r="D798" s="592">
        <v>9</v>
      </c>
      <c r="E798" s="702"/>
      <c r="F798" s="71">
        <f>E798*D798</f>
        <v>0</v>
      </c>
    </row>
    <row r="799" spans="1:6" s="1294" customFormat="1" ht="48" x14ac:dyDescent="0.2">
      <c r="A799" s="1359" t="s">
        <v>2707</v>
      </c>
      <c r="B799" s="1362" t="s">
        <v>2708</v>
      </c>
      <c r="C799" s="1368" t="s">
        <v>5</v>
      </c>
      <c r="D799" s="592">
        <v>2</v>
      </c>
      <c r="E799" s="702"/>
      <c r="F799" s="71">
        <f>E799*D799</f>
        <v>0</v>
      </c>
    </row>
    <row r="800" spans="1:6" s="1294" customFormat="1" x14ac:dyDescent="0.2">
      <c r="A800" s="1359" t="s">
        <v>2709</v>
      </c>
      <c r="B800" s="1369" t="s">
        <v>2675</v>
      </c>
      <c r="C800" s="1364"/>
      <c r="D800" s="593"/>
      <c r="E800" s="639"/>
      <c r="F800" s="71"/>
    </row>
    <row r="801" spans="1:6" s="1294" customFormat="1" ht="36" x14ac:dyDescent="0.2">
      <c r="A801" s="1359"/>
      <c r="B801" s="1369" t="s">
        <v>2934</v>
      </c>
      <c r="C801" s="1260"/>
      <c r="D801" s="71"/>
      <c r="E801" s="639"/>
      <c r="F801" s="71"/>
    </row>
    <row r="802" spans="1:6" s="1294" customFormat="1" x14ac:dyDescent="0.2">
      <c r="A802" s="1359"/>
      <c r="B802" s="1369" t="s">
        <v>2676</v>
      </c>
      <c r="C802" s="1364" t="s">
        <v>40</v>
      </c>
      <c r="D802" s="593">
        <v>1</v>
      </c>
      <c r="E802" s="702"/>
      <c r="F802" s="71">
        <f>E802*D802</f>
        <v>0</v>
      </c>
    </row>
    <row r="803" spans="1:6" s="1294" customFormat="1" ht="24" x14ac:dyDescent="0.2">
      <c r="A803" s="1359" t="s">
        <v>2710</v>
      </c>
      <c r="B803" s="1367" t="s">
        <v>2687</v>
      </c>
      <c r="C803" s="1370" t="s">
        <v>40</v>
      </c>
      <c r="D803" s="593">
        <v>1</v>
      </c>
      <c r="E803" s="702"/>
      <c r="F803" s="71">
        <f>E803*D803</f>
        <v>0</v>
      </c>
    </row>
    <row r="804" spans="1:6" s="1294" customFormat="1" x14ac:dyDescent="0.2">
      <c r="A804" s="1359" t="s">
        <v>551</v>
      </c>
      <c r="B804" s="1356" t="s">
        <v>2711</v>
      </c>
      <c r="C804" s="1411"/>
      <c r="D804" s="608"/>
      <c r="E804" s="639"/>
      <c r="F804" s="71"/>
    </row>
    <row r="805" spans="1:6" s="1294" customFormat="1" ht="24" x14ac:dyDescent="0.2">
      <c r="A805" s="1400" t="s">
        <v>2712</v>
      </c>
      <c r="B805" s="1363" t="s">
        <v>2713</v>
      </c>
      <c r="C805" s="1398"/>
      <c r="D805" s="593"/>
      <c r="E805" s="639"/>
      <c r="F805" s="71"/>
    </row>
    <row r="806" spans="1:6" s="1294" customFormat="1" x14ac:dyDescent="0.2">
      <c r="A806" s="1359"/>
      <c r="B806" s="1363" t="s">
        <v>2714</v>
      </c>
      <c r="C806" s="1370" t="s">
        <v>5</v>
      </c>
      <c r="D806" s="593">
        <v>1</v>
      </c>
      <c r="E806" s="702"/>
      <c r="F806" s="71">
        <f>E806*D806</f>
        <v>0</v>
      </c>
    </row>
    <row r="807" spans="1:6" s="1294" customFormat="1" x14ac:dyDescent="0.2">
      <c r="A807" s="1359"/>
      <c r="B807" s="1363"/>
      <c r="C807" s="1370"/>
      <c r="D807" s="593"/>
      <c r="E807" s="639"/>
      <c r="F807" s="71"/>
    </row>
    <row r="808" spans="1:6" s="1294" customFormat="1" x14ac:dyDescent="0.2">
      <c r="A808" s="1359" t="s">
        <v>2715</v>
      </c>
      <c r="B808" s="1363" t="s">
        <v>2716</v>
      </c>
      <c r="C808" s="1370"/>
      <c r="D808" s="593"/>
      <c r="E808" s="639"/>
      <c r="F808" s="71"/>
    </row>
    <row r="809" spans="1:6" s="1294" customFormat="1" x14ac:dyDescent="0.2">
      <c r="A809" s="1359"/>
      <c r="B809" s="1392" t="s">
        <v>2717</v>
      </c>
      <c r="C809" s="1370"/>
      <c r="D809" s="593"/>
      <c r="E809" s="639"/>
      <c r="F809" s="71"/>
    </row>
    <row r="810" spans="1:6" s="1294" customFormat="1" x14ac:dyDescent="0.2">
      <c r="A810" s="1359"/>
      <c r="B810" s="1392" t="s">
        <v>2718</v>
      </c>
      <c r="C810" s="1370"/>
      <c r="D810" s="593"/>
      <c r="E810" s="639"/>
      <c r="F810" s="71"/>
    </row>
    <row r="811" spans="1:6" s="1294" customFormat="1" x14ac:dyDescent="0.2">
      <c r="A811" s="1359"/>
      <c r="B811" s="1392" t="s">
        <v>2719</v>
      </c>
      <c r="C811" s="1370"/>
      <c r="D811" s="593"/>
      <c r="E811" s="639"/>
      <c r="F811" s="71"/>
    </row>
    <row r="812" spans="1:6" s="1294" customFormat="1" x14ac:dyDescent="0.2">
      <c r="A812" s="1359"/>
      <c r="B812" s="1392" t="s">
        <v>2720</v>
      </c>
      <c r="C812" s="1260"/>
      <c r="D812" s="71"/>
      <c r="E812" s="639"/>
      <c r="F812" s="71"/>
    </row>
    <row r="813" spans="1:6" s="1294" customFormat="1" x14ac:dyDescent="0.2">
      <c r="A813" s="1359"/>
      <c r="B813" s="1363" t="s">
        <v>2721</v>
      </c>
      <c r="C813" s="1370"/>
      <c r="D813" s="593"/>
      <c r="E813" s="639"/>
      <c r="F813" s="71"/>
    </row>
    <row r="814" spans="1:6" s="1294" customFormat="1" x14ac:dyDescent="0.2">
      <c r="A814" s="1359"/>
      <c r="B814" s="1363" t="s">
        <v>2722</v>
      </c>
      <c r="C814" s="1370" t="s">
        <v>40</v>
      </c>
      <c r="D814" s="593">
        <v>1</v>
      </c>
      <c r="E814" s="702"/>
      <c r="F814" s="71">
        <f>E814*D814</f>
        <v>0</v>
      </c>
    </row>
    <row r="815" spans="1:6" s="1294" customFormat="1" x14ac:dyDescent="0.2">
      <c r="A815" s="1359"/>
      <c r="B815" s="1363"/>
      <c r="C815" s="1370"/>
      <c r="D815" s="593"/>
      <c r="E815" s="639"/>
      <c r="F815" s="71"/>
    </row>
    <row r="816" spans="1:6" s="1294" customFormat="1" x14ac:dyDescent="0.2">
      <c r="A816" s="1359" t="s">
        <v>2723</v>
      </c>
      <c r="B816" s="1401" t="s">
        <v>2724</v>
      </c>
      <c r="C816" s="1364" t="s">
        <v>5</v>
      </c>
      <c r="D816" s="593">
        <v>1</v>
      </c>
      <c r="E816" s="702"/>
      <c r="F816" s="71">
        <f t="shared" ref="F816:F822" si="0">E816*D816</f>
        <v>0</v>
      </c>
    </row>
    <row r="817" spans="1:6" s="1294" customFormat="1" x14ac:dyDescent="0.2">
      <c r="A817" s="1400"/>
      <c r="B817" s="1363" t="s">
        <v>2725</v>
      </c>
      <c r="C817" s="1398" t="s">
        <v>5</v>
      </c>
      <c r="D817" s="593">
        <v>2</v>
      </c>
      <c r="E817" s="702"/>
      <c r="F817" s="71">
        <f t="shared" si="0"/>
        <v>0</v>
      </c>
    </row>
    <row r="818" spans="1:6" s="1294" customFormat="1" x14ac:dyDescent="0.2">
      <c r="A818" s="1400"/>
      <c r="B818" s="1363" t="s">
        <v>2726</v>
      </c>
      <c r="C818" s="1398" t="s">
        <v>5</v>
      </c>
      <c r="D818" s="593">
        <v>1</v>
      </c>
      <c r="E818" s="702"/>
      <c r="F818" s="71">
        <f t="shared" si="0"/>
        <v>0</v>
      </c>
    </row>
    <row r="819" spans="1:6" s="1294" customFormat="1" x14ac:dyDescent="0.2">
      <c r="A819" s="1400"/>
      <c r="B819" s="1363" t="s">
        <v>2727</v>
      </c>
      <c r="C819" s="1398" t="s">
        <v>5</v>
      </c>
      <c r="D819" s="593">
        <v>3</v>
      </c>
      <c r="E819" s="702"/>
      <c r="F819" s="71">
        <f t="shared" si="0"/>
        <v>0</v>
      </c>
    </row>
    <row r="820" spans="1:6" s="1294" customFormat="1" x14ac:dyDescent="0.2">
      <c r="A820" s="1400"/>
      <c r="B820" s="1392" t="s">
        <v>2728</v>
      </c>
      <c r="C820" s="1398" t="s">
        <v>5</v>
      </c>
      <c r="D820" s="593">
        <v>1</v>
      </c>
      <c r="E820" s="702"/>
      <c r="F820" s="71">
        <f t="shared" si="0"/>
        <v>0</v>
      </c>
    </row>
    <row r="821" spans="1:6" s="1294" customFormat="1" x14ac:dyDescent="0.2">
      <c r="A821" s="1400"/>
      <c r="B821" s="1392" t="s">
        <v>2729</v>
      </c>
      <c r="C821" s="1398" t="s">
        <v>5</v>
      </c>
      <c r="D821" s="593">
        <v>1</v>
      </c>
      <c r="E821" s="702"/>
      <c r="F821" s="71">
        <f t="shared" si="0"/>
        <v>0</v>
      </c>
    </row>
    <row r="822" spans="1:6" s="1294" customFormat="1" x14ac:dyDescent="0.2">
      <c r="A822" s="1400"/>
      <c r="B822" s="1392" t="s">
        <v>2730</v>
      </c>
      <c r="C822" s="1398" t="s">
        <v>5</v>
      </c>
      <c r="D822" s="593">
        <v>2</v>
      </c>
      <c r="E822" s="702"/>
      <c r="F822" s="71">
        <f t="shared" si="0"/>
        <v>0</v>
      </c>
    </row>
    <row r="823" spans="1:6" s="1294" customFormat="1" x14ac:dyDescent="0.2">
      <c r="A823" s="1400" t="s">
        <v>2731</v>
      </c>
      <c r="B823" s="1363" t="s">
        <v>2732</v>
      </c>
      <c r="C823" s="1398"/>
      <c r="D823" s="593"/>
      <c r="E823" s="639"/>
      <c r="F823" s="71"/>
    </row>
    <row r="824" spans="1:6" s="1294" customFormat="1" x14ac:dyDescent="0.2">
      <c r="A824" s="1400"/>
      <c r="B824" s="1392" t="s">
        <v>2733</v>
      </c>
      <c r="C824" s="1398"/>
      <c r="D824" s="593"/>
      <c r="E824" s="639"/>
      <c r="F824" s="71"/>
    </row>
    <row r="825" spans="1:6" s="1294" customFormat="1" x14ac:dyDescent="0.2">
      <c r="A825" s="1400"/>
      <c r="B825" s="1392" t="s">
        <v>2734</v>
      </c>
      <c r="C825" s="1398"/>
      <c r="D825" s="593"/>
      <c r="E825" s="639"/>
      <c r="F825" s="71"/>
    </row>
    <row r="826" spans="1:6" s="1294" customFormat="1" x14ac:dyDescent="0.2">
      <c r="A826" s="1400"/>
      <c r="B826" s="1363" t="s">
        <v>2735</v>
      </c>
      <c r="C826" s="1398"/>
      <c r="D826" s="593"/>
      <c r="E826" s="639"/>
      <c r="F826" s="71"/>
    </row>
    <row r="827" spans="1:6" s="1294" customFormat="1" x14ac:dyDescent="0.2">
      <c r="A827" s="1400"/>
      <c r="B827" s="2011" t="s">
        <v>2736</v>
      </c>
      <c r="C827" s="2011"/>
      <c r="D827" s="593"/>
      <c r="E827" s="639"/>
      <c r="F827" s="71"/>
    </row>
    <row r="828" spans="1:6" s="1294" customFormat="1" x14ac:dyDescent="0.2">
      <c r="A828" s="1400"/>
      <c r="B828" s="1392" t="s">
        <v>2737</v>
      </c>
      <c r="C828" s="1398"/>
      <c r="D828" s="593"/>
      <c r="E828" s="639"/>
      <c r="F828" s="71"/>
    </row>
    <row r="829" spans="1:6" s="1294" customFormat="1" x14ac:dyDescent="0.2">
      <c r="A829" s="1400"/>
      <c r="B829" s="1392" t="s">
        <v>2738</v>
      </c>
      <c r="C829" s="1398"/>
      <c r="D829" s="593"/>
      <c r="E829" s="639"/>
      <c r="F829" s="71"/>
    </row>
    <row r="830" spans="1:6" s="1294" customFormat="1" x14ac:dyDescent="0.2">
      <c r="A830" s="1400"/>
      <c r="B830" s="1363" t="s">
        <v>2739</v>
      </c>
      <c r="C830" s="1398"/>
      <c r="D830" s="593"/>
      <c r="E830" s="639"/>
      <c r="F830" s="71"/>
    </row>
    <row r="831" spans="1:6" s="1294" customFormat="1" x14ac:dyDescent="0.2">
      <c r="A831" s="1400"/>
      <c r="B831" s="1363" t="s">
        <v>2740</v>
      </c>
      <c r="C831" s="1398" t="s">
        <v>40</v>
      </c>
      <c r="D831" s="593">
        <v>1</v>
      </c>
      <c r="E831" s="702"/>
      <c r="F831" s="71">
        <f>E831*D831</f>
        <v>0</v>
      </c>
    </row>
    <row r="832" spans="1:6" s="1294" customFormat="1" x14ac:dyDescent="0.2">
      <c r="A832" s="1400" t="s">
        <v>2741</v>
      </c>
      <c r="B832" s="1363" t="s">
        <v>2742</v>
      </c>
      <c r="C832" s="1398"/>
      <c r="D832" s="593"/>
      <c r="E832" s="639"/>
      <c r="F832" s="71"/>
    </row>
    <row r="833" spans="1:6" s="1294" customFormat="1" x14ac:dyDescent="0.2">
      <c r="A833" s="1400"/>
      <c r="B833" s="1392" t="s">
        <v>2743</v>
      </c>
      <c r="C833" s="1398"/>
      <c r="D833" s="593"/>
      <c r="E833" s="639"/>
      <c r="F833" s="71"/>
    </row>
    <row r="834" spans="1:6" s="1294" customFormat="1" x14ac:dyDescent="0.2">
      <c r="A834" s="1400"/>
      <c r="B834" s="1392" t="s">
        <v>2744</v>
      </c>
      <c r="C834" s="1398"/>
      <c r="D834" s="593"/>
      <c r="E834" s="639"/>
      <c r="F834" s="71"/>
    </row>
    <row r="835" spans="1:6" s="1294" customFormat="1" x14ac:dyDescent="0.2">
      <c r="A835" s="1400"/>
      <c r="B835" s="1392" t="s">
        <v>2745</v>
      </c>
      <c r="C835" s="1398"/>
      <c r="D835" s="593"/>
      <c r="E835" s="639"/>
      <c r="F835" s="71"/>
    </row>
    <row r="836" spans="1:6" s="1294" customFormat="1" x14ac:dyDescent="0.2">
      <c r="A836" s="1400"/>
      <c r="B836" s="1392" t="s">
        <v>2746</v>
      </c>
      <c r="C836" s="1398"/>
      <c r="D836" s="593"/>
      <c r="E836" s="639"/>
      <c r="F836" s="71"/>
    </row>
    <row r="837" spans="1:6" s="1294" customFormat="1" x14ac:dyDescent="0.2">
      <c r="A837" s="1266"/>
      <c r="B837" s="1412" t="s">
        <v>2747</v>
      </c>
      <c r="C837" s="1260"/>
      <c r="D837" s="71"/>
      <c r="E837" s="639"/>
      <c r="F837" s="71"/>
    </row>
    <row r="838" spans="1:6" s="1294" customFormat="1" x14ac:dyDescent="0.2">
      <c r="A838" s="1400"/>
      <c r="B838" s="1363" t="s">
        <v>2748</v>
      </c>
      <c r="C838" s="1260"/>
      <c r="D838" s="71"/>
      <c r="E838" s="639"/>
      <c r="F838" s="71"/>
    </row>
    <row r="839" spans="1:6" s="1294" customFormat="1" x14ac:dyDescent="0.2">
      <c r="A839" s="1371"/>
      <c r="B839" s="1413" t="s">
        <v>2749</v>
      </c>
      <c r="C839" s="1414" t="s">
        <v>40</v>
      </c>
      <c r="D839" s="609">
        <v>5</v>
      </c>
      <c r="E839" s="810"/>
      <c r="F839" s="594">
        <f>E839*D839</f>
        <v>0</v>
      </c>
    </row>
    <row r="840" spans="1:6" s="1294" customFormat="1" x14ac:dyDescent="0.2">
      <c r="A840" s="1373"/>
      <c r="B840" s="1374"/>
      <c r="C840" s="1375"/>
      <c r="D840" s="595"/>
      <c r="E840" s="1185"/>
      <c r="F840" s="597"/>
    </row>
    <row r="841" spans="1:6" s="1294" customFormat="1" x14ac:dyDescent="0.2">
      <c r="A841" s="1376" t="s">
        <v>68</v>
      </c>
      <c r="B841" s="2001" t="s">
        <v>2750</v>
      </c>
      <c r="C841" s="2001"/>
      <c r="D841" s="2001"/>
      <c r="E841" s="806"/>
      <c r="F841" s="449">
        <f>SUM(F695:F840)</f>
        <v>0</v>
      </c>
    </row>
    <row r="842" spans="1:6" s="1294" customFormat="1" x14ac:dyDescent="0.2">
      <c r="A842" s="1415"/>
      <c r="B842" s="1348"/>
      <c r="C842" s="1416"/>
      <c r="D842" s="610"/>
      <c r="E842" s="1187"/>
      <c r="F842" s="587"/>
    </row>
    <row r="843" spans="1:6" s="1294" customFormat="1" x14ac:dyDescent="0.2">
      <c r="A843" s="1417" t="s">
        <v>70</v>
      </c>
      <c r="B843" s="1377" t="s">
        <v>2751</v>
      </c>
      <c r="C843" s="1418"/>
      <c r="D843" s="611"/>
      <c r="E843" s="1199"/>
      <c r="F843" s="542"/>
    </row>
    <row r="844" spans="1:6" s="1294" customFormat="1" ht="24" x14ac:dyDescent="0.2">
      <c r="A844" s="1419" t="s">
        <v>552</v>
      </c>
      <c r="B844" s="1420" t="s">
        <v>2752</v>
      </c>
      <c r="C844" s="1421"/>
      <c r="D844" s="612"/>
      <c r="E844" s="1186"/>
      <c r="F844" s="601"/>
    </row>
    <row r="845" spans="1:6" s="1294" customFormat="1" ht="96" x14ac:dyDescent="0.2">
      <c r="A845" s="1400" t="s">
        <v>2753</v>
      </c>
      <c r="B845" s="1367" t="s">
        <v>2754</v>
      </c>
      <c r="C845" s="1370"/>
      <c r="D845" s="593"/>
      <c r="E845" s="639"/>
      <c r="F845" s="71"/>
    </row>
    <row r="846" spans="1:6" s="1294" customFormat="1" x14ac:dyDescent="0.2">
      <c r="A846" s="1422"/>
      <c r="B846" s="1363" t="s">
        <v>2755</v>
      </c>
      <c r="C846" s="1370" t="s">
        <v>926</v>
      </c>
      <c r="D846" s="593">
        <v>78</v>
      </c>
      <c r="E846" s="702"/>
      <c r="F846" s="71">
        <f t="shared" ref="F846:F857" si="1">E846*D846</f>
        <v>0</v>
      </c>
    </row>
    <row r="847" spans="1:6" s="1294" customFormat="1" x14ac:dyDescent="0.2">
      <c r="A847" s="1422"/>
      <c r="B847" s="1363" t="s">
        <v>2756</v>
      </c>
      <c r="C847" s="1370" t="s">
        <v>926</v>
      </c>
      <c r="D847" s="593">
        <v>18</v>
      </c>
      <c r="E847" s="702"/>
      <c r="F847" s="71">
        <f t="shared" si="1"/>
        <v>0</v>
      </c>
    </row>
    <row r="848" spans="1:6" s="1294" customFormat="1" x14ac:dyDescent="0.2">
      <c r="A848" s="1422"/>
      <c r="B848" s="1363" t="s">
        <v>2757</v>
      </c>
      <c r="C848" s="1370" t="s">
        <v>926</v>
      </c>
      <c r="D848" s="593">
        <v>24</v>
      </c>
      <c r="E848" s="702"/>
      <c r="F848" s="71">
        <f t="shared" si="1"/>
        <v>0</v>
      </c>
    </row>
    <row r="849" spans="1:6" s="1294" customFormat="1" x14ac:dyDescent="0.2">
      <c r="A849" s="1422"/>
      <c r="B849" s="1363" t="s">
        <v>2758</v>
      </c>
      <c r="C849" s="1370" t="s">
        <v>926</v>
      </c>
      <c r="D849" s="593">
        <v>54</v>
      </c>
      <c r="E849" s="702"/>
      <c r="F849" s="71">
        <f t="shared" si="1"/>
        <v>0</v>
      </c>
    </row>
    <row r="850" spans="1:6" s="1294" customFormat="1" x14ac:dyDescent="0.2">
      <c r="A850" s="1422"/>
      <c r="B850" s="1363" t="s">
        <v>2759</v>
      </c>
      <c r="C850" s="1370" t="s">
        <v>926</v>
      </c>
      <c r="D850" s="593">
        <v>120</v>
      </c>
      <c r="E850" s="702"/>
      <c r="F850" s="71">
        <f t="shared" si="1"/>
        <v>0</v>
      </c>
    </row>
    <row r="851" spans="1:6" s="1294" customFormat="1" x14ac:dyDescent="0.2">
      <c r="A851" s="1422"/>
      <c r="B851" s="1363" t="s">
        <v>2760</v>
      </c>
      <c r="C851" s="1370" t="s">
        <v>926</v>
      </c>
      <c r="D851" s="593">
        <v>36</v>
      </c>
      <c r="E851" s="702"/>
      <c r="F851" s="71">
        <f t="shared" si="1"/>
        <v>0</v>
      </c>
    </row>
    <row r="852" spans="1:6" s="1294" customFormat="1" x14ac:dyDescent="0.2">
      <c r="A852" s="1422"/>
      <c r="B852" s="1363" t="s">
        <v>2761</v>
      </c>
      <c r="C852" s="1370" t="s">
        <v>926</v>
      </c>
      <c r="D852" s="593">
        <v>216</v>
      </c>
      <c r="E852" s="702"/>
      <c r="F852" s="71">
        <f t="shared" si="1"/>
        <v>0</v>
      </c>
    </row>
    <row r="853" spans="1:6" s="1294" customFormat="1" x14ac:dyDescent="0.2">
      <c r="A853" s="1422"/>
      <c r="B853" s="1363" t="s">
        <v>2762</v>
      </c>
      <c r="C853" s="1370" t="s">
        <v>926</v>
      </c>
      <c r="D853" s="593">
        <v>24</v>
      </c>
      <c r="E853" s="702"/>
      <c r="F853" s="71">
        <f t="shared" si="1"/>
        <v>0</v>
      </c>
    </row>
    <row r="854" spans="1:6" s="1294" customFormat="1" x14ac:dyDescent="0.2">
      <c r="A854" s="1422"/>
      <c r="B854" s="1363" t="s">
        <v>2763</v>
      </c>
      <c r="C854" s="1370" t="s">
        <v>926</v>
      </c>
      <c r="D854" s="593">
        <v>54</v>
      </c>
      <c r="E854" s="702"/>
      <c r="F854" s="71">
        <f t="shared" si="1"/>
        <v>0</v>
      </c>
    </row>
    <row r="855" spans="1:6" s="1294" customFormat="1" x14ac:dyDescent="0.2">
      <c r="A855" s="1422"/>
      <c r="B855" s="1363" t="s">
        <v>2764</v>
      </c>
      <c r="C855" s="1370" t="s">
        <v>926</v>
      </c>
      <c r="D855" s="593">
        <v>150</v>
      </c>
      <c r="E855" s="702"/>
      <c r="F855" s="71">
        <f t="shared" si="1"/>
        <v>0</v>
      </c>
    </row>
    <row r="856" spans="1:6" s="1294" customFormat="1" x14ac:dyDescent="0.2">
      <c r="A856" s="1422"/>
      <c r="B856" s="1363" t="s">
        <v>2765</v>
      </c>
      <c r="C856" s="1370" t="s">
        <v>926</v>
      </c>
      <c r="D856" s="593">
        <v>12</v>
      </c>
      <c r="E856" s="702"/>
      <c r="F856" s="71">
        <f t="shared" si="1"/>
        <v>0</v>
      </c>
    </row>
    <row r="857" spans="1:6" s="1294" customFormat="1" x14ac:dyDescent="0.2">
      <c r="A857" s="1422"/>
      <c r="B857" s="1363" t="s">
        <v>2766</v>
      </c>
      <c r="C857" s="1370" t="s">
        <v>926</v>
      </c>
      <c r="D857" s="593">
        <v>102</v>
      </c>
      <c r="E857" s="702"/>
      <c r="F857" s="71">
        <f t="shared" si="1"/>
        <v>0</v>
      </c>
    </row>
    <row r="858" spans="1:6" s="1294" customFormat="1" ht="24" x14ac:dyDescent="0.2">
      <c r="A858" s="1359" t="s">
        <v>2767</v>
      </c>
      <c r="B858" s="1367" t="s">
        <v>2768</v>
      </c>
      <c r="C858" s="1368" t="s">
        <v>1698</v>
      </c>
      <c r="D858" s="593">
        <v>12</v>
      </c>
      <c r="E858" s="702"/>
      <c r="F858" s="71">
        <f>E858*D858</f>
        <v>0</v>
      </c>
    </row>
    <row r="859" spans="1:6" s="1294" customFormat="1" ht="24" x14ac:dyDescent="0.2">
      <c r="A859" s="1359" t="s">
        <v>2769</v>
      </c>
      <c r="B859" s="1367" t="s">
        <v>2770</v>
      </c>
      <c r="C859" s="164"/>
      <c r="D859" s="71"/>
      <c r="E859" s="639"/>
      <c r="F859" s="71"/>
    </row>
    <row r="860" spans="1:6" s="1294" customFormat="1" x14ac:dyDescent="0.2">
      <c r="A860" s="1359"/>
      <c r="B860" s="1367" t="s">
        <v>2771</v>
      </c>
      <c r="C860" s="1370" t="s">
        <v>5</v>
      </c>
      <c r="D860" s="593">
        <v>5</v>
      </c>
      <c r="E860" s="702"/>
      <c r="F860" s="71">
        <f t="shared" ref="F860:F867" si="2">E860*D860</f>
        <v>0</v>
      </c>
    </row>
    <row r="861" spans="1:6" s="1294" customFormat="1" x14ac:dyDescent="0.2">
      <c r="A861" s="1359"/>
      <c r="B861" s="1367" t="s">
        <v>2772</v>
      </c>
      <c r="C861" s="1370" t="s">
        <v>5</v>
      </c>
      <c r="D861" s="593">
        <v>6</v>
      </c>
      <c r="E861" s="702"/>
      <c r="F861" s="71">
        <f t="shared" si="2"/>
        <v>0</v>
      </c>
    </row>
    <row r="862" spans="1:6" s="1294" customFormat="1" x14ac:dyDescent="0.2">
      <c r="A862" s="1359"/>
      <c r="B862" s="1367" t="s">
        <v>2773</v>
      </c>
      <c r="C862" s="1370" t="s">
        <v>5</v>
      </c>
      <c r="D862" s="593">
        <v>3</v>
      </c>
      <c r="E862" s="702"/>
      <c r="F862" s="71">
        <f t="shared" si="2"/>
        <v>0</v>
      </c>
    </row>
    <row r="863" spans="1:6" s="1294" customFormat="1" x14ac:dyDescent="0.2">
      <c r="A863" s="1359"/>
      <c r="B863" s="1367" t="s">
        <v>2774</v>
      </c>
      <c r="C863" s="1370" t="s">
        <v>5</v>
      </c>
      <c r="D863" s="593">
        <v>8</v>
      </c>
      <c r="E863" s="702"/>
      <c r="F863" s="71">
        <f t="shared" si="2"/>
        <v>0</v>
      </c>
    </row>
    <row r="864" spans="1:6" s="1294" customFormat="1" x14ac:dyDescent="0.2">
      <c r="A864" s="1359"/>
      <c r="B864" s="1367" t="s">
        <v>2775</v>
      </c>
      <c r="C864" s="1370" t="s">
        <v>5</v>
      </c>
      <c r="D864" s="593">
        <v>6</v>
      </c>
      <c r="E864" s="702"/>
      <c r="F864" s="71">
        <f t="shared" si="2"/>
        <v>0</v>
      </c>
    </row>
    <row r="865" spans="1:6" s="1294" customFormat="1" x14ac:dyDescent="0.2">
      <c r="A865" s="1359"/>
      <c r="B865" s="1367" t="s">
        <v>2776</v>
      </c>
      <c r="C865" s="1370" t="s">
        <v>5</v>
      </c>
      <c r="D865" s="593">
        <v>2</v>
      </c>
      <c r="E865" s="702"/>
      <c r="F865" s="71">
        <f t="shared" si="2"/>
        <v>0</v>
      </c>
    </row>
    <row r="866" spans="1:6" s="1294" customFormat="1" x14ac:dyDescent="0.2">
      <c r="A866" s="1359"/>
      <c r="B866" s="1367" t="s">
        <v>2777</v>
      </c>
      <c r="C866" s="1370" t="s">
        <v>5</v>
      </c>
      <c r="D866" s="593">
        <v>3</v>
      </c>
      <c r="E866" s="702"/>
      <c r="F866" s="71">
        <f t="shared" si="2"/>
        <v>0</v>
      </c>
    </row>
    <row r="867" spans="1:6" s="1294" customFormat="1" x14ac:dyDescent="0.2">
      <c r="A867" s="1359"/>
      <c r="B867" s="1367" t="s">
        <v>2778</v>
      </c>
      <c r="C867" s="1370" t="s">
        <v>5</v>
      </c>
      <c r="D867" s="593">
        <v>1</v>
      </c>
      <c r="E867" s="702"/>
      <c r="F867" s="71">
        <f t="shared" si="2"/>
        <v>0</v>
      </c>
    </row>
    <row r="868" spans="1:6" s="1294" customFormat="1" x14ac:dyDescent="0.2">
      <c r="A868" s="1359"/>
      <c r="B868" s="1272"/>
      <c r="C868" s="164"/>
      <c r="D868" s="71"/>
      <c r="E868" s="639"/>
      <c r="F868" s="71"/>
    </row>
    <row r="869" spans="1:6" s="1294" customFormat="1" ht="36" x14ac:dyDescent="0.2">
      <c r="A869" s="1400" t="s">
        <v>2779</v>
      </c>
      <c r="B869" s="1367" t="s">
        <v>2780</v>
      </c>
      <c r="C869" s="1370" t="s">
        <v>926</v>
      </c>
      <c r="D869" s="593">
        <v>18</v>
      </c>
      <c r="E869" s="702"/>
      <c r="F869" s="71">
        <f>E869*D869</f>
        <v>0</v>
      </c>
    </row>
    <row r="870" spans="1:6" s="1294" customFormat="1" x14ac:dyDescent="0.2">
      <c r="A870" s="1422"/>
      <c r="B870" s="1363" t="s">
        <v>2781</v>
      </c>
      <c r="C870" s="1370" t="s">
        <v>926</v>
      </c>
      <c r="D870" s="593">
        <v>18</v>
      </c>
      <c r="E870" s="702"/>
      <c r="F870" s="71">
        <f>E870*D870</f>
        <v>0</v>
      </c>
    </row>
    <row r="871" spans="1:6" s="1294" customFormat="1" x14ac:dyDescent="0.2">
      <c r="A871" s="1422"/>
      <c r="B871" s="1363" t="s">
        <v>2782</v>
      </c>
      <c r="C871" s="1370" t="s">
        <v>926</v>
      </c>
      <c r="D871" s="593">
        <v>84</v>
      </c>
      <c r="E871" s="702"/>
      <c r="F871" s="71">
        <f>E871*D871</f>
        <v>0</v>
      </c>
    </row>
    <row r="872" spans="1:6" s="1294" customFormat="1" ht="24" x14ac:dyDescent="0.2">
      <c r="A872" s="1359" t="s">
        <v>2783</v>
      </c>
      <c r="B872" s="1367" t="s">
        <v>2941</v>
      </c>
      <c r="C872" s="1368" t="s">
        <v>1698</v>
      </c>
      <c r="D872" s="593">
        <v>0.12</v>
      </c>
      <c r="E872" s="702"/>
      <c r="F872" s="71">
        <f>E872*D872</f>
        <v>0</v>
      </c>
    </row>
    <row r="873" spans="1:6" s="1294" customFormat="1" x14ac:dyDescent="0.2">
      <c r="A873" s="1422"/>
      <c r="B873" s="1363"/>
      <c r="C873" s="1370"/>
      <c r="D873" s="593"/>
      <c r="E873" s="639"/>
      <c r="F873" s="71"/>
    </row>
    <row r="874" spans="1:6" s="1294" customFormat="1" ht="72" x14ac:dyDescent="0.2">
      <c r="A874" s="1400" t="s">
        <v>2784</v>
      </c>
      <c r="B874" s="1367" t="s">
        <v>2785</v>
      </c>
      <c r="C874" s="164"/>
      <c r="D874" s="71"/>
      <c r="E874" s="639"/>
      <c r="F874" s="71"/>
    </row>
    <row r="875" spans="1:6" s="1294" customFormat="1" x14ac:dyDescent="0.2">
      <c r="A875" s="1422"/>
      <c r="B875" s="1272" t="s">
        <v>2755</v>
      </c>
      <c r="C875" s="1370" t="s">
        <v>926</v>
      </c>
      <c r="D875" s="593">
        <v>15</v>
      </c>
      <c r="E875" s="702"/>
      <c r="F875" s="71">
        <f>E875*D875</f>
        <v>0</v>
      </c>
    </row>
    <row r="876" spans="1:6" s="1294" customFormat="1" x14ac:dyDescent="0.2">
      <c r="A876" s="1422"/>
      <c r="B876" s="1363" t="s">
        <v>2756</v>
      </c>
      <c r="C876" s="1370" t="s">
        <v>926</v>
      </c>
      <c r="D876" s="593">
        <v>6</v>
      </c>
      <c r="E876" s="702"/>
      <c r="F876" s="71">
        <f>E876*D876</f>
        <v>0</v>
      </c>
    </row>
    <row r="877" spans="1:6" s="1294" customFormat="1" x14ac:dyDescent="0.2">
      <c r="A877" s="1422"/>
      <c r="B877" s="1363" t="s">
        <v>2758</v>
      </c>
      <c r="C877" s="1370" t="s">
        <v>926</v>
      </c>
      <c r="D877" s="593">
        <v>24</v>
      </c>
      <c r="E877" s="702"/>
      <c r="F877" s="71">
        <f>E877*D877</f>
        <v>0</v>
      </c>
    </row>
    <row r="878" spans="1:6" s="1294" customFormat="1" x14ac:dyDescent="0.2">
      <c r="A878" s="1422"/>
      <c r="B878" s="1363" t="s">
        <v>2759</v>
      </c>
      <c r="C878" s="1370" t="s">
        <v>926</v>
      </c>
      <c r="D878" s="593">
        <v>24</v>
      </c>
      <c r="E878" s="702"/>
      <c r="F878" s="71">
        <f>E878*D878</f>
        <v>0</v>
      </c>
    </row>
    <row r="879" spans="1:6" s="1294" customFormat="1" x14ac:dyDescent="0.2">
      <c r="A879" s="1422"/>
      <c r="B879" s="1363" t="s">
        <v>2763</v>
      </c>
      <c r="C879" s="1370" t="s">
        <v>926</v>
      </c>
      <c r="D879" s="593">
        <v>60</v>
      </c>
      <c r="E879" s="702"/>
      <c r="F879" s="71">
        <f>E879*D879</f>
        <v>0</v>
      </c>
    </row>
    <row r="880" spans="1:6" s="1294" customFormat="1" ht="36" x14ac:dyDescent="0.2">
      <c r="A880" s="1400" t="s">
        <v>2786</v>
      </c>
      <c r="B880" s="1367" t="s">
        <v>2787</v>
      </c>
      <c r="C880" s="1370" t="s">
        <v>926</v>
      </c>
      <c r="D880" s="593">
        <v>9</v>
      </c>
      <c r="E880" s="702"/>
      <c r="F880" s="71">
        <f t="shared" ref="F880:F887" si="3">E880*D880</f>
        <v>0</v>
      </c>
    </row>
    <row r="881" spans="1:6" s="1294" customFormat="1" x14ac:dyDescent="0.2">
      <c r="A881" s="1422"/>
      <c r="B881" s="1363" t="s">
        <v>2788</v>
      </c>
      <c r="C881" s="1370" t="s">
        <v>926</v>
      </c>
      <c r="D881" s="593">
        <v>120</v>
      </c>
      <c r="E881" s="702"/>
      <c r="F881" s="71">
        <f t="shared" si="3"/>
        <v>0</v>
      </c>
    </row>
    <row r="882" spans="1:6" s="1294" customFormat="1" x14ac:dyDescent="0.2">
      <c r="A882" s="1422"/>
      <c r="B882" s="1363" t="s">
        <v>2789</v>
      </c>
      <c r="C882" s="1370" t="s">
        <v>926</v>
      </c>
      <c r="D882" s="593">
        <v>6</v>
      </c>
      <c r="E882" s="702"/>
      <c r="F882" s="71">
        <f t="shared" si="3"/>
        <v>0</v>
      </c>
    </row>
    <row r="883" spans="1:6" s="1294" customFormat="1" ht="36" x14ac:dyDescent="0.2">
      <c r="A883" s="1400" t="s">
        <v>2790</v>
      </c>
      <c r="B883" s="1367" t="s">
        <v>2791</v>
      </c>
      <c r="C883" s="1370" t="s">
        <v>926</v>
      </c>
      <c r="D883" s="593">
        <v>96</v>
      </c>
      <c r="E883" s="702"/>
      <c r="F883" s="71">
        <f t="shared" si="3"/>
        <v>0</v>
      </c>
    </row>
    <row r="884" spans="1:6" s="1294" customFormat="1" x14ac:dyDescent="0.2">
      <c r="A884" s="1400"/>
      <c r="B884" s="1363" t="s">
        <v>2792</v>
      </c>
      <c r="C884" s="1370" t="s">
        <v>926</v>
      </c>
      <c r="D884" s="593">
        <v>60</v>
      </c>
      <c r="E884" s="702"/>
      <c r="F884" s="71">
        <f t="shared" si="3"/>
        <v>0</v>
      </c>
    </row>
    <row r="885" spans="1:6" s="1294" customFormat="1" x14ac:dyDescent="0.2">
      <c r="A885" s="1400"/>
      <c r="B885" s="1363" t="s">
        <v>2793</v>
      </c>
      <c r="C885" s="1370" t="s">
        <v>926</v>
      </c>
      <c r="D885" s="593">
        <v>96</v>
      </c>
      <c r="E885" s="702"/>
      <c r="F885" s="71">
        <f t="shared" si="3"/>
        <v>0</v>
      </c>
    </row>
    <row r="886" spans="1:6" s="1294" customFormat="1" x14ac:dyDescent="0.2">
      <c r="A886" s="1400"/>
      <c r="B886" s="1363" t="s">
        <v>2794</v>
      </c>
      <c r="C886" s="1370" t="s">
        <v>926</v>
      </c>
      <c r="D886" s="593">
        <v>9</v>
      </c>
      <c r="E886" s="702"/>
      <c r="F886" s="71">
        <f t="shared" si="3"/>
        <v>0</v>
      </c>
    </row>
    <row r="887" spans="1:6" s="1294" customFormat="1" x14ac:dyDescent="0.2">
      <c r="A887" s="1400"/>
      <c r="B887" s="1363" t="s">
        <v>2795</v>
      </c>
      <c r="C887" s="1370" t="s">
        <v>926</v>
      </c>
      <c r="D887" s="593">
        <v>60</v>
      </c>
      <c r="E887" s="702"/>
      <c r="F887" s="71">
        <f t="shared" si="3"/>
        <v>0</v>
      </c>
    </row>
    <row r="888" spans="1:6" s="1294" customFormat="1" ht="36" x14ac:dyDescent="0.2">
      <c r="A888" s="1400" t="s">
        <v>2796</v>
      </c>
      <c r="B888" s="1367" t="s">
        <v>2797</v>
      </c>
      <c r="C888" s="1370" t="s">
        <v>926</v>
      </c>
      <c r="D888" s="593">
        <v>9</v>
      </c>
      <c r="E888" s="702"/>
      <c r="F888" s="71">
        <f>E888*D888</f>
        <v>0</v>
      </c>
    </row>
    <row r="889" spans="1:6" s="1294" customFormat="1" ht="48" x14ac:dyDescent="0.2">
      <c r="A889" s="1266" t="s">
        <v>2798</v>
      </c>
      <c r="B889" s="1367" t="s">
        <v>2799</v>
      </c>
      <c r="C889" s="1260"/>
      <c r="D889" s="71"/>
      <c r="E889" s="639"/>
      <c r="F889" s="71"/>
    </row>
    <row r="890" spans="1:6" s="1294" customFormat="1" x14ac:dyDescent="0.2">
      <c r="A890" s="1266"/>
      <c r="B890" s="1410" t="s">
        <v>2935</v>
      </c>
      <c r="C890" s="1260" t="s">
        <v>5</v>
      </c>
      <c r="D890" s="71">
        <v>6</v>
      </c>
      <c r="E890" s="702"/>
      <c r="F890" s="71">
        <f>E890*D890</f>
        <v>0</v>
      </c>
    </row>
    <row r="891" spans="1:6" s="1294" customFormat="1" x14ac:dyDescent="0.2">
      <c r="A891" s="1266"/>
      <c r="B891" s="1367" t="s">
        <v>2800</v>
      </c>
      <c r="C891" s="1260" t="s">
        <v>5</v>
      </c>
      <c r="D891" s="71">
        <v>27</v>
      </c>
      <c r="E891" s="702"/>
      <c r="F891" s="71">
        <f>E891*D891</f>
        <v>0</v>
      </c>
    </row>
    <row r="892" spans="1:6" s="1294" customFormat="1" x14ac:dyDescent="0.2">
      <c r="A892" s="1266"/>
      <c r="B892" s="1410" t="s">
        <v>2936</v>
      </c>
      <c r="C892" s="1260" t="s">
        <v>5</v>
      </c>
      <c r="D892" s="71">
        <v>23</v>
      </c>
      <c r="E892" s="702"/>
      <c r="F892" s="71">
        <f>E892*D892</f>
        <v>0</v>
      </c>
    </row>
    <row r="893" spans="1:6" s="1294" customFormat="1" x14ac:dyDescent="0.2">
      <c r="A893" s="1266"/>
      <c r="B893" s="1410" t="s">
        <v>2937</v>
      </c>
      <c r="C893" s="1260" t="s">
        <v>5</v>
      </c>
      <c r="D893" s="71">
        <v>15</v>
      </c>
      <c r="E893" s="702"/>
      <c r="F893" s="71">
        <f>E893*D893</f>
        <v>0</v>
      </c>
    </row>
    <row r="894" spans="1:6" s="1294" customFormat="1" x14ac:dyDescent="0.2">
      <c r="A894" s="1423"/>
      <c r="B894" s="1413" t="s">
        <v>2801</v>
      </c>
      <c r="C894" s="1278" t="s">
        <v>5</v>
      </c>
      <c r="D894" s="594">
        <v>22</v>
      </c>
      <c r="E894" s="810"/>
      <c r="F894" s="594">
        <f>E894*D894</f>
        <v>0</v>
      </c>
    </row>
    <row r="895" spans="1:6" s="1294" customFormat="1" x14ac:dyDescent="0.2">
      <c r="A895" s="1373"/>
      <c r="B895" s="1374"/>
      <c r="C895" s="1375"/>
      <c r="D895" s="595"/>
      <c r="E895" s="1185"/>
      <c r="F895" s="597"/>
    </row>
    <row r="896" spans="1:6" s="1294" customFormat="1" x14ac:dyDescent="0.2">
      <c r="A896" s="1376" t="s">
        <v>70</v>
      </c>
      <c r="B896" s="2001" t="s">
        <v>2802</v>
      </c>
      <c r="C896" s="2001"/>
      <c r="D896" s="2001"/>
      <c r="E896" s="806"/>
      <c r="F896" s="449">
        <f>SUM(F846:F895)</f>
        <v>0</v>
      </c>
    </row>
    <row r="897" spans="1:6" s="1294" customFormat="1" x14ac:dyDescent="0.2">
      <c r="A897" s="1343"/>
      <c r="B897" s="1344"/>
      <c r="C897" s="1336"/>
      <c r="D897" s="533"/>
      <c r="E897" s="817"/>
      <c r="F897" s="587"/>
    </row>
    <row r="898" spans="1:6" s="12" customFormat="1" x14ac:dyDescent="0.2">
      <c r="A898" s="1424" t="s">
        <v>72</v>
      </c>
      <c r="B898" s="1425" t="s">
        <v>2803</v>
      </c>
      <c r="C898" s="1346"/>
      <c r="D898" s="448"/>
      <c r="E898" s="806"/>
      <c r="F898" s="449"/>
    </row>
    <row r="899" spans="1:6" s="1294" customFormat="1" x14ac:dyDescent="0.2">
      <c r="A899" s="1352" t="s">
        <v>553</v>
      </c>
      <c r="B899" s="1426" t="s">
        <v>2804</v>
      </c>
      <c r="C899" s="1354"/>
      <c r="D899" s="601"/>
      <c r="E899" s="1186"/>
      <c r="F899" s="601"/>
    </row>
    <row r="900" spans="1:6" s="1294" customFormat="1" x14ac:dyDescent="0.2">
      <c r="A900" s="1266"/>
      <c r="B900" s="1272" t="s">
        <v>2805</v>
      </c>
      <c r="C900" s="1260"/>
      <c r="D900" s="71"/>
      <c r="E900" s="639"/>
      <c r="F900" s="71"/>
    </row>
    <row r="901" spans="1:6" s="1294" customFormat="1" x14ac:dyDescent="0.2">
      <c r="A901" s="1400" t="s">
        <v>2806</v>
      </c>
      <c r="B901" s="1369" t="s">
        <v>2807</v>
      </c>
      <c r="C901" s="1364"/>
      <c r="D901" s="591"/>
      <c r="E901" s="639"/>
      <c r="F901" s="71"/>
    </row>
    <row r="902" spans="1:6" s="1294" customFormat="1" x14ac:dyDescent="0.2">
      <c r="A902" s="1400"/>
      <c r="B902" s="1401" t="s">
        <v>2808</v>
      </c>
      <c r="C902" s="1364"/>
      <c r="D902" s="591"/>
      <c r="E902" s="639"/>
      <c r="F902" s="71"/>
    </row>
    <row r="903" spans="1:6" s="1294" customFormat="1" x14ac:dyDescent="0.2">
      <c r="A903" s="1400"/>
      <c r="B903" s="1401" t="s">
        <v>2809</v>
      </c>
      <c r="C903" s="1364"/>
      <c r="D903" s="591"/>
      <c r="E903" s="639"/>
      <c r="F903" s="71"/>
    </row>
    <row r="904" spans="1:6" s="1294" customFormat="1" x14ac:dyDescent="0.2">
      <c r="A904" s="1400"/>
      <c r="B904" s="1401" t="s">
        <v>2810</v>
      </c>
      <c r="C904" s="1364"/>
      <c r="D904" s="591"/>
      <c r="E904" s="639"/>
      <c r="F904" s="71"/>
    </row>
    <row r="905" spans="1:6" s="1294" customFormat="1" x14ac:dyDescent="0.2">
      <c r="A905" s="1400"/>
      <c r="B905" s="1369" t="s">
        <v>2811</v>
      </c>
      <c r="C905" s="1364" t="s">
        <v>40</v>
      </c>
      <c r="D905" s="591">
        <v>1</v>
      </c>
      <c r="E905" s="702"/>
      <c r="F905" s="71">
        <f>E905*D905</f>
        <v>0</v>
      </c>
    </row>
    <row r="906" spans="1:6" s="1294" customFormat="1" ht="24" x14ac:dyDescent="0.2">
      <c r="A906" s="1359" t="s">
        <v>2812</v>
      </c>
      <c r="B906" s="1363" t="s">
        <v>2813</v>
      </c>
      <c r="C906" s="1370" t="s">
        <v>5</v>
      </c>
      <c r="D906" s="593">
        <v>1</v>
      </c>
      <c r="E906" s="702"/>
      <c r="F906" s="71">
        <f>E906*D906</f>
        <v>0</v>
      </c>
    </row>
    <row r="907" spans="1:6" s="1294" customFormat="1" ht="24" x14ac:dyDescent="0.2">
      <c r="A907" s="1359" t="s">
        <v>2814</v>
      </c>
      <c r="B907" s="1363" t="s">
        <v>2815</v>
      </c>
      <c r="C907" s="1370" t="s">
        <v>5</v>
      </c>
      <c r="D907" s="593">
        <v>1</v>
      </c>
      <c r="E907" s="702"/>
      <c r="F907" s="71">
        <f>E907*D907</f>
        <v>0</v>
      </c>
    </row>
    <row r="908" spans="1:6" s="1294" customFormat="1" ht="24" x14ac:dyDescent="0.2">
      <c r="A908" s="1359" t="s">
        <v>42</v>
      </c>
      <c r="B908" s="1363" t="s">
        <v>2816</v>
      </c>
      <c r="C908" s="1370" t="s">
        <v>40</v>
      </c>
      <c r="D908" s="593">
        <v>1</v>
      </c>
      <c r="E908" s="702"/>
      <c r="F908" s="71">
        <f>E908*D908</f>
        <v>0</v>
      </c>
    </row>
    <row r="909" spans="1:6" s="1294" customFormat="1" ht="24" x14ac:dyDescent="0.2">
      <c r="A909" s="1359" t="s">
        <v>43</v>
      </c>
      <c r="B909" s="1363" t="s">
        <v>2817</v>
      </c>
      <c r="C909" s="1370" t="s">
        <v>1698</v>
      </c>
      <c r="D909" s="593">
        <v>1</v>
      </c>
      <c r="E909" s="702"/>
      <c r="F909" s="71">
        <f>E909*D909</f>
        <v>0</v>
      </c>
    </row>
    <row r="910" spans="1:6" s="1294" customFormat="1" ht="48" x14ac:dyDescent="0.2">
      <c r="A910" s="1359" t="s">
        <v>617</v>
      </c>
      <c r="B910" s="1363" t="s">
        <v>2818</v>
      </c>
      <c r="C910" s="1370"/>
      <c r="D910" s="593"/>
      <c r="E910" s="639"/>
      <c r="F910" s="71"/>
    </row>
    <row r="911" spans="1:6" s="1294" customFormat="1" x14ac:dyDescent="0.2">
      <c r="A911" s="1359"/>
      <c r="B911" s="1363" t="s">
        <v>2819</v>
      </c>
      <c r="C911" s="1370"/>
      <c r="D911" s="593"/>
      <c r="E911" s="639"/>
      <c r="F911" s="71"/>
    </row>
    <row r="912" spans="1:6" s="1294" customFormat="1" x14ac:dyDescent="0.2">
      <c r="A912" s="1359"/>
      <c r="B912" s="1392" t="s">
        <v>2820</v>
      </c>
      <c r="C912" s="1370"/>
      <c r="D912" s="593"/>
      <c r="E912" s="639"/>
      <c r="F912" s="71"/>
    </row>
    <row r="913" spans="1:6" s="1294" customFormat="1" x14ac:dyDescent="0.2">
      <c r="A913" s="1359"/>
      <c r="B913" s="1392" t="s">
        <v>2821</v>
      </c>
      <c r="C913" s="1370" t="s">
        <v>40</v>
      </c>
      <c r="D913" s="593">
        <v>2</v>
      </c>
      <c r="E913" s="702"/>
      <c r="F913" s="71">
        <f>E913*D913</f>
        <v>0</v>
      </c>
    </row>
    <row r="914" spans="1:6" s="1294" customFormat="1" ht="38.25" customHeight="1" x14ac:dyDescent="0.2">
      <c r="A914" s="1359" t="s">
        <v>759</v>
      </c>
      <c r="B914" s="1363" t="s">
        <v>2822</v>
      </c>
      <c r="C914" s="1370" t="s">
        <v>40</v>
      </c>
      <c r="D914" s="593">
        <v>1</v>
      </c>
      <c r="E914" s="702"/>
      <c r="F914" s="71">
        <f>E914*D914</f>
        <v>0</v>
      </c>
    </row>
    <row r="915" spans="1:6" s="1294" customFormat="1" ht="48" x14ac:dyDescent="0.2">
      <c r="A915" s="1359" t="s">
        <v>761</v>
      </c>
      <c r="B915" s="1363" t="s">
        <v>2823</v>
      </c>
      <c r="C915" s="1370"/>
      <c r="D915" s="593"/>
      <c r="E915" s="639"/>
      <c r="F915" s="71"/>
    </row>
    <row r="916" spans="1:6" s="1294" customFormat="1" x14ac:dyDescent="0.2">
      <c r="A916" s="1359"/>
      <c r="B916" s="1363" t="s">
        <v>2824</v>
      </c>
      <c r="C916" s="1370"/>
      <c r="D916" s="593"/>
      <c r="E916" s="639"/>
      <c r="F916" s="71"/>
    </row>
    <row r="917" spans="1:6" s="1294" customFormat="1" x14ac:dyDescent="0.2">
      <c r="A917" s="1359"/>
      <c r="B917" s="2012" t="s">
        <v>2825</v>
      </c>
      <c r="C917" s="2012"/>
      <c r="D917" s="593"/>
      <c r="E917" s="639"/>
      <c r="F917" s="71"/>
    </row>
    <row r="918" spans="1:6" s="1294" customFormat="1" x14ac:dyDescent="0.2">
      <c r="A918" s="1359"/>
      <c r="B918" s="1363" t="s">
        <v>2826</v>
      </c>
      <c r="C918" s="1370" t="s">
        <v>40</v>
      </c>
      <c r="D918" s="593">
        <v>2</v>
      </c>
      <c r="E918" s="702"/>
      <c r="F918" s="71">
        <f>E918*D918</f>
        <v>0</v>
      </c>
    </row>
    <row r="919" spans="1:6" s="1294" customFormat="1" x14ac:dyDescent="0.2">
      <c r="A919" s="1359" t="s">
        <v>764</v>
      </c>
      <c r="B919" s="1363" t="s">
        <v>2827</v>
      </c>
      <c r="C919" s="1370"/>
      <c r="D919" s="593"/>
      <c r="E919" s="639"/>
      <c r="F919" s="71"/>
    </row>
    <row r="920" spans="1:6" s="1294" customFormat="1" x14ac:dyDescent="0.2">
      <c r="A920" s="1359"/>
      <c r="B920" s="1363" t="s">
        <v>2828</v>
      </c>
      <c r="C920" s="1370"/>
      <c r="D920" s="593"/>
      <c r="E920" s="639"/>
      <c r="F920" s="71"/>
    </row>
    <row r="921" spans="1:6" s="1294" customFormat="1" x14ac:dyDescent="0.2">
      <c r="A921" s="1359"/>
      <c r="B921" s="1363" t="s">
        <v>2829</v>
      </c>
      <c r="C921" s="1370" t="s">
        <v>40</v>
      </c>
      <c r="D921" s="593">
        <v>2</v>
      </c>
      <c r="E921" s="702"/>
      <c r="F921" s="71">
        <f>E921*D921</f>
        <v>0</v>
      </c>
    </row>
    <row r="922" spans="1:6" s="1294" customFormat="1" ht="24" x14ac:dyDescent="0.2">
      <c r="A922" s="1359" t="s">
        <v>768</v>
      </c>
      <c r="B922" s="1363" t="s">
        <v>2830</v>
      </c>
      <c r="C922" s="1427" t="s">
        <v>40</v>
      </c>
      <c r="D922" s="593">
        <v>10</v>
      </c>
      <c r="E922" s="702"/>
      <c r="F922" s="71">
        <f>E922*D922</f>
        <v>0</v>
      </c>
    </row>
    <row r="923" spans="1:6" s="1294" customFormat="1" ht="24" x14ac:dyDescent="0.2">
      <c r="A923" s="1359" t="s">
        <v>773</v>
      </c>
      <c r="B923" s="1428" t="s">
        <v>2831</v>
      </c>
      <c r="C923" s="1370" t="s">
        <v>40</v>
      </c>
      <c r="D923" s="593">
        <v>2</v>
      </c>
      <c r="E923" s="702"/>
      <c r="F923" s="71">
        <f>E923*D923</f>
        <v>0</v>
      </c>
    </row>
    <row r="924" spans="1:6" s="1294" customFormat="1" x14ac:dyDescent="0.2">
      <c r="A924" s="1359" t="s">
        <v>774</v>
      </c>
      <c r="B924" s="1363" t="s">
        <v>2832</v>
      </c>
      <c r="C924" s="1370" t="s">
        <v>40</v>
      </c>
      <c r="D924" s="593">
        <v>1</v>
      </c>
      <c r="E924" s="702"/>
      <c r="F924" s="71">
        <f>E924*D924</f>
        <v>0</v>
      </c>
    </row>
    <row r="925" spans="1:6" s="1294" customFormat="1" x14ac:dyDescent="0.2">
      <c r="A925" s="1359" t="s">
        <v>775</v>
      </c>
      <c r="B925" s="1363" t="s">
        <v>2833</v>
      </c>
      <c r="C925" s="1370" t="s">
        <v>40</v>
      </c>
      <c r="D925" s="593">
        <v>1</v>
      </c>
      <c r="E925" s="702"/>
      <c r="F925" s="71">
        <f>E925*D925</f>
        <v>0</v>
      </c>
    </row>
    <row r="926" spans="1:6" s="1294" customFormat="1" x14ac:dyDescent="0.2">
      <c r="A926" s="1376" t="s">
        <v>72</v>
      </c>
      <c r="B926" s="2001" t="s">
        <v>2834</v>
      </c>
      <c r="C926" s="2001"/>
      <c r="D926" s="2001"/>
      <c r="E926" s="806"/>
      <c r="F926" s="449">
        <f>SUM(F905:F925)</f>
        <v>0</v>
      </c>
    </row>
    <row r="927" spans="1:6" s="1294" customFormat="1" x14ac:dyDescent="0.2">
      <c r="A927" s="1285" t="s">
        <v>2835</v>
      </c>
      <c r="B927" s="2007" t="s">
        <v>2836</v>
      </c>
      <c r="C927" s="2008"/>
      <c r="D927" s="2008"/>
      <c r="E927" s="1199"/>
      <c r="F927" s="542"/>
    </row>
    <row r="928" spans="1:6" s="1432" customFormat="1" x14ac:dyDescent="0.2">
      <c r="A928" s="1429" t="s">
        <v>12</v>
      </c>
      <c r="B928" s="1430" t="s">
        <v>2837</v>
      </c>
      <c r="C928" s="1431" t="s">
        <v>40</v>
      </c>
      <c r="D928" s="613">
        <v>1</v>
      </c>
      <c r="E928" s="811"/>
      <c r="F928" s="601">
        <f>E928*D928</f>
        <v>0</v>
      </c>
    </row>
    <row r="929" spans="1:6" s="1432" customFormat="1" x14ac:dyDescent="0.2">
      <c r="A929" s="1361" t="s">
        <v>134</v>
      </c>
      <c r="B929" s="1433" t="s">
        <v>2838</v>
      </c>
      <c r="C929" s="1434"/>
      <c r="D929" s="614"/>
      <c r="E929" s="1189"/>
      <c r="F929" s="614"/>
    </row>
    <row r="930" spans="1:6" s="1432" customFormat="1" x14ac:dyDescent="0.2">
      <c r="A930" s="1361" t="s">
        <v>134</v>
      </c>
      <c r="B930" s="1433" t="s">
        <v>2839</v>
      </c>
      <c r="C930" s="1434"/>
      <c r="D930" s="614"/>
      <c r="E930" s="1189"/>
      <c r="F930" s="614"/>
    </row>
    <row r="931" spans="1:6" s="1432" customFormat="1" x14ac:dyDescent="0.2">
      <c r="A931" s="1361" t="s">
        <v>134</v>
      </c>
      <c r="B931" s="1433" t="s">
        <v>2840</v>
      </c>
      <c r="C931" s="1434"/>
      <c r="D931" s="614"/>
      <c r="E931" s="1189"/>
      <c r="F931" s="614"/>
    </row>
    <row r="932" spans="1:6" s="1432" customFormat="1" x14ac:dyDescent="0.2">
      <c r="A932" s="1361" t="s">
        <v>134</v>
      </c>
      <c r="B932" s="1433" t="s">
        <v>2841</v>
      </c>
      <c r="C932" s="1434"/>
      <c r="D932" s="614"/>
      <c r="E932" s="1189"/>
      <c r="F932" s="614"/>
    </row>
    <row r="933" spans="1:6" s="1432" customFormat="1" x14ac:dyDescent="0.2">
      <c r="A933" s="1361" t="s">
        <v>134</v>
      </c>
      <c r="B933" s="1433" t="s">
        <v>2842</v>
      </c>
      <c r="C933" s="1434"/>
      <c r="D933" s="614"/>
      <c r="E933" s="1189"/>
      <c r="F933" s="614"/>
    </row>
    <row r="934" spans="1:6" s="1432" customFormat="1" x14ac:dyDescent="0.2">
      <c r="A934" s="1361" t="s">
        <v>134</v>
      </c>
      <c r="B934" s="1433" t="s">
        <v>2843</v>
      </c>
      <c r="C934" s="1434"/>
      <c r="D934" s="614"/>
      <c r="E934" s="1189"/>
      <c r="F934" s="614"/>
    </row>
    <row r="935" spans="1:6" s="1432" customFormat="1" x14ac:dyDescent="0.2">
      <c r="A935" s="1361" t="s">
        <v>134</v>
      </c>
      <c r="B935" s="1433" t="s">
        <v>2844</v>
      </c>
      <c r="C935" s="1434"/>
      <c r="D935" s="614"/>
      <c r="E935" s="1189"/>
      <c r="F935" s="614"/>
    </row>
    <row r="936" spans="1:6" s="1432" customFormat="1" x14ac:dyDescent="0.2">
      <c r="A936" s="1361" t="s">
        <v>134</v>
      </c>
      <c r="B936" s="1433" t="s">
        <v>2845</v>
      </c>
      <c r="C936" s="1434"/>
      <c r="D936" s="614"/>
      <c r="E936" s="1189"/>
      <c r="F936" s="614"/>
    </row>
    <row r="937" spans="1:6" s="1432" customFormat="1" x14ac:dyDescent="0.2">
      <c r="A937" s="1361" t="s">
        <v>134</v>
      </c>
      <c r="B937" s="1412" t="s">
        <v>2846</v>
      </c>
      <c r="C937" s="1434"/>
      <c r="D937" s="614"/>
      <c r="E937" s="1189"/>
      <c r="F937" s="614"/>
    </row>
    <row r="938" spans="1:6" s="1432" customFormat="1" x14ac:dyDescent="0.2">
      <c r="A938" s="1361" t="s">
        <v>134</v>
      </c>
      <c r="B938" s="1412" t="s">
        <v>2847</v>
      </c>
      <c r="C938" s="1434"/>
      <c r="D938" s="614"/>
      <c r="E938" s="1189"/>
      <c r="F938" s="614"/>
    </row>
    <row r="939" spans="1:6" s="1432" customFormat="1" x14ac:dyDescent="0.2">
      <c r="A939" s="1361" t="s">
        <v>134</v>
      </c>
      <c r="B939" s="1412" t="s">
        <v>2848</v>
      </c>
      <c r="C939" s="1434"/>
      <c r="D939" s="614"/>
      <c r="E939" s="1189"/>
      <c r="F939" s="614"/>
    </row>
    <row r="940" spans="1:6" s="1432" customFormat="1" x14ac:dyDescent="0.2">
      <c r="A940" s="1361" t="s">
        <v>134</v>
      </c>
      <c r="B940" s="1412" t="s">
        <v>2849</v>
      </c>
      <c r="C940" s="1434"/>
      <c r="D940" s="614"/>
      <c r="E940" s="1189"/>
      <c r="F940" s="614"/>
    </row>
    <row r="941" spans="1:6" s="1432" customFormat="1" x14ac:dyDescent="0.2">
      <c r="A941" s="1361" t="s">
        <v>134</v>
      </c>
      <c r="B941" s="1412" t="s">
        <v>2850</v>
      </c>
      <c r="C941" s="1434"/>
      <c r="D941" s="614"/>
      <c r="E941" s="1189"/>
      <c r="F941" s="614"/>
    </row>
    <row r="942" spans="1:6" s="1432" customFormat="1" x14ac:dyDescent="0.2">
      <c r="A942" s="1361" t="s">
        <v>134</v>
      </c>
      <c r="B942" s="1412" t="s">
        <v>2851</v>
      </c>
      <c r="C942" s="1434"/>
      <c r="D942" s="614"/>
      <c r="E942" s="1189"/>
      <c r="F942" s="614"/>
    </row>
    <row r="943" spans="1:6" s="1432" customFormat="1" x14ac:dyDescent="0.2">
      <c r="A943" s="1361" t="s">
        <v>134</v>
      </c>
      <c r="B943" s="1412" t="s">
        <v>2852</v>
      </c>
      <c r="C943" s="1434"/>
      <c r="D943" s="614"/>
      <c r="E943" s="1189"/>
      <c r="F943" s="614"/>
    </row>
    <row r="944" spans="1:6" s="1432" customFormat="1" x14ac:dyDescent="0.2">
      <c r="A944" s="1361" t="s">
        <v>134</v>
      </c>
      <c r="B944" s="1412" t="s">
        <v>2853</v>
      </c>
      <c r="C944" s="1434"/>
      <c r="D944" s="614"/>
      <c r="E944" s="1189"/>
      <c r="F944" s="614"/>
    </row>
    <row r="945" spans="1:6" s="1432" customFormat="1" x14ac:dyDescent="0.2">
      <c r="A945" s="1361" t="s">
        <v>134</v>
      </c>
      <c r="B945" s="1412" t="s">
        <v>2854</v>
      </c>
      <c r="C945" s="1434"/>
      <c r="D945" s="614"/>
      <c r="E945" s="1189"/>
      <c r="F945" s="614"/>
    </row>
    <row r="946" spans="1:6" s="1435" customFormat="1" x14ac:dyDescent="0.2">
      <c r="A946" s="1361" t="s">
        <v>134</v>
      </c>
      <c r="B946" s="1412" t="s">
        <v>2855</v>
      </c>
      <c r="C946" s="1434"/>
      <c r="D946" s="614"/>
      <c r="E946" s="1189"/>
      <c r="F946" s="614"/>
    </row>
    <row r="947" spans="1:6" s="1435" customFormat="1" x14ac:dyDescent="0.2">
      <c r="A947" s="1361" t="s">
        <v>134</v>
      </c>
      <c r="B947" s="1412" t="s">
        <v>2856</v>
      </c>
      <c r="C947" s="1434"/>
      <c r="D947" s="614"/>
      <c r="E947" s="1189"/>
      <c r="F947" s="614"/>
    </row>
    <row r="948" spans="1:6" s="1432" customFormat="1" x14ac:dyDescent="0.2">
      <c r="A948" s="1361" t="s">
        <v>134</v>
      </c>
      <c r="B948" s="1412" t="s">
        <v>2857</v>
      </c>
      <c r="C948" s="1434"/>
      <c r="D948" s="614"/>
      <c r="E948" s="1189"/>
      <c r="F948" s="614"/>
    </row>
    <row r="949" spans="1:6" s="1436" customFormat="1" x14ac:dyDescent="0.2">
      <c r="A949" s="1361" t="s">
        <v>134</v>
      </c>
      <c r="B949" s="1412" t="s">
        <v>2858</v>
      </c>
      <c r="C949" s="1434"/>
      <c r="D949" s="614"/>
      <c r="E949" s="1189"/>
      <c r="F949" s="614"/>
    </row>
    <row r="950" spans="1:6" s="1436" customFormat="1" x14ac:dyDescent="0.2">
      <c r="A950" s="1361" t="s">
        <v>134</v>
      </c>
      <c r="B950" s="1412" t="s">
        <v>2859</v>
      </c>
      <c r="C950" s="1434"/>
      <c r="D950" s="614"/>
      <c r="E950" s="1189"/>
      <c r="F950" s="614"/>
    </row>
    <row r="951" spans="1:6" s="1436" customFormat="1" x14ac:dyDescent="0.2">
      <c r="A951" s="1361" t="s">
        <v>134</v>
      </c>
      <c r="B951" s="1412" t="s">
        <v>2860</v>
      </c>
      <c r="C951" s="1434"/>
      <c r="D951" s="614"/>
      <c r="E951" s="1189"/>
      <c r="F951" s="614"/>
    </row>
    <row r="952" spans="1:6" s="1436" customFormat="1" x14ac:dyDescent="0.2">
      <c r="A952" s="1361" t="s">
        <v>134</v>
      </c>
      <c r="B952" s="1412" t="s">
        <v>2861</v>
      </c>
      <c r="C952" s="1434"/>
      <c r="D952" s="614"/>
      <c r="E952" s="1189"/>
      <c r="F952" s="614"/>
    </row>
    <row r="953" spans="1:6" s="1436" customFormat="1" x14ac:dyDescent="0.2">
      <c r="A953" s="1361" t="s">
        <v>134</v>
      </c>
      <c r="B953" s="1412" t="s">
        <v>2862</v>
      </c>
      <c r="C953" s="1434"/>
      <c r="D953" s="614"/>
      <c r="E953" s="1189"/>
      <c r="F953" s="614"/>
    </row>
    <row r="954" spans="1:6" s="1436" customFormat="1" x14ac:dyDescent="0.2">
      <c r="A954" s="1361" t="s">
        <v>134</v>
      </c>
      <c r="B954" s="1412" t="s">
        <v>2863</v>
      </c>
      <c r="C954" s="1434"/>
      <c r="D954" s="614"/>
      <c r="E954" s="1189"/>
      <c r="F954" s="614"/>
    </row>
    <row r="955" spans="1:6" s="1436" customFormat="1" x14ac:dyDescent="0.2">
      <c r="A955" s="1361" t="s">
        <v>134</v>
      </c>
      <c r="B955" s="1412" t="s">
        <v>2864</v>
      </c>
      <c r="C955" s="1434"/>
      <c r="D955" s="614"/>
      <c r="E955" s="1189"/>
      <c r="F955" s="614"/>
    </row>
    <row r="956" spans="1:6" s="1432" customFormat="1" x14ac:dyDescent="0.2">
      <c r="A956" s="1361" t="s">
        <v>134</v>
      </c>
      <c r="B956" s="1412" t="s">
        <v>2865</v>
      </c>
      <c r="C956" s="1434"/>
      <c r="D956" s="614"/>
      <c r="E956" s="1189"/>
      <c r="F956" s="614"/>
    </row>
    <row r="957" spans="1:6" s="1432" customFormat="1" x14ac:dyDescent="0.2">
      <c r="A957" s="1361" t="s">
        <v>134</v>
      </c>
      <c r="B957" s="1412" t="s">
        <v>2866</v>
      </c>
      <c r="C957" s="1434"/>
      <c r="D957" s="614"/>
      <c r="E957" s="1189"/>
      <c r="F957" s="614"/>
    </row>
    <row r="958" spans="1:6" s="1436" customFormat="1" x14ac:dyDescent="0.2">
      <c r="A958" s="1361" t="s">
        <v>134</v>
      </c>
      <c r="B958" s="1412" t="s">
        <v>2867</v>
      </c>
      <c r="C958" s="1434"/>
      <c r="D958" s="614"/>
      <c r="E958" s="1189"/>
      <c r="F958" s="614"/>
    </row>
    <row r="959" spans="1:6" s="1432" customFormat="1" x14ac:dyDescent="0.2">
      <c r="A959" s="1361" t="s">
        <v>134</v>
      </c>
      <c r="B959" s="1412" t="s">
        <v>2868</v>
      </c>
      <c r="C959" s="1434"/>
      <c r="D959" s="614"/>
      <c r="E959" s="1189"/>
      <c r="F959" s="614"/>
    </row>
    <row r="960" spans="1:6" s="1432" customFormat="1" x14ac:dyDescent="0.2">
      <c r="A960" s="1361" t="s">
        <v>134</v>
      </c>
      <c r="B960" s="1412" t="s">
        <v>2869</v>
      </c>
      <c r="C960" s="1434"/>
      <c r="D960" s="614"/>
      <c r="E960" s="1189"/>
      <c r="F960" s="614"/>
    </row>
    <row r="961" spans="1:6" s="1432" customFormat="1" x14ac:dyDescent="0.2">
      <c r="A961" s="1361" t="s">
        <v>134</v>
      </c>
      <c r="B961" s="1412" t="s">
        <v>2870</v>
      </c>
      <c r="C961" s="1434"/>
      <c r="D961" s="614"/>
      <c r="E961" s="1189"/>
      <c r="F961" s="614"/>
    </row>
    <row r="962" spans="1:6" s="1432" customFormat="1" x14ac:dyDescent="0.2">
      <c r="A962" s="1361" t="s">
        <v>134</v>
      </c>
      <c r="B962" s="1412" t="s">
        <v>2871</v>
      </c>
      <c r="C962" s="1434"/>
      <c r="D962" s="614"/>
      <c r="E962" s="1189"/>
      <c r="F962" s="614"/>
    </row>
    <row r="963" spans="1:6" s="1432" customFormat="1" x14ac:dyDescent="0.2">
      <c r="A963" s="1361" t="s">
        <v>134</v>
      </c>
      <c r="B963" s="1412" t="s">
        <v>2872</v>
      </c>
      <c r="C963" s="1434"/>
      <c r="D963" s="614"/>
      <c r="E963" s="1189"/>
      <c r="F963" s="614"/>
    </row>
    <row r="964" spans="1:6" s="1432" customFormat="1" x14ac:dyDescent="0.2">
      <c r="A964" s="1361" t="s">
        <v>134</v>
      </c>
      <c r="B964" s="1412" t="s">
        <v>2873</v>
      </c>
      <c r="C964" s="1434"/>
      <c r="D964" s="614"/>
      <c r="E964" s="1189"/>
      <c r="F964" s="614"/>
    </row>
    <row r="965" spans="1:6" s="1432" customFormat="1" x14ac:dyDescent="0.2">
      <c r="A965" s="1361" t="s">
        <v>134</v>
      </c>
      <c r="B965" s="1412" t="s">
        <v>2874</v>
      </c>
      <c r="C965" s="1434"/>
      <c r="D965" s="614"/>
      <c r="E965" s="1189"/>
      <c r="F965" s="614"/>
    </row>
    <row r="966" spans="1:6" s="1432" customFormat="1" x14ac:dyDescent="0.2">
      <c r="A966" s="1361" t="s">
        <v>134</v>
      </c>
      <c r="B966" s="1412" t="s">
        <v>2875</v>
      </c>
      <c r="C966" s="1434"/>
      <c r="D966" s="614"/>
      <c r="E966" s="1189"/>
      <c r="F966" s="614"/>
    </row>
    <row r="967" spans="1:6" s="1432" customFormat="1" x14ac:dyDescent="0.2">
      <c r="A967" s="1361" t="s">
        <v>134</v>
      </c>
      <c r="B967" s="1412" t="s">
        <v>2876</v>
      </c>
      <c r="C967" s="1434"/>
      <c r="D967" s="614"/>
      <c r="E967" s="1189"/>
      <c r="F967" s="614"/>
    </row>
    <row r="968" spans="1:6" s="1432" customFormat="1" x14ac:dyDescent="0.2">
      <c r="A968" s="1361" t="s">
        <v>134</v>
      </c>
      <c r="B968" s="1412" t="s">
        <v>2877</v>
      </c>
      <c r="C968" s="1434"/>
      <c r="D968" s="614"/>
      <c r="E968" s="1189"/>
      <c r="F968" s="614"/>
    </row>
    <row r="969" spans="1:6" s="1432" customFormat="1" x14ac:dyDescent="0.2">
      <c r="A969" s="1361" t="s">
        <v>134</v>
      </c>
      <c r="B969" s="1412" t="s">
        <v>2878</v>
      </c>
      <c r="C969" s="1434"/>
      <c r="D969" s="614"/>
      <c r="E969" s="1189"/>
      <c r="F969" s="614"/>
    </row>
    <row r="970" spans="1:6" s="1432" customFormat="1" x14ac:dyDescent="0.2">
      <c r="A970" s="1361" t="s">
        <v>134</v>
      </c>
      <c r="B970" s="1412" t="s">
        <v>2879</v>
      </c>
      <c r="C970" s="1434"/>
      <c r="D970" s="614"/>
      <c r="E970" s="1189"/>
      <c r="F970" s="614"/>
    </row>
    <row r="971" spans="1:6" s="1432" customFormat="1" x14ac:dyDescent="0.2">
      <c r="A971" s="1361" t="s">
        <v>134</v>
      </c>
      <c r="B971" s="1412" t="s">
        <v>2880</v>
      </c>
      <c r="C971" s="1434"/>
      <c r="D971" s="614"/>
      <c r="E971" s="1189"/>
      <c r="F971" s="614"/>
    </row>
    <row r="972" spans="1:6" s="1437" customFormat="1" x14ac:dyDescent="0.2">
      <c r="A972" s="1361" t="s">
        <v>134</v>
      </c>
      <c r="B972" s="1412" t="s">
        <v>2881</v>
      </c>
      <c r="C972" s="1434"/>
      <c r="D972" s="614"/>
      <c r="E972" s="1189"/>
      <c r="F972" s="614"/>
    </row>
    <row r="973" spans="1:6" s="1432" customFormat="1" x14ac:dyDescent="0.2">
      <c r="A973" s="1361" t="s">
        <v>134</v>
      </c>
      <c r="B973" s="1412" t="s">
        <v>2882</v>
      </c>
      <c r="C973" s="1434"/>
      <c r="D973" s="614"/>
      <c r="E973" s="1189"/>
      <c r="F973" s="614"/>
    </row>
    <row r="974" spans="1:6" s="1432" customFormat="1" ht="24" x14ac:dyDescent="0.2">
      <c r="A974" s="1361" t="s">
        <v>134</v>
      </c>
      <c r="B974" s="1412" t="s">
        <v>2883</v>
      </c>
      <c r="C974" s="1434"/>
      <c r="D974" s="614"/>
      <c r="E974" s="1189"/>
      <c r="F974" s="614"/>
    </row>
    <row r="975" spans="1:6" s="1432" customFormat="1" x14ac:dyDescent="0.2">
      <c r="A975" s="1361" t="s">
        <v>48</v>
      </c>
      <c r="B975" s="1412" t="s">
        <v>2884</v>
      </c>
      <c r="C975" s="1434"/>
      <c r="D975" s="614"/>
      <c r="E975" s="1189"/>
      <c r="F975" s="614"/>
    </row>
    <row r="976" spans="1:6" s="1432" customFormat="1" ht="24" x14ac:dyDescent="0.2">
      <c r="A976" s="1361"/>
      <c r="B976" s="1412" t="s">
        <v>2885</v>
      </c>
      <c r="C976" s="1434"/>
      <c r="D976" s="614"/>
      <c r="E976" s="1189"/>
      <c r="F976" s="593" t="s">
        <v>2312</v>
      </c>
    </row>
    <row r="977" spans="1:6" s="1432" customFormat="1" x14ac:dyDescent="0.2">
      <c r="A977" s="1361"/>
      <c r="B977" s="1433" t="s">
        <v>2886</v>
      </c>
      <c r="C977" s="1434" t="s">
        <v>926</v>
      </c>
      <c r="D977" s="614">
        <v>15</v>
      </c>
      <c r="E977" s="702"/>
      <c r="F977" s="71">
        <f>E977*D977</f>
        <v>0</v>
      </c>
    </row>
    <row r="978" spans="1:6" s="1432" customFormat="1" x14ac:dyDescent="0.2">
      <c r="A978" s="1361"/>
      <c r="B978" s="1433" t="s">
        <v>2887</v>
      </c>
      <c r="C978" s="1434" t="s">
        <v>926</v>
      </c>
      <c r="D978" s="614">
        <v>30</v>
      </c>
      <c r="E978" s="702"/>
      <c r="F978" s="71">
        <f>E978*D978</f>
        <v>0</v>
      </c>
    </row>
    <row r="979" spans="1:6" s="1432" customFormat="1" x14ac:dyDescent="0.2">
      <c r="A979" s="1361"/>
      <c r="B979" s="1433" t="s">
        <v>2888</v>
      </c>
      <c r="C979" s="1434" t="s">
        <v>926</v>
      </c>
      <c r="D979" s="614">
        <v>150</v>
      </c>
      <c r="E979" s="702"/>
      <c r="F979" s="71">
        <f>E979*D979</f>
        <v>0</v>
      </c>
    </row>
    <row r="980" spans="1:6" s="1432" customFormat="1" x14ac:dyDescent="0.2">
      <c r="A980" s="1361"/>
      <c r="B980" s="1433" t="s">
        <v>2889</v>
      </c>
      <c r="C980" s="1434" t="s">
        <v>926</v>
      </c>
      <c r="D980" s="614">
        <v>50</v>
      </c>
      <c r="E980" s="702"/>
      <c r="F980" s="71">
        <f>E980*D980</f>
        <v>0</v>
      </c>
    </row>
    <row r="981" spans="1:6" s="1432" customFormat="1" x14ac:dyDescent="0.2">
      <c r="A981" s="1361" t="s">
        <v>2312</v>
      </c>
      <c r="B981" s="1433" t="s">
        <v>2890</v>
      </c>
      <c r="C981" s="1434" t="s">
        <v>926</v>
      </c>
      <c r="D981" s="614">
        <v>474</v>
      </c>
      <c r="E981" s="702"/>
      <c r="F981" s="71">
        <f>E981*D981</f>
        <v>0</v>
      </c>
    </row>
    <row r="982" spans="1:6" s="1435" customFormat="1" ht="24" x14ac:dyDescent="0.2">
      <c r="A982" s="1438" t="s">
        <v>2312</v>
      </c>
      <c r="B982" s="1412" t="s">
        <v>2891</v>
      </c>
      <c r="C982" s="1439"/>
      <c r="D982" s="614"/>
      <c r="E982" s="1189"/>
      <c r="F982" s="593" t="s">
        <v>2312</v>
      </c>
    </row>
    <row r="983" spans="1:6" s="1435" customFormat="1" x14ac:dyDescent="0.2">
      <c r="A983" s="1438"/>
      <c r="B983" s="1433" t="s">
        <v>2892</v>
      </c>
      <c r="C983" s="1439" t="s">
        <v>926</v>
      </c>
      <c r="D983" s="614">
        <v>200</v>
      </c>
      <c r="E983" s="702"/>
      <c r="F983" s="71">
        <f t="shared" ref="F983:F988" si="4">E983*D983</f>
        <v>0</v>
      </c>
    </row>
    <row r="984" spans="1:6" s="1432" customFormat="1" x14ac:dyDescent="0.2">
      <c r="A984" s="1438" t="s">
        <v>2312</v>
      </c>
      <c r="B984" s="1433" t="s">
        <v>2893</v>
      </c>
      <c r="C984" s="1434" t="s">
        <v>926</v>
      </c>
      <c r="D984" s="614">
        <v>120</v>
      </c>
      <c r="E984" s="702"/>
      <c r="F984" s="71">
        <f t="shared" si="4"/>
        <v>0</v>
      </c>
    </row>
    <row r="985" spans="1:6" s="1436" customFormat="1" x14ac:dyDescent="0.2">
      <c r="A985" s="1438" t="s">
        <v>2312</v>
      </c>
      <c r="B985" s="1433" t="s">
        <v>2894</v>
      </c>
      <c r="C985" s="1434" t="s">
        <v>926</v>
      </c>
      <c r="D985" s="614">
        <v>80</v>
      </c>
      <c r="E985" s="702"/>
      <c r="F985" s="71">
        <f t="shared" si="4"/>
        <v>0</v>
      </c>
    </row>
    <row r="986" spans="1:6" s="1440" customFormat="1" x14ac:dyDescent="0.2">
      <c r="A986" s="1438" t="s">
        <v>2312</v>
      </c>
      <c r="B986" s="1433" t="s">
        <v>2895</v>
      </c>
      <c r="C986" s="1434" t="s">
        <v>926</v>
      </c>
      <c r="D986" s="614">
        <v>50</v>
      </c>
      <c r="E986" s="702"/>
      <c r="F986" s="71">
        <f t="shared" si="4"/>
        <v>0</v>
      </c>
    </row>
    <row r="987" spans="1:6" s="1432" customFormat="1" x14ac:dyDescent="0.2">
      <c r="A987" s="1438" t="s">
        <v>2312</v>
      </c>
      <c r="B987" s="1433" t="s">
        <v>2896</v>
      </c>
      <c r="C987" s="1434" t="s">
        <v>926</v>
      </c>
      <c r="D987" s="614">
        <v>225</v>
      </c>
      <c r="E987" s="702"/>
      <c r="F987" s="71">
        <f t="shared" si="4"/>
        <v>0</v>
      </c>
    </row>
    <row r="988" spans="1:6" s="1432" customFormat="1" x14ac:dyDescent="0.2">
      <c r="A988" s="1438"/>
      <c r="B988" s="1433" t="s">
        <v>2897</v>
      </c>
      <c r="C988" s="1434" t="s">
        <v>926</v>
      </c>
      <c r="D988" s="614">
        <v>80</v>
      </c>
      <c r="E988" s="702"/>
      <c r="F988" s="71">
        <f t="shared" si="4"/>
        <v>0</v>
      </c>
    </row>
    <row r="989" spans="1:6" s="1432" customFormat="1" x14ac:dyDescent="0.2">
      <c r="A989" s="1438" t="s">
        <v>2312</v>
      </c>
      <c r="B989" s="1412" t="s">
        <v>2898</v>
      </c>
      <c r="C989" s="1434"/>
      <c r="D989" s="614"/>
      <c r="E989" s="1189"/>
      <c r="F989" s="593" t="s">
        <v>2312</v>
      </c>
    </row>
    <row r="990" spans="1:6" s="1432" customFormat="1" x14ac:dyDescent="0.2">
      <c r="A990" s="1438" t="s">
        <v>2312</v>
      </c>
      <c r="B990" s="1412" t="s">
        <v>2899</v>
      </c>
      <c r="C990" s="1434" t="s">
        <v>926</v>
      </c>
      <c r="D990" s="614">
        <v>40</v>
      </c>
      <c r="E990" s="702"/>
      <c r="F990" s="71">
        <f>E990*D990</f>
        <v>0</v>
      </c>
    </row>
    <row r="991" spans="1:6" s="1432" customFormat="1" x14ac:dyDescent="0.2">
      <c r="A991" s="1438" t="s">
        <v>2312</v>
      </c>
      <c r="B991" s="1412" t="s">
        <v>2900</v>
      </c>
      <c r="C991" s="1434" t="s">
        <v>926</v>
      </c>
      <c r="D991" s="614">
        <v>20</v>
      </c>
      <c r="E991" s="702"/>
      <c r="F991" s="71">
        <f>E991*D991</f>
        <v>0</v>
      </c>
    </row>
    <row r="992" spans="1:6" s="1432" customFormat="1" x14ac:dyDescent="0.2">
      <c r="A992" s="1438" t="s">
        <v>2312</v>
      </c>
      <c r="B992" s="1412" t="s">
        <v>2901</v>
      </c>
      <c r="C992" s="1434"/>
      <c r="D992" s="614"/>
      <c r="E992" s="1189"/>
      <c r="F992" s="593" t="s">
        <v>2312</v>
      </c>
    </row>
    <row r="993" spans="1:6" s="1432" customFormat="1" x14ac:dyDescent="0.2">
      <c r="A993" s="1438" t="s">
        <v>2312</v>
      </c>
      <c r="B993" s="1412" t="s">
        <v>2902</v>
      </c>
      <c r="C993" s="1434" t="s">
        <v>926</v>
      </c>
      <c r="D993" s="614">
        <v>50</v>
      </c>
      <c r="E993" s="702"/>
      <c r="F993" s="71">
        <f>E993*D993</f>
        <v>0</v>
      </c>
    </row>
    <row r="994" spans="1:6" s="1432" customFormat="1" x14ac:dyDescent="0.2">
      <c r="A994" s="1438"/>
      <c r="B994" s="1412" t="s">
        <v>2903</v>
      </c>
      <c r="C994" s="1434" t="s">
        <v>926</v>
      </c>
      <c r="D994" s="614">
        <v>20</v>
      </c>
      <c r="E994" s="702"/>
      <c r="F994" s="71">
        <f>E994*D994</f>
        <v>0</v>
      </c>
    </row>
    <row r="995" spans="1:6" s="1432" customFormat="1" x14ac:dyDescent="0.2">
      <c r="A995" s="1441" t="s">
        <v>2312</v>
      </c>
      <c r="B995" s="1412" t="s">
        <v>2904</v>
      </c>
      <c r="C995" s="1434"/>
      <c r="D995" s="614"/>
      <c r="E995" s="1189"/>
      <c r="F995" s="593" t="s">
        <v>2312</v>
      </c>
    </row>
    <row r="996" spans="1:6" s="1432" customFormat="1" x14ac:dyDescent="0.2">
      <c r="A996" s="1438" t="s">
        <v>2312</v>
      </c>
      <c r="B996" s="1412" t="s">
        <v>2905</v>
      </c>
      <c r="C996" s="1434" t="s">
        <v>926</v>
      </c>
      <c r="D996" s="614">
        <v>50</v>
      </c>
      <c r="E996" s="702"/>
      <c r="F996" s="71">
        <f>E996*D996</f>
        <v>0</v>
      </c>
    </row>
    <row r="997" spans="1:6" s="1432" customFormat="1" ht="24" x14ac:dyDescent="0.2">
      <c r="A997" s="1438" t="s">
        <v>2312</v>
      </c>
      <c r="B997" s="1412" t="s">
        <v>2906</v>
      </c>
      <c r="C997" s="1434"/>
      <c r="D997" s="614"/>
      <c r="E997" s="1189"/>
      <c r="F997" s="593" t="s">
        <v>2312</v>
      </c>
    </row>
    <row r="998" spans="1:6" s="1432" customFormat="1" x14ac:dyDescent="0.2">
      <c r="A998" s="1438" t="s">
        <v>2312</v>
      </c>
      <c r="B998" s="1412" t="s">
        <v>2907</v>
      </c>
      <c r="C998" s="1434" t="s">
        <v>926</v>
      </c>
      <c r="D998" s="614">
        <v>15</v>
      </c>
      <c r="E998" s="702"/>
      <c r="F998" s="71">
        <f>E998*D998</f>
        <v>0</v>
      </c>
    </row>
    <row r="999" spans="1:6" s="1432" customFormat="1" x14ac:dyDescent="0.2">
      <c r="A999" s="1438" t="s">
        <v>2312</v>
      </c>
      <c r="B999" s="1412" t="s">
        <v>2908</v>
      </c>
      <c r="C999" s="1434" t="s">
        <v>926</v>
      </c>
      <c r="D999" s="614">
        <v>30</v>
      </c>
      <c r="E999" s="702"/>
      <c r="F999" s="71">
        <f>E999*D999</f>
        <v>0</v>
      </c>
    </row>
    <row r="1000" spans="1:6" s="1432" customFormat="1" x14ac:dyDescent="0.2">
      <c r="A1000" s="1438" t="s">
        <v>2312</v>
      </c>
      <c r="B1000" s="1412" t="s">
        <v>2909</v>
      </c>
      <c r="C1000" s="1434" t="s">
        <v>926</v>
      </c>
      <c r="D1000" s="614">
        <v>15</v>
      </c>
      <c r="E1000" s="702"/>
      <c r="F1000" s="71">
        <f>E1000*D1000</f>
        <v>0</v>
      </c>
    </row>
    <row r="1001" spans="1:6" s="1432" customFormat="1" x14ac:dyDescent="0.2">
      <c r="A1001" s="1438" t="s">
        <v>2312</v>
      </c>
      <c r="B1001" s="1412" t="s">
        <v>2910</v>
      </c>
      <c r="C1001" s="1434" t="s">
        <v>926</v>
      </c>
      <c r="D1001" s="614">
        <v>25</v>
      </c>
      <c r="E1001" s="702"/>
      <c r="F1001" s="71">
        <f>E1001*D1001</f>
        <v>0</v>
      </c>
    </row>
    <row r="1002" spans="1:6" s="1432" customFormat="1" x14ac:dyDescent="0.2">
      <c r="A1002" s="1438" t="s">
        <v>2312</v>
      </c>
      <c r="B1002" s="1412" t="s">
        <v>2911</v>
      </c>
      <c r="C1002" s="1434" t="s">
        <v>926</v>
      </c>
      <c r="D1002" s="614">
        <v>60</v>
      </c>
      <c r="E1002" s="702"/>
      <c r="F1002" s="71">
        <f>E1002*D1002</f>
        <v>0</v>
      </c>
    </row>
    <row r="1003" spans="1:6" s="1432" customFormat="1" x14ac:dyDescent="0.2">
      <c r="A1003" s="1438" t="s">
        <v>2312</v>
      </c>
      <c r="B1003" s="1412" t="s">
        <v>2912</v>
      </c>
      <c r="C1003" s="1434" t="s">
        <v>5</v>
      </c>
      <c r="D1003" s="614">
        <v>7</v>
      </c>
      <c r="E1003" s="702"/>
      <c r="F1003" s="71">
        <f t="shared" ref="F1003:F1007" si="5">E1003*D1003</f>
        <v>0</v>
      </c>
    </row>
    <row r="1004" spans="1:6" s="1432" customFormat="1" x14ac:dyDescent="0.2">
      <c r="A1004" s="1438" t="s">
        <v>2312</v>
      </c>
      <c r="B1004" s="1412" t="s">
        <v>2913</v>
      </c>
      <c r="C1004" s="1434" t="s">
        <v>5</v>
      </c>
      <c r="D1004" s="614">
        <v>90</v>
      </c>
      <c r="E1004" s="702"/>
      <c r="F1004" s="71">
        <f t="shared" si="5"/>
        <v>0</v>
      </c>
    </row>
    <row r="1005" spans="1:6" s="1432" customFormat="1" x14ac:dyDescent="0.2">
      <c r="A1005" s="1438" t="s">
        <v>2312</v>
      </c>
      <c r="B1005" s="1412" t="s">
        <v>2914</v>
      </c>
      <c r="C1005" s="1434" t="s">
        <v>5</v>
      </c>
      <c r="D1005" s="614">
        <v>15</v>
      </c>
      <c r="E1005" s="702"/>
      <c r="F1005" s="71">
        <f t="shared" si="5"/>
        <v>0</v>
      </c>
    </row>
    <row r="1006" spans="1:6" s="1432" customFormat="1" x14ac:dyDescent="0.2">
      <c r="A1006" s="1438" t="s">
        <v>2312</v>
      </c>
      <c r="B1006" s="1412" t="s">
        <v>2915</v>
      </c>
      <c r="C1006" s="1434" t="s">
        <v>5</v>
      </c>
      <c r="D1006" s="614">
        <v>11</v>
      </c>
      <c r="E1006" s="702"/>
      <c r="F1006" s="71">
        <f t="shared" si="5"/>
        <v>0</v>
      </c>
    </row>
    <row r="1007" spans="1:6" s="1432" customFormat="1" x14ac:dyDescent="0.2">
      <c r="A1007" s="1438" t="s">
        <v>2312</v>
      </c>
      <c r="B1007" s="1409" t="s">
        <v>2916</v>
      </c>
      <c r="C1007" s="1442" t="s">
        <v>5</v>
      </c>
      <c r="D1007" s="614">
        <v>12</v>
      </c>
      <c r="E1007" s="702"/>
      <c r="F1007" s="71">
        <f t="shared" si="5"/>
        <v>0</v>
      </c>
    </row>
    <row r="1008" spans="1:6" s="1436" customFormat="1" ht="24" x14ac:dyDescent="0.2">
      <c r="A1008" s="1438" t="s">
        <v>2312</v>
      </c>
      <c r="B1008" s="1412" t="s">
        <v>2917</v>
      </c>
      <c r="C1008" s="1442" t="s">
        <v>40</v>
      </c>
      <c r="D1008" s="614">
        <v>1</v>
      </c>
      <c r="E1008" s="702"/>
      <c r="F1008" s="71">
        <f>E1008*D1008</f>
        <v>0</v>
      </c>
    </row>
    <row r="1009" spans="1:6" s="1435" customFormat="1" x14ac:dyDescent="0.2">
      <c r="A1009" s="1438" t="s">
        <v>2312</v>
      </c>
      <c r="B1009" s="1409" t="s">
        <v>2918</v>
      </c>
      <c r="C1009" s="1442" t="s">
        <v>40</v>
      </c>
      <c r="D1009" s="614">
        <v>1</v>
      </c>
      <c r="E1009" s="702"/>
      <c r="F1009" s="71">
        <f>E1009*D1009</f>
        <v>0</v>
      </c>
    </row>
    <row r="1010" spans="1:6" s="1440" customFormat="1" x14ac:dyDescent="0.2">
      <c r="A1010" s="1438" t="s">
        <v>2312</v>
      </c>
      <c r="B1010" s="1409" t="s">
        <v>2919</v>
      </c>
      <c r="C1010" s="1442" t="s">
        <v>40</v>
      </c>
      <c r="D1010" s="614">
        <v>1</v>
      </c>
      <c r="E1010" s="702"/>
      <c r="F1010" s="71">
        <f>E1010*D1010</f>
        <v>0</v>
      </c>
    </row>
    <row r="1011" spans="1:6" s="1435" customFormat="1" x14ac:dyDescent="0.2">
      <c r="A1011" s="1443" t="s">
        <v>2312</v>
      </c>
      <c r="B1011" s="1444" t="s">
        <v>2920</v>
      </c>
      <c r="C1011" s="1445" t="s">
        <v>40</v>
      </c>
      <c r="D1011" s="615">
        <v>1</v>
      </c>
      <c r="E1011" s="810"/>
      <c r="F1011" s="594">
        <f>E1011*D1011</f>
        <v>0</v>
      </c>
    </row>
    <row r="1012" spans="1:6" s="1294" customFormat="1" x14ac:dyDescent="0.2">
      <c r="A1012" s="1373"/>
      <c r="B1012" s="1374"/>
      <c r="C1012" s="1375"/>
      <c r="D1012" s="595"/>
      <c r="E1012" s="812"/>
      <c r="F1012" s="597"/>
    </row>
    <row r="1013" spans="1:6" s="1294" customFormat="1" x14ac:dyDescent="0.2">
      <c r="A1013" s="1376" t="s">
        <v>2921</v>
      </c>
      <c r="B1013" s="2001" t="s">
        <v>2922</v>
      </c>
      <c r="C1013" s="2001"/>
      <c r="D1013" s="2001"/>
      <c r="E1013" s="806"/>
      <c r="F1013" s="449">
        <f>SUM(F928:F1012)</f>
        <v>0</v>
      </c>
    </row>
    <row r="1014" spans="1:6" s="1294" customFormat="1" x14ac:dyDescent="0.2">
      <c r="A1014" s="1328"/>
      <c r="B1014" s="1446"/>
      <c r="C1014" s="1329"/>
      <c r="D1014" s="596"/>
      <c r="E1014" s="812"/>
      <c r="F1014" s="597"/>
    </row>
    <row r="1015" spans="1:6" s="1294" customFormat="1" x14ac:dyDescent="0.2">
      <c r="A1015" s="1447"/>
      <c r="B1015" s="1350"/>
      <c r="C1015" s="1351"/>
      <c r="D1015" s="589"/>
      <c r="E1015" s="813"/>
      <c r="F1015" s="590"/>
    </row>
    <row r="1016" spans="1:6" s="1294" customFormat="1" ht="15" x14ac:dyDescent="0.25">
      <c r="A1016" s="1448"/>
      <c r="B1016" s="1449" t="s">
        <v>5019</v>
      </c>
      <c r="C1016" s="1450"/>
      <c r="D1016" s="1450"/>
      <c r="E1016" s="1451"/>
      <c r="F1016" s="1027"/>
    </row>
    <row r="1017" spans="1:6" s="1294" customFormat="1" x14ac:dyDescent="0.2">
      <c r="A1017" s="1453" t="s">
        <v>12</v>
      </c>
      <c r="B1017" s="2009" t="s">
        <v>4434</v>
      </c>
      <c r="C1017" s="2010"/>
      <c r="D1017" s="2010"/>
      <c r="E1017" s="815"/>
      <c r="F1017" s="416">
        <f>F329</f>
        <v>0</v>
      </c>
    </row>
    <row r="1018" spans="1:6" s="1294" customFormat="1" x14ac:dyDescent="0.2">
      <c r="A1018" s="1453" t="s">
        <v>48</v>
      </c>
      <c r="B1018" s="2009" t="s">
        <v>4435</v>
      </c>
      <c r="C1018" s="2010"/>
      <c r="D1018" s="2010"/>
      <c r="E1018" s="815"/>
      <c r="F1018" s="416">
        <f>F492</f>
        <v>0</v>
      </c>
    </row>
    <row r="1019" spans="1:6" s="1294" customFormat="1" x14ac:dyDescent="0.2">
      <c r="A1019" s="1453" t="s">
        <v>1</v>
      </c>
      <c r="B1019" s="2014" t="s">
        <v>4436</v>
      </c>
      <c r="C1019" s="2008"/>
      <c r="D1019" s="2015"/>
      <c r="E1019" s="815"/>
      <c r="F1019" s="416">
        <f>F678</f>
        <v>0</v>
      </c>
    </row>
    <row r="1020" spans="1:6" s="1294" customFormat="1" x14ac:dyDescent="0.2">
      <c r="A1020" s="1453" t="s">
        <v>2</v>
      </c>
      <c r="B1020" s="2009" t="s">
        <v>2610</v>
      </c>
      <c r="C1020" s="2010"/>
      <c r="D1020" s="2010"/>
      <c r="E1020" s="815"/>
      <c r="F1020" s="416">
        <f>F841</f>
        <v>0</v>
      </c>
    </row>
    <row r="1021" spans="1:6" s="1294" customFormat="1" x14ac:dyDescent="0.2">
      <c r="A1021" s="1453" t="s">
        <v>3</v>
      </c>
      <c r="B1021" s="2009" t="s">
        <v>4437</v>
      </c>
      <c r="C1021" s="2010"/>
      <c r="D1021" s="2010"/>
      <c r="E1021" s="815"/>
      <c r="F1021" s="416">
        <f>F896</f>
        <v>0</v>
      </c>
    </row>
    <row r="1022" spans="1:6" s="1294" customFormat="1" x14ac:dyDescent="0.2">
      <c r="A1022" s="1453" t="s">
        <v>4</v>
      </c>
      <c r="B1022" s="2009" t="s">
        <v>2803</v>
      </c>
      <c r="C1022" s="2010"/>
      <c r="D1022" s="2010"/>
      <c r="E1022" s="815"/>
      <c r="F1022" s="416">
        <f>F926</f>
        <v>0</v>
      </c>
    </row>
    <row r="1023" spans="1:6" s="1294" customFormat="1" x14ac:dyDescent="0.2">
      <c r="A1023" s="1453" t="s">
        <v>531</v>
      </c>
      <c r="B1023" s="2009" t="s">
        <v>4438</v>
      </c>
      <c r="C1023" s="2010"/>
      <c r="D1023" s="2010"/>
      <c r="E1023" s="815"/>
      <c r="F1023" s="416">
        <f>F1013</f>
        <v>0</v>
      </c>
    </row>
    <row r="1024" spans="1:6" s="1294" customFormat="1" x14ac:dyDescent="0.2">
      <c r="A1024" s="1452"/>
      <c r="B1024" s="12"/>
      <c r="C1024" s="12"/>
      <c r="D1024" s="413"/>
      <c r="E1024" s="814"/>
      <c r="F1024" s="413"/>
    </row>
    <row r="1025" spans="1:6" s="1294" customFormat="1" x14ac:dyDescent="0.2">
      <c r="A1025" s="1340"/>
      <c r="B1025" s="2013" t="s">
        <v>5020</v>
      </c>
      <c r="C1025" s="2008"/>
      <c r="D1025" s="2008"/>
      <c r="E1025" s="816"/>
      <c r="F1025" s="411">
        <f>SUM(F1017:F1024)</f>
        <v>0</v>
      </c>
    </row>
    <row r="1026" spans="1:6" s="1294" customFormat="1" x14ac:dyDescent="0.2">
      <c r="A1026" s="1454"/>
      <c r="B1026" s="1455"/>
      <c r="C1026" s="1454"/>
      <c r="D1026" s="475"/>
      <c r="E1026" s="694"/>
      <c r="F1026" s="475"/>
    </row>
  </sheetData>
  <sheetProtection password="C687" sheet="1" objects="1" scenarios="1"/>
  <mergeCells count="32">
    <mergeCell ref="B1023:D1023"/>
    <mergeCell ref="B1025:D1025"/>
    <mergeCell ref="B1018:D1018"/>
    <mergeCell ref="B1019:D1019"/>
    <mergeCell ref="B1020:D1020"/>
    <mergeCell ref="B1021:D1021"/>
    <mergeCell ref="B1022:D1022"/>
    <mergeCell ref="B926:D926"/>
    <mergeCell ref="B927:D927"/>
    <mergeCell ref="B1013:D1013"/>
    <mergeCell ref="B1017:D1017"/>
    <mergeCell ref="B827:C827"/>
    <mergeCell ref="B841:D841"/>
    <mergeCell ref="B896:D896"/>
    <mergeCell ref="B917:C917"/>
    <mergeCell ref="B592:C592"/>
    <mergeCell ref="B611:C611"/>
    <mergeCell ref="B620:C620"/>
    <mergeCell ref="B638:C638"/>
    <mergeCell ref="B657:C657"/>
    <mergeCell ref="B658:C658"/>
    <mergeCell ref="B670:C670"/>
    <mergeCell ref="B680:D680"/>
    <mergeCell ref="B733:C733"/>
    <mergeCell ref="B773:C773"/>
    <mergeCell ref="B482:C482"/>
    <mergeCell ref="B494:D494"/>
    <mergeCell ref="B527:C527"/>
    <mergeCell ref="B528:D528"/>
    <mergeCell ref="B241:C241"/>
    <mergeCell ref="B331:D331"/>
    <mergeCell ref="B358:C358"/>
  </mergeCells>
  <pageMargins left="0.51" right="0.19685039370078741" top="0.59055118110236227" bottom="0.59055118110236227" header="0.19685039370078741" footer="0.19685039370078741"/>
  <pageSetup paperSize="9" orientation="portrait" r:id="rId1"/>
  <headerFooter>
    <oddHeader>&amp;L&amp;D&amp;C&amp;8&amp;F&amp;R&amp;G</oddHeader>
    <oddFooter>&amp;L&amp;8&amp;A&amp;C &amp;8Vsebino posameznih postavk popisa ni dovoljeno spreminjati!&amp;R&amp;8Stran &amp;P</oddFooter>
  </headerFooter>
  <rowBreaks count="1" manualBreakCount="1">
    <brk id="90" max="16383" man="1"/>
  </row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499984740745262"/>
  </sheetPr>
  <dimension ref="A1:F803"/>
  <sheetViews>
    <sheetView view="pageBreakPreview" topLeftCell="A16" zoomScaleNormal="50" zoomScaleSheetLayoutView="100" workbookViewId="0">
      <selection activeCell="F40" sqref="F40"/>
    </sheetView>
  </sheetViews>
  <sheetFormatPr defaultRowHeight="12" x14ac:dyDescent="0.2"/>
  <cols>
    <col min="1" max="1" width="4.7109375" style="1552" customWidth="1"/>
    <col min="2" max="2" width="60.85546875" style="1479" customWidth="1"/>
    <col min="3" max="3" width="4.7109375" style="1480" customWidth="1"/>
    <col min="4" max="4" width="7.7109375" style="1206" customWidth="1"/>
    <col min="5" max="5" width="8.7109375" style="1547" customWidth="1"/>
    <col min="6" max="6" width="11.140625" style="1482" customWidth="1"/>
    <col min="7" max="16384" width="9.140625" style="1474"/>
  </cols>
  <sheetData>
    <row r="1" spans="1:6" s="1461" customFormat="1" ht="23.25" x14ac:dyDescent="0.35">
      <c r="A1" s="1548"/>
      <c r="B1" s="1457" t="s">
        <v>3486</v>
      </c>
      <c r="C1" s="1458"/>
      <c r="D1" s="1200"/>
      <c r="E1" s="1459"/>
      <c r="F1" s="1460"/>
    </row>
    <row r="2" spans="1:6" s="409" customFormat="1" x14ac:dyDescent="0.2">
      <c r="A2" s="1549"/>
      <c r="B2" s="394"/>
      <c r="C2" s="1462"/>
      <c r="D2" s="394"/>
      <c r="E2" s="1214"/>
      <c r="F2" s="1463"/>
    </row>
    <row r="3" spans="1:6" s="1237" customFormat="1" ht="45" x14ac:dyDescent="0.2">
      <c r="A3" s="1464"/>
      <c r="B3" s="1464" t="s">
        <v>5075</v>
      </c>
      <c r="C3" s="1465"/>
      <c r="D3" s="1201"/>
      <c r="E3" s="1466"/>
      <c r="F3" s="1201"/>
    </row>
    <row r="4" spans="1:6" s="1237" customFormat="1" ht="11.25" x14ac:dyDescent="0.2">
      <c r="A4" s="1238"/>
      <c r="B4" s="1239" t="s">
        <v>300</v>
      </c>
      <c r="C4" s="1467"/>
      <c r="D4" s="1202"/>
      <c r="E4" s="1468"/>
      <c r="F4" s="1202"/>
    </row>
    <row r="5" spans="1:6" s="1237" customFormat="1" ht="11.25" x14ac:dyDescent="0.2">
      <c r="A5" s="202"/>
      <c r="B5" s="202" t="s">
        <v>3488</v>
      </c>
      <c r="C5" s="1469"/>
      <c r="D5" s="1203"/>
      <c r="E5" s="777"/>
      <c r="F5" s="1203"/>
    </row>
    <row r="6" spans="1:6" s="1237" customFormat="1" ht="22.5" x14ac:dyDescent="0.2">
      <c r="A6" s="1240"/>
      <c r="B6" s="202" t="s">
        <v>3489</v>
      </c>
      <c r="C6" s="1469"/>
      <c r="D6" s="1203"/>
      <c r="E6" s="777"/>
      <c r="F6" s="1203"/>
    </row>
    <row r="7" spans="1:6" s="1237" customFormat="1" ht="45" x14ac:dyDescent="0.2">
      <c r="A7" s="202"/>
      <c r="B7" s="202" t="s">
        <v>3490</v>
      </c>
      <c r="C7" s="1469"/>
      <c r="D7" s="1203"/>
      <c r="E7" s="777"/>
      <c r="F7" s="1203"/>
    </row>
    <row r="8" spans="1:6" s="1237" customFormat="1" ht="22.5" x14ac:dyDescent="0.2">
      <c r="A8" s="202"/>
      <c r="B8" s="202" t="s">
        <v>3491</v>
      </c>
      <c r="C8" s="1469"/>
      <c r="D8" s="1203"/>
      <c r="E8" s="777"/>
      <c r="F8" s="1203"/>
    </row>
    <row r="9" spans="1:6" s="1237" customFormat="1" ht="33.75" x14ac:dyDescent="0.2">
      <c r="A9" s="202"/>
      <c r="B9" s="202" t="s">
        <v>3492</v>
      </c>
      <c r="C9" s="1469"/>
      <c r="D9" s="1203"/>
      <c r="E9" s="777"/>
      <c r="F9" s="1203"/>
    </row>
    <row r="10" spans="1:6" s="1237" customFormat="1" ht="33.75" x14ac:dyDescent="0.2">
      <c r="A10" s="202"/>
      <c r="B10" s="202" t="s">
        <v>5085</v>
      </c>
      <c r="C10" s="1469"/>
      <c r="D10" s="1203"/>
      <c r="E10" s="777"/>
      <c r="F10" s="1203"/>
    </row>
    <row r="11" spans="1:6" s="1237" customFormat="1" ht="33.75" x14ac:dyDescent="0.2">
      <c r="A11" s="202"/>
      <c r="B11" s="202" t="s">
        <v>5087</v>
      </c>
      <c r="C11" s="1469"/>
      <c r="D11" s="1203"/>
      <c r="E11" s="777"/>
      <c r="F11" s="1203"/>
    </row>
    <row r="12" spans="1:6" s="1237" customFormat="1" ht="11.25" x14ac:dyDescent="0.2">
      <c r="A12" s="202"/>
      <c r="B12" s="202" t="s">
        <v>3493</v>
      </c>
      <c r="C12" s="1469"/>
      <c r="D12" s="1203"/>
      <c r="E12" s="777"/>
      <c r="F12" s="1203"/>
    </row>
    <row r="13" spans="1:6" s="1237" customFormat="1" ht="101.25" x14ac:dyDescent="0.2">
      <c r="A13" s="202"/>
      <c r="B13" s="202" t="s">
        <v>3616</v>
      </c>
      <c r="C13" s="1469"/>
      <c r="D13" s="1203"/>
      <c r="E13" s="777"/>
      <c r="F13" s="1203"/>
    </row>
    <row r="14" spans="1:6" x14ac:dyDescent="0.2">
      <c r="A14" s="1550"/>
      <c r="B14" s="1470"/>
      <c r="C14" s="1471"/>
      <c r="D14" s="1204"/>
      <c r="E14" s="1472"/>
      <c r="F14" s="1473"/>
    </row>
    <row r="15" spans="1:6" x14ac:dyDescent="0.2">
      <c r="A15" s="1551" t="s">
        <v>2942</v>
      </c>
      <c r="B15" s="1475" t="s">
        <v>2030</v>
      </c>
      <c r="C15" s="1476"/>
      <c r="D15" s="1205"/>
      <c r="E15" s="1477"/>
      <c r="F15" s="1478"/>
    </row>
    <row r="16" spans="1:6" x14ac:dyDescent="0.2">
      <c r="E16" s="1481"/>
    </row>
    <row r="17" spans="1:6" x14ac:dyDescent="0.2">
      <c r="A17" s="1551" t="str">
        <f>A47</f>
        <v>4.1</v>
      </c>
      <c r="B17" s="1475" t="str">
        <f>B47</f>
        <v>SPECIFIKACIJA MATERIALA - JAKI TOK</v>
      </c>
      <c r="C17" s="1476"/>
      <c r="D17" s="1205"/>
      <c r="E17" s="1477"/>
      <c r="F17" s="1483"/>
    </row>
    <row r="18" spans="1:6" x14ac:dyDescent="0.2">
      <c r="A18" s="1553" t="str">
        <f>A49</f>
        <v>A</v>
      </c>
      <c r="B18" s="1484" t="str">
        <f>B49</f>
        <v>POSTAVITEV IN ZAPRTJE GRADBIŠČA</v>
      </c>
      <c r="C18" s="1485"/>
      <c r="D18" s="1204"/>
      <c r="E18" s="1472"/>
      <c r="F18" s="1473">
        <f>F55</f>
        <v>0</v>
      </c>
    </row>
    <row r="19" spans="1:6" x14ac:dyDescent="0.2">
      <c r="A19" s="1554" t="str">
        <f>A57</f>
        <v>B</v>
      </c>
      <c r="B19" s="1486" t="str">
        <f>B57</f>
        <v>RAZDELILNIKI</v>
      </c>
      <c r="C19" s="1485"/>
      <c r="D19" s="1204"/>
      <c r="E19" s="1472"/>
      <c r="F19" s="1473">
        <f>F164</f>
        <v>0</v>
      </c>
    </row>
    <row r="20" spans="1:6" x14ac:dyDescent="0.2">
      <c r="A20" s="1554" t="str">
        <f>A167</f>
        <v>C</v>
      </c>
      <c r="B20" s="1486" t="str">
        <f>B167</f>
        <v>VODOVNI MATERIAL</v>
      </c>
      <c r="C20" s="1485"/>
      <c r="D20" s="1204"/>
      <c r="E20" s="1472"/>
      <c r="F20" s="1473">
        <f>F220</f>
        <v>0</v>
      </c>
    </row>
    <row r="21" spans="1:6" x14ac:dyDescent="0.2">
      <c r="A21" s="1554" t="str">
        <f>A223</f>
        <v>D</v>
      </c>
      <c r="B21" s="1486" t="str">
        <f>B223</f>
        <v>INŠTALACIJSKI RAZVODNI MATERIAL</v>
      </c>
      <c r="C21" s="1485"/>
      <c r="D21" s="1204"/>
      <c r="E21" s="1472"/>
      <c r="F21" s="1473">
        <f>F255</f>
        <v>0</v>
      </c>
    </row>
    <row r="22" spans="1:6" x14ac:dyDescent="0.2">
      <c r="A22" s="1554" t="str">
        <f>A258</f>
        <v>E</v>
      </c>
      <c r="B22" s="1486" t="str">
        <f>B258</f>
        <v>STIKALA, VTIČNICE in PRIKLJUČKI</v>
      </c>
      <c r="C22" s="1485"/>
      <c r="D22" s="1204"/>
      <c r="E22" s="1472"/>
      <c r="F22" s="1473">
        <f>F291</f>
        <v>0</v>
      </c>
    </row>
    <row r="23" spans="1:6" x14ac:dyDescent="0.2">
      <c r="A23" s="1554" t="str">
        <f>A294</f>
        <v>F</v>
      </c>
      <c r="B23" s="1486" t="str">
        <f>B294</f>
        <v>RAZSVETLJAVA IN KRMILJENJE SENČIL</v>
      </c>
      <c r="C23" s="1485"/>
      <c r="D23" s="1204"/>
      <c r="E23" s="1472"/>
      <c r="F23" s="1473">
        <f>F369</f>
        <v>0</v>
      </c>
    </row>
    <row r="24" spans="1:6" x14ac:dyDescent="0.2">
      <c r="A24" s="1554" t="str">
        <f>A372</f>
        <v>G</v>
      </c>
      <c r="B24" s="1486" t="str">
        <f>B372</f>
        <v>AVTOMATIKA ČRPALIŠČ</v>
      </c>
      <c r="C24" s="1485"/>
      <c r="D24" s="1204"/>
      <c r="E24" s="1472"/>
      <c r="F24" s="1473">
        <f>F403</f>
        <v>0</v>
      </c>
    </row>
    <row r="25" spans="1:6" x14ac:dyDescent="0.2">
      <c r="A25" s="1554" t="str">
        <f>A405</f>
        <v>H</v>
      </c>
      <c r="B25" s="1486" t="str">
        <f>B405</f>
        <v>STRELOVOD IN OZEMLJITVE</v>
      </c>
      <c r="C25" s="1485"/>
      <c r="D25" s="1204"/>
      <c r="E25" s="1472"/>
      <c r="F25" s="1473">
        <f>F419</f>
        <v>0</v>
      </c>
    </row>
    <row r="26" spans="1:6" x14ac:dyDescent="0.2">
      <c r="A26" s="1555" t="str">
        <f>A422</f>
        <v>I</v>
      </c>
      <c r="B26" s="1487" t="str">
        <f>B422</f>
        <v>DIESEL ELEKTRIČNI AGREGAT - DEA</v>
      </c>
      <c r="C26" s="1485"/>
      <c r="D26" s="1204"/>
      <c r="E26" s="1472"/>
      <c r="F26" s="1473">
        <f>F515</f>
        <v>0</v>
      </c>
    </row>
    <row r="27" spans="1:6" x14ac:dyDescent="0.2">
      <c r="A27" s="1551"/>
      <c r="B27" s="1475" t="s">
        <v>2943</v>
      </c>
      <c r="C27" s="1476"/>
      <c r="D27" s="1205"/>
      <c r="E27" s="1477"/>
      <c r="F27" s="1483">
        <f>SUM(F18:F26)</f>
        <v>0</v>
      </c>
    </row>
    <row r="28" spans="1:6" x14ac:dyDescent="0.2">
      <c r="A28" s="1556"/>
      <c r="B28" s="1488"/>
      <c r="E28" s="1481"/>
    </row>
    <row r="29" spans="1:6" x14ac:dyDescent="0.2">
      <c r="A29" s="1557" t="str">
        <f>A521</f>
        <v>4.2</v>
      </c>
      <c r="B29" s="1489" t="str">
        <f>B521</f>
        <v>SPECIFIKACIJA MATERIALA - TELEKOMUNIKACIJE</v>
      </c>
      <c r="C29" s="1342"/>
      <c r="D29" s="617"/>
      <c r="E29" s="1477"/>
      <c r="F29" s="1478"/>
    </row>
    <row r="30" spans="1:6" x14ac:dyDescent="0.2">
      <c r="A30" s="1553" t="str">
        <f>A522</f>
        <v>A</v>
      </c>
      <c r="B30" s="1484" t="str">
        <f>B522</f>
        <v>UNIVERZALNO OŽIČENJE</v>
      </c>
      <c r="C30" s="1485"/>
      <c r="D30" s="1204"/>
      <c r="E30" s="1472"/>
      <c r="F30" s="1473">
        <f>F571</f>
        <v>0</v>
      </c>
    </row>
    <row r="31" spans="1:6" x14ac:dyDescent="0.2">
      <c r="A31" s="1554" t="str">
        <f>A574</f>
        <v>B</v>
      </c>
      <c r="B31" s="1486" t="str">
        <f>B574</f>
        <v>SPLOŠNO OZVOČENJE</v>
      </c>
      <c r="C31" s="1485"/>
      <c r="D31" s="1204"/>
      <c r="E31" s="1472"/>
      <c r="F31" s="1473">
        <f>F617</f>
        <v>0</v>
      </c>
    </row>
    <row r="32" spans="1:6" x14ac:dyDescent="0.2">
      <c r="A32" s="1554" t="str">
        <f>A620</f>
        <v>C</v>
      </c>
      <c r="B32" s="1486" t="str">
        <f>B620</f>
        <v>VIDEO DOMOFON</v>
      </c>
      <c r="C32" s="1485"/>
      <c r="D32" s="1204"/>
      <c r="E32" s="1472"/>
      <c r="F32" s="1473">
        <f>F633</f>
        <v>0</v>
      </c>
    </row>
    <row r="33" spans="1:6" x14ac:dyDescent="0.2">
      <c r="A33" s="1554" t="str">
        <f>A636</f>
        <v>D</v>
      </c>
      <c r="B33" s="1486" t="str">
        <f>B636</f>
        <v>PROTIVLOMNI SISTEM</v>
      </c>
      <c r="C33" s="1485"/>
      <c r="D33" s="1204"/>
      <c r="E33" s="1472"/>
      <c r="F33" s="1473">
        <f>F657</f>
        <v>0</v>
      </c>
    </row>
    <row r="34" spans="1:6" x14ac:dyDescent="0.2">
      <c r="A34" s="1554" t="str">
        <f>A660</f>
        <v>E</v>
      </c>
      <c r="B34" s="1486" t="str">
        <f>B660</f>
        <v>VIDEONADZOR</v>
      </c>
      <c r="C34" s="1485"/>
      <c r="D34" s="1204"/>
      <c r="E34" s="1472"/>
      <c r="F34" s="1473">
        <f>F698</f>
        <v>0</v>
      </c>
    </row>
    <row r="35" spans="1:6" x14ac:dyDescent="0.2">
      <c r="A35" s="1554" t="str">
        <f>A701</f>
        <v>F</v>
      </c>
      <c r="B35" s="1486" t="str">
        <f>B701</f>
        <v>SOS SIGNALIZACIJA</v>
      </c>
      <c r="C35" s="1485"/>
      <c r="D35" s="1204"/>
      <c r="E35" s="1472"/>
      <c r="F35" s="1473">
        <f>F711</f>
        <v>0</v>
      </c>
    </row>
    <row r="36" spans="1:6" x14ac:dyDescent="0.2">
      <c r="A36" s="1554" t="str">
        <f>A714</f>
        <v>G</v>
      </c>
      <c r="B36" s="1486" t="str">
        <f>B714</f>
        <v>EVAKUACIJSKA VRATA in ODVOD DIMA IN TOPLOTE</v>
      </c>
      <c r="C36" s="1485"/>
      <c r="D36" s="1204"/>
      <c r="E36" s="1472"/>
      <c r="F36" s="1473">
        <f>F731</f>
        <v>0</v>
      </c>
    </row>
    <row r="37" spans="1:6" x14ac:dyDescent="0.2">
      <c r="A37" s="1554" t="str">
        <f>A734</f>
        <v>H</v>
      </c>
      <c r="B37" s="1486" t="str">
        <f>B734</f>
        <v>PARKIRNI SISTEM</v>
      </c>
      <c r="C37" s="1485"/>
      <c r="D37" s="1204"/>
      <c r="E37" s="1472"/>
      <c r="F37" s="1473">
        <f>F754</f>
        <v>0</v>
      </c>
    </row>
    <row r="38" spans="1:6" x14ac:dyDescent="0.2">
      <c r="A38" s="1554" t="str">
        <f>A757</f>
        <v>I</v>
      </c>
      <c r="B38" s="1486" t="str">
        <f>B757</f>
        <v>REGISTRACIJA DELOVNEGA ČASA</v>
      </c>
      <c r="C38" s="1485"/>
      <c r="D38" s="1204"/>
      <c r="E38" s="1472"/>
      <c r="F38" s="1473">
        <f>F766</f>
        <v>0</v>
      </c>
    </row>
    <row r="39" spans="1:6" x14ac:dyDescent="0.2">
      <c r="A39" s="1555" t="str">
        <f>A769</f>
        <v>J</v>
      </c>
      <c r="B39" s="1487" t="str">
        <f>B769</f>
        <v>JAVLJANJE POŽARA IN DETEKCIJA CO</v>
      </c>
      <c r="C39" s="1485"/>
      <c r="D39" s="1204"/>
      <c r="E39" s="1472"/>
      <c r="F39" s="1473">
        <f>F803</f>
        <v>0</v>
      </c>
    </row>
    <row r="40" spans="1:6" x14ac:dyDescent="0.2">
      <c r="A40" s="1551"/>
      <c r="B40" s="1475" t="s">
        <v>2944</v>
      </c>
      <c r="C40" s="1476"/>
      <c r="D40" s="1205"/>
      <c r="E40" s="1477"/>
      <c r="F40" s="1483">
        <f>SUM(F30:F39)</f>
        <v>0</v>
      </c>
    </row>
    <row r="41" spans="1:6" x14ac:dyDescent="0.2">
      <c r="E41" s="1481"/>
    </row>
    <row r="42" spans="1:6" x14ac:dyDescent="0.2">
      <c r="E42" s="1481"/>
    </row>
    <row r="43" spans="1:6" s="1494" customFormat="1" ht="18.75" x14ac:dyDescent="0.3">
      <c r="A43" s="1558"/>
      <c r="B43" s="1491" t="s">
        <v>4462</v>
      </c>
      <c r="C43" s="1492"/>
      <c r="D43" s="1207"/>
      <c r="E43" s="1338"/>
      <c r="F43" s="1493"/>
    </row>
    <row r="44" spans="1:6" x14ac:dyDescent="0.2">
      <c r="E44" s="1481"/>
    </row>
    <row r="45" spans="1:6" s="1496" customFormat="1" ht="24" x14ac:dyDescent="0.2">
      <c r="A45" s="1559" t="s">
        <v>2942</v>
      </c>
      <c r="B45" s="1495" t="s">
        <v>2945</v>
      </c>
      <c r="C45" s="1342"/>
      <c r="D45" s="617"/>
      <c r="E45" s="1223"/>
      <c r="F45" s="1478"/>
    </row>
    <row r="46" spans="1:6" x14ac:dyDescent="0.2">
      <c r="A46" s="1560"/>
      <c r="B46" s="1497"/>
      <c r="C46" s="1498"/>
      <c r="D46" s="1208"/>
      <c r="E46" s="1499"/>
      <c r="F46" s="1500"/>
    </row>
    <row r="47" spans="1:6" s="1496" customFormat="1" x14ac:dyDescent="0.2">
      <c r="A47" s="1559" t="s">
        <v>2313</v>
      </c>
      <c r="B47" s="1501" t="s">
        <v>2946</v>
      </c>
      <c r="C47" s="1476"/>
      <c r="D47" s="1205"/>
      <c r="E47" s="1477"/>
      <c r="F47" s="1478"/>
    </row>
    <row r="48" spans="1:6" x14ac:dyDescent="0.2">
      <c r="E48" s="1481"/>
    </row>
    <row r="49" spans="1:6" s="1496" customFormat="1" x14ac:dyDescent="0.2">
      <c r="A49" s="1559" t="s">
        <v>2947</v>
      </c>
      <c r="B49" s="1501" t="s">
        <v>2948</v>
      </c>
      <c r="C49" s="1476"/>
      <c r="D49" s="1205"/>
      <c r="E49" s="1477"/>
      <c r="F49" s="1478"/>
    </row>
    <row r="50" spans="1:6" x14ac:dyDescent="0.2">
      <c r="E50" s="1481"/>
    </row>
    <row r="51" spans="1:6" s="409" customFormat="1" x14ac:dyDescent="0.2">
      <c r="A51" s="1561" t="s">
        <v>10</v>
      </c>
      <c r="B51" s="1247" t="s">
        <v>11</v>
      </c>
      <c r="C51" s="1248" t="s">
        <v>49</v>
      </c>
      <c r="D51" s="859" t="s">
        <v>50</v>
      </c>
      <c r="E51" s="860" t="s">
        <v>5090</v>
      </c>
      <c r="F51" s="859" t="s">
        <v>51</v>
      </c>
    </row>
    <row r="52" spans="1:6" x14ac:dyDescent="0.2">
      <c r="A52" s="1562"/>
      <c r="B52" s="1486" t="s">
        <v>2949</v>
      </c>
      <c r="C52" s="1502"/>
      <c r="D52" s="1209"/>
      <c r="E52" s="1503"/>
      <c r="F52" s="1504"/>
    </row>
    <row r="53" spans="1:6" ht="36" x14ac:dyDescent="0.2">
      <c r="A53" s="1562">
        <v>1</v>
      </c>
      <c r="B53" s="1505" t="s">
        <v>2950</v>
      </c>
      <c r="C53" s="1502" t="s">
        <v>40</v>
      </c>
      <c r="D53" s="1209">
        <v>1</v>
      </c>
      <c r="E53" s="1506"/>
      <c r="F53" s="1507" t="s">
        <v>3487</v>
      </c>
    </row>
    <row r="54" spans="1:6" ht="36" x14ac:dyDescent="0.2">
      <c r="A54" s="1562">
        <f>A53+1</f>
        <v>2</v>
      </c>
      <c r="B54" s="1505" t="s">
        <v>2952</v>
      </c>
      <c r="C54" s="1502" t="s">
        <v>40</v>
      </c>
      <c r="D54" s="1209">
        <v>1</v>
      </c>
      <c r="E54" s="1506"/>
      <c r="F54" s="1507" t="s">
        <v>3487</v>
      </c>
    </row>
    <row r="55" spans="1:6" s="1496" customFormat="1" x14ac:dyDescent="0.2">
      <c r="A55" s="1563"/>
      <c r="B55" s="1508" t="str">
        <f>"SKUPAJ " &amp;B49</f>
        <v>SKUPAJ POSTAVITEV IN ZAPRTJE GRADBIŠČA</v>
      </c>
      <c r="C55" s="1502"/>
      <c r="D55" s="1209"/>
      <c r="E55" s="1506"/>
      <c r="F55" s="1509">
        <f>SUM(F53:F54)</f>
        <v>0</v>
      </c>
    </row>
    <row r="56" spans="1:6" x14ac:dyDescent="0.2">
      <c r="E56" s="1481"/>
    </row>
    <row r="57" spans="1:6" s="1496" customFormat="1" x14ac:dyDescent="0.2">
      <c r="A57" s="1559" t="s">
        <v>2921</v>
      </c>
      <c r="B57" s="1501" t="s">
        <v>2953</v>
      </c>
      <c r="C57" s="1476"/>
      <c r="D57" s="1205"/>
      <c r="E57" s="1477"/>
      <c r="F57" s="1478"/>
    </row>
    <row r="58" spans="1:6" ht="300" x14ac:dyDescent="0.2">
      <c r="A58" s="1562"/>
      <c r="B58" s="1505" t="s">
        <v>2954</v>
      </c>
      <c r="C58" s="1502"/>
      <c r="D58" s="1209"/>
      <c r="E58" s="1506"/>
      <c r="F58" s="1504"/>
    </row>
    <row r="59" spans="1:6" x14ac:dyDescent="0.2">
      <c r="A59" s="1562"/>
      <c r="B59" s="1505" t="s">
        <v>2955</v>
      </c>
      <c r="C59" s="1502"/>
      <c r="D59" s="1209"/>
      <c r="E59" s="1506"/>
      <c r="F59" s="1504"/>
    </row>
    <row r="60" spans="1:6" ht="48" x14ac:dyDescent="0.2">
      <c r="A60" s="1562">
        <v>1</v>
      </c>
      <c r="B60" s="1510" t="s">
        <v>2956</v>
      </c>
      <c r="C60" s="1502" t="s">
        <v>2951</v>
      </c>
      <c r="D60" s="1209">
        <v>1</v>
      </c>
      <c r="E60" s="1506"/>
      <c r="F60" s="1504">
        <f>E60*D60</f>
        <v>0</v>
      </c>
    </row>
    <row r="61" spans="1:6" ht="72" x14ac:dyDescent="0.2">
      <c r="A61" s="1562">
        <f>A60+1</f>
        <v>2</v>
      </c>
      <c r="B61" s="1510" t="s">
        <v>5041</v>
      </c>
      <c r="C61" s="1502" t="s">
        <v>2025</v>
      </c>
      <c r="D61" s="1209">
        <v>1</v>
      </c>
      <c r="E61" s="1506"/>
      <c r="F61" s="1504">
        <f t="shared" ref="F61:F79" si="0">E61*D61</f>
        <v>0</v>
      </c>
    </row>
    <row r="62" spans="1:6" ht="72" x14ac:dyDescent="0.2">
      <c r="A62" s="1562"/>
      <c r="B62" s="1511" t="s">
        <v>5042</v>
      </c>
      <c r="C62" s="1502" t="s">
        <v>2025</v>
      </c>
      <c r="D62" s="1209">
        <v>1</v>
      </c>
      <c r="E62" s="1506"/>
      <c r="F62" s="1504">
        <f t="shared" si="0"/>
        <v>0</v>
      </c>
    </row>
    <row r="63" spans="1:6" x14ac:dyDescent="0.2">
      <c r="A63" s="1562"/>
      <c r="B63" s="1511" t="s">
        <v>2957</v>
      </c>
      <c r="C63" s="1502" t="s">
        <v>2025</v>
      </c>
      <c r="D63" s="1209">
        <v>1</v>
      </c>
      <c r="E63" s="1506"/>
      <c r="F63" s="1504">
        <f t="shared" si="0"/>
        <v>0</v>
      </c>
    </row>
    <row r="64" spans="1:6" x14ac:dyDescent="0.2">
      <c r="A64" s="1562"/>
      <c r="B64" s="1511" t="s">
        <v>2958</v>
      </c>
      <c r="C64" s="1502" t="s">
        <v>2025</v>
      </c>
      <c r="D64" s="1209">
        <v>1</v>
      </c>
      <c r="E64" s="1506"/>
      <c r="F64" s="1504">
        <f t="shared" si="0"/>
        <v>0</v>
      </c>
    </row>
    <row r="65" spans="1:6" ht="36" x14ac:dyDescent="0.2">
      <c r="A65" s="1562"/>
      <c r="B65" s="1511" t="s">
        <v>2959</v>
      </c>
      <c r="C65" s="1502" t="s">
        <v>2025</v>
      </c>
      <c r="D65" s="1209">
        <v>1</v>
      </c>
      <c r="E65" s="1506"/>
      <c r="F65" s="1504">
        <f t="shared" si="0"/>
        <v>0</v>
      </c>
    </row>
    <row r="66" spans="1:6" x14ac:dyDescent="0.2">
      <c r="A66" s="1562"/>
      <c r="B66" s="1511" t="s">
        <v>2960</v>
      </c>
      <c r="C66" s="1502" t="s">
        <v>2025</v>
      </c>
      <c r="D66" s="1209">
        <v>1</v>
      </c>
      <c r="E66" s="1506"/>
      <c r="F66" s="1504">
        <f t="shared" si="0"/>
        <v>0</v>
      </c>
    </row>
    <row r="67" spans="1:6" ht="36" x14ac:dyDescent="0.2">
      <c r="A67" s="1562"/>
      <c r="B67" s="1511" t="s">
        <v>2961</v>
      </c>
      <c r="C67" s="1502" t="s">
        <v>2025</v>
      </c>
      <c r="D67" s="1209">
        <v>1</v>
      </c>
      <c r="E67" s="1506"/>
      <c r="F67" s="1504">
        <f t="shared" si="0"/>
        <v>0</v>
      </c>
    </row>
    <row r="68" spans="1:6" ht="36" x14ac:dyDescent="0.2">
      <c r="A68" s="1562"/>
      <c r="B68" s="1511" t="s">
        <v>2962</v>
      </c>
      <c r="C68" s="1502" t="s">
        <v>2025</v>
      </c>
      <c r="D68" s="1209">
        <v>1</v>
      </c>
      <c r="E68" s="1506"/>
      <c r="F68" s="1504">
        <f t="shared" si="0"/>
        <v>0</v>
      </c>
    </row>
    <row r="69" spans="1:6" ht="24" x14ac:dyDescent="0.2">
      <c r="A69" s="1562"/>
      <c r="B69" s="1511" t="s">
        <v>5043</v>
      </c>
      <c r="C69" s="1502" t="s">
        <v>2025</v>
      </c>
      <c r="D69" s="1209">
        <v>1</v>
      </c>
      <c r="E69" s="1506"/>
      <c r="F69" s="1504">
        <f t="shared" si="0"/>
        <v>0</v>
      </c>
    </row>
    <row r="70" spans="1:6" ht="24" x14ac:dyDescent="0.2">
      <c r="A70" s="1562"/>
      <c r="B70" s="1511" t="s">
        <v>5044</v>
      </c>
      <c r="C70" s="1502" t="s">
        <v>2025</v>
      </c>
      <c r="D70" s="1209">
        <v>1</v>
      </c>
      <c r="E70" s="1506"/>
      <c r="F70" s="1504">
        <f t="shared" si="0"/>
        <v>0</v>
      </c>
    </row>
    <row r="71" spans="1:6" ht="24" x14ac:dyDescent="0.2">
      <c r="A71" s="1562"/>
      <c r="B71" s="1511" t="s">
        <v>5045</v>
      </c>
      <c r="C71" s="1502" t="s">
        <v>2025</v>
      </c>
      <c r="D71" s="1209">
        <v>1</v>
      </c>
      <c r="E71" s="1506"/>
      <c r="F71" s="1504">
        <f t="shared" si="0"/>
        <v>0</v>
      </c>
    </row>
    <row r="72" spans="1:6" ht="24" x14ac:dyDescent="0.2">
      <c r="A72" s="1562"/>
      <c r="B72" s="1511" t="s">
        <v>5046</v>
      </c>
      <c r="C72" s="1502" t="s">
        <v>2025</v>
      </c>
      <c r="D72" s="1209">
        <v>1</v>
      </c>
      <c r="E72" s="1506"/>
      <c r="F72" s="1504">
        <f t="shared" si="0"/>
        <v>0</v>
      </c>
    </row>
    <row r="73" spans="1:6" ht="24" x14ac:dyDescent="0.2">
      <c r="A73" s="1562"/>
      <c r="B73" s="1511" t="s">
        <v>5047</v>
      </c>
      <c r="C73" s="1502" t="s">
        <v>2025</v>
      </c>
      <c r="D73" s="1209">
        <v>1</v>
      </c>
      <c r="E73" s="1506"/>
      <c r="F73" s="1504">
        <f t="shared" si="0"/>
        <v>0</v>
      </c>
    </row>
    <row r="74" spans="1:6" ht="24" x14ac:dyDescent="0.2">
      <c r="A74" s="1562"/>
      <c r="B74" s="1511" t="s">
        <v>5048</v>
      </c>
      <c r="C74" s="1502" t="s">
        <v>2025</v>
      </c>
      <c r="D74" s="1209">
        <v>1</v>
      </c>
      <c r="E74" s="1506"/>
      <c r="F74" s="1504">
        <f t="shared" si="0"/>
        <v>0</v>
      </c>
    </row>
    <row r="75" spans="1:6" ht="24" x14ac:dyDescent="0.2">
      <c r="A75" s="1562"/>
      <c r="B75" s="1511" t="s">
        <v>5049</v>
      </c>
      <c r="C75" s="1502" t="s">
        <v>2025</v>
      </c>
      <c r="D75" s="1209">
        <v>1</v>
      </c>
      <c r="E75" s="1506"/>
      <c r="F75" s="1504">
        <f t="shared" si="0"/>
        <v>0</v>
      </c>
    </row>
    <row r="76" spans="1:6" ht="24" x14ac:dyDescent="0.2">
      <c r="A76" s="1562"/>
      <c r="B76" s="1511" t="s">
        <v>5050</v>
      </c>
      <c r="C76" s="1502" t="s">
        <v>2025</v>
      </c>
      <c r="D76" s="1209">
        <v>3</v>
      </c>
      <c r="E76" s="1506"/>
      <c r="F76" s="1504">
        <f t="shared" si="0"/>
        <v>0</v>
      </c>
    </row>
    <row r="77" spans="1:6" ht="24" x14ac:dyDescent="0.2">
      <c r="A77" s="1562"/>
      <c r="B77" s="1511" t="s">
        <v>5051</v>
      </c>
      <c r="C77" s="1502" t="s">
        <v>2025</v>
      </c>
      <c r="D77" s="1209">
        <v>1</v>
      </c>
      <c r="E77" s="1506"/>
      <c r="F77" s="1504">
        <f t="shared" si="0"/>
        <v>0</v>
      </c>
    </row>
    <row r="78" spans="1:6" ht="24" x14ac:dyDescent="0.2">
      <c r="A78" s="1562"/>
      <c r="B78" s="1511" t="s">
        <v>5052</v>
      </c>
      <c r="C78" s="1502" t="s">
        <v>2025</v>
      </c>
      <c r="D78" s="1209">
        <v>3</v>
      </c>
      <c r="E78" s="1506"/>
      <c r="F78" s="1504">
        <f t="shared" si="0"/>
        <v>0</v>
      </c>
    </row>
    <row r="79" spans="1:6" ht="24" x14ac:dyDescent="0.2">
      <c r="A79" s="1562"/>
      <c r="B79" s="1511" t="s">
        <v>5053</v>
      </c>
      <c r="C79" s="1502" t="s">
        <v>2025</v>
      </c>
      <c r="D79" s="1209">
        <v>1</v>
      </c>
      <c r="E79" s="1506"/>
      <c r="F79" s="1504">
        <f t="shared" si="0"/>
        <v>0</v>
      </c>
    </row>
    <row r="80" spans="1:6" ht="72" x14ac:dyDescent="0.2">
      <c r="A80" s="1562">
        <f>A61+1</f>
        <v>3</v>
      </c>
      <c r="B80" s="1505" t="s">
        <v>5054</v>
      </c>
      <c r="C80" s="1502" t="s">
        <v>2025</v>
      </c>
      <c r="D80" s="1209">
        <v>1</v>
      </c>
      <c r="E80" s="1506"/>
      <c r="F80" s="1504">
        <f t="shared" ref="F80:F90" si="1">E80*D80</f>
        <v>0</v>
      </c>
    </row>
    <row r="81" spans="1:6" ht="24" x14ac:dyDescent="0.2">
      <c r="A81" s="1562"/>
      <c r="B81" s="1511" t="s">
        <v>5048</v>
      </c>
      <c r="C81" s="1502" t="s">
        <v>2025</v>
      </c>
      <c r="D81" s="1209">
        <v>1</v>
      </c>
      <c r="E81" s="1506"/>
      <c r="F81" s="1504">
        <f t="shared" si="1"/>
        <v>0</v>
      </c>
    </row>
    <row r="82" spans="1:6" ht="36" x14ac:dyDescent="0.2">
      <c r="A82" s="1562"/>
      <c r="B82" s="1511" t="s">
        <v>2959</v>
      </c>
      <c r="C82" s="1502" t="s">
        <v>2025</v>
      </c>
      <c r="D82" s="1209">
        <v>1</v>
      </c>
      <c r="E82" s="1506"/>
      <c r="F82" s="1504">
        <f t="shared" si="1"/>
        <v>0</v>
      </c>
    </row>
    <row r="83" spans="1:6" x14ac:dyDescent="0.2">
      <c r="A83" s="1562"/>
      <c r="B83" s="1511" t="s">
        <v>2963</v>
      </c>
      <c r="C83" s="1502" t="s">
        <v>2025</v>
      </c>
      <c r="D83" s="1209">
        <v>1</v>
      </c>
      <c r="E83" s="1506"/>
      <c r="F83" s="1504">
        <f t="shared" si="1"/>
        <v>0</v>
      </c>
    </row>
    <row r="84" spans="1:6" ht="36" x14ac:dyDescent="0.2">
      <c r="A84" s="1562"/>
      <c r="B84" s="1511" t="s">
        <v>2961</v>
      </c>
      <c r="C84" s="1502" t="s">
        <v>2025</v>
      </c>
      <c r="D84" s="1209">
        <v>1</v>
      </c>
      <c r="E84" s="1506"/>
      <c r="F84" s="1504">
        <f t="shared" si="1"/>
        <v>0</v>
      </c>
    </row>
    <row r="85" spans="1:6" ht="36" x14ac:dyDescent="0.2">
      <c r="A85" s="1562"/>
      <c r="B85" s="1511" t="s">
        <v>2964</v>
      </c>
      <c r="C85" s="1502" t="s">
        <v>2025</v>
      </c>
      <c r="D85" s="1209">
        <v>50</v>
      </c>
      <c r="E85" s="1506"/>
      <c r="F85" s="1504">
        <f t="shared" si="1"/>
        <v>0</v>
      </c>
    </row>
    <row r="86" spans="1:6" ht="36" x14ac:dyDescent="0.2">
      <c r="A86" s="1562"/>
      <c r="B86" s="1511" t="s">
        <v>2962</v>
      </c>
      <c r="C86" s="1502" t="s">
        <v>2025</v>
      </c>
      <c r="D86" s="1209">
        <v>32</v>
      </c>
      <c r="E86" s="1506"/>
      <c r="F86" s="1504">
        <f t="shared" si="1"/>
        <v>0</v>
      </c>
    </row>
    <row r="87" spans="1:6" ht="36" x14ac:dyDescent="0.2">
      <c r="A87" s="1562"/>
      <c r="B87" s="1511" t="s">
        <v>2965</v>
      </c>
      <c r="C87" s="1502" t="s">
        <v>2025</v>
      </c>
      <c r="D87" s="1209">
        <v>3</v>
      </c>
      <c r="E87" s="1506"/>
      <c r="F87" s="1504">
        <f t="shared" si="1"/>
        <v>0</v>
      </c>
    </row>
    <row r="88" spans="1:6" ht="24" x14ac:dyDescent="0.2">
      <c r="A88" s="1562"/>
      <c r="B88" s="1511" t="s">
        <v>2966</v>
      </c>
      <c r="C88" s="1502" t="s">
        <v>2025</v>
      </c>
      <c r="D88" s="1209">
        <v>3</v>
      </c>
      <c r="E88" s="1506"/>
      <c r="F88" s="1504">
        <f t="shared" si="1"/>
        <v>0</v>
      </c>
    </row>
    <row r="89" spans="1:6" ht="24" x14ac:dyDescent="0.2">
      <c r="A89" s="1562"/>
      <c r="B89" s="1511" t="s">
        <v>2967</v>
      </c>
      <c r="C89" s="1502" t="s">
        <v>2025</v>
      </c>
      <c r="D89" s="1209">
        <v>42</v>
      </c>
      <c r="E89" s="1506"/>
      <c r="F89" s="1504">
        <f t="shared" si="1"/>
        <v>0</v>
      </c>
    </row>
    <row r="90" spans="1:6" ht="24" x14ac:dyDescent="0.2">
      <c r="A90" s="1562"/>
      <c r="B90" s="1511" t="s">
        <v>2968</v>
      </c>
      <c r="C90" s="1502" t="s">
        <v>2025</v>
      </c>
      <c r="D90" s="1209">
        <v>6</v>
      </c>
      <c r="E90" s="1506"/>
      <c r="F90" s="1504">
        <f t="shared" si="1"/>
        <v>0</v>
      </c>
    </row>
    <row r="91" spans="1:6" ht="72" x14ac:dyDescent="0.2">
      <c r="A91" s="1562">
        <f>A80+1</f>
        <v>4</v>
      </c>
      <c r="B91" s="1505" t="s">
        <v>5055</v>
      </c>
      <c r="C91" s="1502" t="s">
        <v>2025</v>
      </c>
      <c r="D91" s="1209">
        <v>1</v>
      </c>
      <c r="E91" s="1506"/>
      <c r="F91" s="1504">
        <f>E91*D91</f>
        <v>0</v>
      </c>
    </row>
    <row r="92" spans="1:6" ht="24" x14ac:dyDescent="0.2">
      <c r="A92" s="1562"/>
      <c r="B92" s="1511" t="s">
        <v>5056</v>
      </c>
      <c r="C92" s="1502" t="s">
        <v>2025</v>
      </c>
      <c r="D92" s="1209">
        <v>1</v>
      </c>
      <c r="E92" s="1506"/>
      <c r="F92" s="1504">
        <f t="shared" ref="F92:F99" si="2">E92*D92</f>
        <v>0</v>
      </c>
    </row>
    <row r="93" spans="1:6" ht="36" x14ac:dyDescent="0.2">
      <c r="A93" s="1562"/>
      <c r="B93" s="1511" t="s">
        <v>2959</v>
      </c>
      <c r="C93" s="1502" t="s">
        <v>2025</v>
      </c>
      <c r="D93" s="1209">
        <v>1</v>
      </c>
      <c r="E93" s="1506"/>
      <c r="F93" s="1504">
        <f t="shared" si="2"/>
        <v>0</v>
      </c>
    </row>
    <row r="94" spans="1:6" x14ac:dyDescent="0.2">
      <c r="A94" s="1562"/>
      <c r="B94" s="1511" t="s">
        <v>2963</v>
      </c>
      <c r="C94" s="1502" t="s">
        <v>2025</v>
      </c>
      <c r="D94" s="1209">
        <v>1</v>
      </c>
      <c r="E94" s="1506"/>
      <c r="F94" s="1504">
        <f t="shared" si="2"/>
        <v>0</v>
      </c>
    </row>
    <row r="95" spans="1:6" ht="36" x14ac:dyDescent="0.2">
      <c r="A95" s="1562"/>
      <c r="B95" s="1511" t="s">
        <v>2964</v>
      </c>
      <c r="C95" s="1502" t="s">
        <v>2025</v>
      </c>
      <c r="D95" s="1209">
        <v>21</v>
      </c>
      <c r="E95" s="1506"/>
      <c r="F95" s="1504">
        <f t="shared" si="2"/>
        <v>0</v>
      </c>
    </row>
    <row r="96" spans="1:6" ht="36" x14ac:dyDescent="0.2">
      <c r="A96" s="1562"/>
      <c r="B96" s="1511" t="s">
        <v>2962</v>
      </c>
      <c r="C96" s="1502" t="s">
        <v>2025</v>
      </c>
      <c r="D96" s="1209">
        <v>8</v>
      </c>
      <c r="E96" s="1506"/>
      <c r="F96" s="1504">
        <f t="shared" si="2"/>
        <v>0</v>
      </c>
    </row>
    <row r="97" spans="1:6" ht="36" x14ac:dyDescent="0.2">
      <c r="A97" s="1562"/>
      <c r="B97" s="1511" t="s">
        <v>2965</v>
      </c>
      <c r="C97" s="1502" t="s">
        <v>2025</v>
      </c>
      <c r="D97" s="1209">
        <v>1</v>
      </c>
      <c r="E97" s="1506"/>
      <c r="F97" s="1504">
        <f t="shared" si="2"/>
        <v>0</v>
      </c>
    </row>
    <row r="98" spans="1:6" ht="36" x14ac:dyDescent="0.2">
      <c r="A98" s="1562"/>
      <c r="B98" s="1511" t="s">
        <v>2969</v>
      </c>
      <c r="C98" s="1502" t="s">
        <v>2025</v>
      </c>
      <c r="D98" s="1209">
        <v>1</v>
      </c>
      <c r="E98" s="1506"/>
      <c r="F98" s="1504">
        <f t="shared" si="2"/>
        <v>0</v>
      </c>
    </row>
    <row r="99" spans="1:6" ht="36" x14ac:dyDescent="0.2">
      <c r="A99" s="1562"/>
      <c r="B99" s="1511" t="s">
        <v>2970</v>
      </c>
      <c r="C99" s="1502" t="s">
        <v>2025</v>
      </c>
      <c r="D99" s="1209">
        <v>1</v>
      </c>
      <c r="E99" s="1506"/>
      <c r="F99" s="1504">
        <f t="shared" si="2"/>
        <v>0</v>
      </c>
    </row>
    <row r="100" spans="1:6" ht="72" x14ac:dyDescent="0.2">
      <c r="A100" s="1562">
        <f>A91+1</f>
        <v>5</v>
      </c>
      <c r="B100" s="1505" t="s">
        <v>5057</v>
      </c>
      <c r="C100" s="1502" t="s">
        <v>2025</v>
      </c>
      <c r="D100" s="1209">
        <v>1</v>
      </c>
      <c r="E100" s="1506"/>
      <c r="F100" s="1504">
        <f t="shared" ref="F100:F105" si="3">E100*D100</f>
        <v>0</v>
      </c>
    </row>
    <row r="101" spans="1:6" ht="24" x14ac:dyDescent="0.2">
      <c r="A101" s="1562"/>
      <c r="B101" s="1511" t="s">
        <v>5058</v>
      </c>
      <c r="C101" s="1502" t="s">
        <v>2025</v>
      </c>
      <c r="D101" s="1209">
        <v>1</v>
      </c>
      <c r="E101" s="1506"/>
      <c r="F101" s="1504">
        <f t="shared" si="3"/>
        <v>0</v>
      </c>
    </row>
    <row r="102" spans="1:6" ht="36" x14ac:dyDescent="0.2">
      <c r="A102" s="1562"/>
      <c r="B102" s="1511" t="s">
        <v>2959</v>
      </c>
      <c r="C102" s="1502" t="s">
        <v>2025</v>
      </c>
      <c r="D102" s="1209">
        <v>1</v>
      </c>
      <c r="E102" s="1506"/>
      <c r="F102" s="1504">
        <f t="shared" si="3"/>
        <v>0</v>
      </c>
    </row>
    <row r="103" spans="1:6" x14ac:dyDescent="0.2">
      <c r="A103" s="1562"/>
      <c r="B103" s="1511" t="s">
        <v>2963</v>
      </c>
      <c r="C103" s="1502" t="s">
        <v>2025</v>
      </c>
      <c r="D103" s="1209">
        <v>1</v>
      </c>
      <c r="E103" s="1506"/>
      <c r="F103" s="1504">
        <f t="shared" si="3"/>
        <v>0</v>
      </c>
    </row>
    <row r="104" spans="1:6" ht="36" x14ac:dyDescent="0.2">
      <c r="A104" s="1562"/>
      <c r="B104" s="1511" t="s">
        <v>2964</v>
      </c>
      <c r="C104" s="1502" t="s">
        <v>2025</v>
      </c>
      <c r="D104" s="1209">
        <v>16</v>
      </c>
      <c r="E104" s="1506"/>
      <c r="F104" s="1504">
        <f t="shared" si="3"/>
        <v>0</v>
      </c>
    </row>
    <row r="105" spans="1:6" ht="36" x14ac:dyDescent="0.2">
      <c r="A105" s="1562"/>
      <c r="B105" s="1511" t="s">
        <v>2962</v>
      </c>
      <c r="C105" s="1502" t="s">
        <v>2025</v>
      </c>
      <c r="D105" s="1209">
        <v>5</v>
      </c>
      <c r="E105" s="1506"/>
      <c r="F105" s="1504">
        <f t="shared" si="3"/>
        <v>0</v>
      </c>
    </row>
    <row r="106" spans="1:6" ht="72" x14ac:dyDescent="0.2">
      <c r="A106" s="1562">
        <f>A100+1</f>
        <v>6</v>
      </c>
      <c r="B106" s="1505" t="s">
        <v>5059</v>
      </c>
      <c r="C106" s="1502" t="s">
        <v>2025</v>
      </c>
      <c r="D106" s="1209">
        <v>1</v>
      </c>
      <c r="E106" s="1506"/>
      <c r="F106" s="1504">
        <f t="shared" ref="F106:F115" si="4">E106*D106</f>
        <v>0</v>
      </c>
    </row>
    <row r="107" spans="1:6" ht="24" x14ac:dyDescent="0.2">
      <c r="A107" s="1562"/>
      <c r="B107" s="1511" t="s">
        <v>2971</v>
      </c>
      <c r="C107" s="1502" t="s">
        <v>2025</v>
      </c>
      <c r="D107" s="1209">
        <v>1</v>
      </c>
      <c r="E107" s="1506"/>
      <c r="F107" s="1504">
        <f t="shared" si="4"/>
        <v>0</v>
      </c>
    </row>
    <row r="108" spans="1:6" ht="36" x14ac:dyDescent="0.2">
      <c r="A108" s="1562"/>
      <c r="B108" s="1511" t="s">
        <v>2972</v>
      </c>
      <c r="C108" s="1502" t="s">
        <v>2025</v>
      </c>
      <c r="D108" s="1209">
        <v>1</v>
      </c>
      <c r="E108" s="1506"/>
      <c r="F108" s="1504">
        <f t="shared" si="4"/>
        <v>0</v>
      </c>
    </row>
    <row r="109" spans="1:6" ht="36" x14ac:dyDescent="0.2">
      <c r="A109" s="1562"/>
      <c r="B109" s="1511" t="s">
        <v>2959</v>
      </c>
      <c r="C109" s="1502" t="s">
        <v>2025</v>
      </c>
      <c r="D109" s="1209">
        <v>1</v>
      </c>
      <c r="E109" s="1506"/>
      <c r="F109" s="1504">
        <f t="shared" si="4"/>
        <v>0</v>
      </c>
    </row>
    <row r="110" spans="1:6" x14ac:dyDescent="0.2">
      <c r="A110" s="1562"/>
      <c r="B110" s="1511" t="s">
        <v>2963</v>
      </c>
      <c r="C110" s="1502" t="s">
        <v>2025</v>
      </c>
      <c r="D110" s="1209">
        <v>1</v>
      </c>
      <c r="E110" s="1506"/>
      <c r="F110" s="1504">
        <f t="shared" si="4"/>
        <v>0</v>
      </c>
    </row>
    <row r="111" spans="1:6" ht="36" x14ac:dyDescent="0.2">
      <c r="A111" s="1562"/>
      <c r="B111" s="1511" t="s">
        <v>2961</v>
      </c>
      <c r="C111" s="1502" t="s">
        <v>2025</v>
      </c>
      <c r="D111" s="1209">
        <v>1</v>
      </c>
      <c r="E111" s="1506"/>
      <c r="F111" s="1504">
        <f t="shared" si="4"/>
        <v>0</v>
      </c>
    </row>
    <row r="112" spans="1:6" ht="36" x14ac:dyDescent="0.2">
      <c r="A112" s="1562"/>
      <c r="B112" s="1511" t="s">
        <v>2964</v>
      </c>
      <c r="C112" s="1502" t="s">
        <v>2025</v>
      </c>
      <c r="D112" s="1209">
        <v>14</v>
      </c>
      <c r="E112" s="1506"/>
      <c r="F112" s="1504">
        <f t="shared" si="4"/>
        <v>0</v>
      </c>
    </row>
    <row r="113" spans="1:6" ht="36" x14ac:dyDescent="0.2">
      <c r="A113" s="1562"/>
      <c r="B113" s="1511" t="s">
        <v>2962</v>
      </c>
      <c r="C113" s="1502" t="s">
        <v>2025</v>
      </c>
      <c r="D113" s="1209">
        <v>30</v>
      </c>
      <c r="E113" s="1506"/>
      <c r="F113" s="1504">
        <f t="shared" si="4"/>
        <v>0</v>
      </c>
    </row>
    <row r="114" spans="1:6" ht="36" x14ac:dyDescent="0.2">
      <c r="A114" s="1562"/>
      <c r="B114" s="1511" t="s">
        <v>2973</v>
      </c>
      <c r="C114" s="1502" t="s">
        <v>2025</v>
      </c>
      <c r="D114" s="1209">
        <v>3</v>
      </c>
      <c r="E114" s="1506"/>
      <c r="F114" s="1504">
        <f t="shared" si="4"/>
        <v>0</v>
      </c>
    </row>
    <row r="115" spans="1:6" ht="24" x14ac:dyDescent="0.2">
      <c r="A115" s="1562"/>
      <c r="B115" s="1511" t="s">
        <v>2966</v>
      </c>
      <c r="C115" s="1502" t="s">
        <v>2025</v>
      </c>
      <c r="D115" s="1209">
        <v>2</v>
      </c>
      <c r="E115" s="1506"/>
      <c r="F115" s="1504">
        <f t="shared" si="4"/>
        <v>0</v>
      </c>
    </row>
    <row r="116" spans="1:6" ht="72" x14ac:dyDescent="0.2">
      <c r="A116" s="1562">
        <f>A106+1</f>
        <v>7</v>
      </c>
      <c r="B116" s="1510" t="s">
        <v>5060</v>
      </c>
      <c r="C116" s="1502" t="s">
        <v>2025</v>
      </c>
      <c r="D116" s="1209">
        <v>1</v>
      </c>
      <c r="E116" s="1506"/>
      <c r="F116" s="1504">
        <f t="shared" ref="F116:F124" si="5">E116*D116</f>
        <v>0</v>
      </c>
    </row>
    <row r="117" spans="1:6" ht="24" x14ac:dyDescent="0.2">
      <c r="A117" s="1562"/>
      <c r="B117" s="1511" t="s">
        <v>2974</v>
      </c>
      <c r="C117" s="1502" t="s">
        <v>2025</v>
      </c>
      <c r="D117" s="1209">
        <v>1</v>
      </c>
      <c r="E117" s="1506"/>
      <c r="F117" s="1504">
        <f t="shared" si="5"/>
        <v>0</v>
      </c>
    </row>
    <row r="118" spans="1:6" ht="36" x14ac:dyDescent="0.2">
      <c r="A118" s="1562"/>
      <c r="B118" s="1511" t="s">
        <v>2975</v>
      </c>
      <c r="C118" s="1502" t="s">
        <v>2025</v>
      </c>
      <c r="D118" s="1209">
        <v>1</v>
      </c>
      <c r="E118" s="1506"/>
      <c r="F118" s="1504">
        <f t="shared" si="5"/>
        <v>0</v>
      </c>
    </row>
    <row r="119" spans="1:6" ht="36" x14ac:dyDescent="0.2">
      <c r="A119" s="1562"/>
      <c r="B119" s="1511" t="s">
        <v>2959</v>
      </c>
      <c r="C119" s="1502" t="s">
        <v>2025</v>
      </c>
      <c r="D119" s="1209">
        <v>1</v>
      </c>
      <c r="E119" s="1506"/>
      <c r="F119" s="1504">
        <f t="shared" si="5"/>
        <v>0</v>
      </c>
    </row>
    <row r="120" spans="1:6" x14ac:dyDescent="0.2">
      <c r="A120" s="1562"/>
      <c r="B120" s="1511" t="s">
        <v>2963</v>
      </c>
      <c r="C120" s="1502" t="s">
        <v>2025</v>
      </c>
      <c r="D120" s="1209">
        <v>1</v>
      </c>
      <c r="E120" s="1506"/>
      <c r="F120" s="1504">
        <f t="shared" si="5"/>
        <v>0</v>
      </c>
    </row>
    <row r="121" spans="1:6" ht="36" x14ac:dyDescent="0.2">
      <c r="A121" s="1562"/>
      <c r="B121" s="1511" t="s">
        <v>2964</v>
      </c>
      <c r="C121" s="1502" t="s">
        <v>2025</v>
      </c>
      <c r="D121" s="1209">
        <v>9</v>
      </c>
      <c r="E121" s="1506"/>
      <c r="F121" s="1504">
        <f t="shared" si="5"/>
        <v>0</v>
      </c>
    </row>
    <row r="122" spans="1:6" ht="36" x14ac:dyDescent="0.2">
      <c r="A122" s="1562"/>
      <c r="B122" s="1511" t="s">
        <v>2962</v>
      </c>
      <c r="C122" s="1502" t="s">
        <v>2025</v>
      </c>
      <c r="D122" s="1209">
        <v>4</v>
      </c>
      <c r="E122" s="1506"/>
      <c r="F122" s="1504">
        <f t="shared" si="5"/>
        <v>0</v>
      </c>
    </row>
    <row r="123" spans="1:6" ht="24" x14ac:dyDescent="0.2">
      <c r="A123" s="1562"/>
      <c r="B123" s="1511" t="s">
        <v>2966</v>
      </c>
      <c r="C123" s="1502" t="s">
        <v>2025</v>
      </c>
      <c r="D123" s="1209">
        <v>2</v>
      </c>
      <c r="E123" s="1506"/>
      <c r="F123" s="1504">
        <f t="shared" si="5"/>
        <v>0</v>
      </c>
    </row>
    <row r="124" spans="1:6" ht="24" x14ac:dyDescent="0.2">
      <c r="A124" s="1562"/>
      <c r="B124" s="1511" t="s">
        <v>2967</v>
      </c>
      <c r="C124" s="1502" t="s">
        <v>2025</v>
      </c>
      <c r="D124" s="1209">
        <v>1</v>
      </c>
      <c r="E124" s="1506"/>
      <c r="F124" s="1504">
        <f t="shared" si="5"/>
        <v>0</v>
      </c>
    </row>
    <row r="125" spans="1:6" ht="72" x14ac:dyDescent="0.2">
      <c r="A125" s="1562">
        <f>A116+1</f>
        <v>8</v>
      </c>
      <c r="B125" s="1505" t="s">
        <v>5061</v>
      </c>
      <c r="C125" s="1502" t="s">
        <v>2951</v>
      </c>
      <c r="D125" s="1209">
        <v>1</v>
      </c>
      <c r="E125" s="1506"/>
      <c r="F125" s="1504">
        <f t="shared" ref="F125:F134" si="6">E125*D125</f>
        <v>0</v>
      </c>
    </row>
    <row r="126" spans="1:6" ht="24" x14ac:dyDescent="0.2">
      <c r="A126" s="1562"/>
      <c r="B126" s="1511" t="s">
        <v>2974</v>
      </c>
      <c r="C126" s="1502" t="s">
        <v>2025</v>
      </c>
      <c r="D126" s="1209">
        <v>1</v>
      </c>
      <c r="E126" s="1506"/>
      <c r="F126" s="1504">
        <f t="shared" si="6"/>
        <v>0</v>
      </c>
    </row>
    <row r="127" spans="1:6" ht="36" x14ac:dyDescent="0.2">
      <c r="A127" s="1562"/>
      <c r="B127" s="1511" t="s">
        <v>2975</v>
      </c>
      <c r="C127" s="1502" t="s">
        <v>2025</v>
      </c>
      <c r="D127" s="1209">
        <v>1</v>
      </c>
      <c r="E127" s="1506"/>
      <c r="F127" s="1504">
        <f t="shared" si="6"/>
        <v>0</v>
      </c>
    </row>
    <row r="128" spans="1:6" ht="36" x14ac:dyDescent="0.2">
      <c r="A128" s="1562"/>
      <c r="B128" s="1511" t="s">
        <v>2959</v>
      </c>
      <c r="C128" s="1502" t="s">
        <v>2025</v>
      </c>
      <c r="D128" s="1209">
        <v>1</v>
      </c>
      <c r="E128" s="1506"/>
      <c r="F128" s="1504">
        <f t="shared" si="6"/>
        <v>0</v>
      </c>
    </row>
    <row r="129" spans="1:6" x14ac:dyDescent="0.2">
      <c r="A129" s="1562"/>
      <c r="B129" s="1511" t="s">
        <v>2963</v>
      </c>
      <c r="C129" s="1502" t="s">
        <v>2025</v>
      </c>
      <c r="D129" s="1209">
        <v>1</v>
      </c>
      <c r="E129" s="1506"/>
      <c r="F129" s="1504">
        <f t="shared" si="6"/>
        <v>0</v>
      </c>
    </row>
    <row r="130" spans="1:6" ht="36" x14ac:dyDescent="0.2">
      <c r="A130" s="1562"/>
      <c r="B130" s="1511" t="s">
        <v>2964</v>
      </c>
      <c r="C130" s="1502" t="s">
        <v>2025</v>
      </c>
      <c r="D130" s="1209">
        <v>7</v>
      </c>
      <c r="E130" s="1506"/>
      <c r="F130" s="1504">
        <f t="shared" si="6"/>
        <v>0</v>
      </c>
    </row>
    <row r="131" spans="1:6" ht="36" x14ac:dyDescent="0.2">
      <c r="A131" s="1562"/>
      <c r="B131" s="1511" t="s">
        <v>2962</v>
      </c>
      <c r="C131" s="1502" t="s">
        <v>2025</v>
      </c>
      <c r="D131" s="1209">
        <v>4</v>
      </c>
      <c r="E131" s="1506"/>
      <c r="F131" s="1504">
        <f t="shared" si="6"/>
        <v>0</v>
      </c>
    </row>
    <row r="132" spans="1:6" ht="36" x14ac:dyDescent="0.2">
      <c r="A132" s="1562"/>
      <c r="B132" s="1511" t="s">
        <v>2976</v>
      </c>
      <c r="C132" s="1502" t="s">
        <v>2025</v>
      </c>
      <c r="D132" s="1209">
        <v>1</v>
      </c>
      <c r="E132" s="1506"/>
      <c r="F132" s="1504">
        <f t="shared" si="6"/>
        <v>0</v>
      </c>
    </row>
    <row r="133" spans="1:6" ht="24" x14ac:dyDescent="0.2">
      <c r="A133" s="1562"/>
      <c r="B133" s="1511" t="s">
        <v>2966</v>
      </c>
      <c r="C133" s="1502" t="s">
        <v>2025</v>
      </c>
      <c r="D133" s="1209">
        <v>2</v>
      </c>
      <c r="E133" s="1506"/>
      <c r="F133" s="1504">
        <f t="shared" si="6"/>
        <v>0</v>
      </c>
    </row>
    <row r="134" spans="1:6" ht="24" x14ac:dyDescent="0.2">
      <c r="A134" s="1562"/>
      <c r="B134" s="1511" t="s">
        <v>2967</v>
      </c>
      <c r="C134" s="1502" t="s">
        <v>2025</v>
      </c>
      <c r="D134" s="1209">
        <v>1</v>
      </c>
      <c r="E134" s="1506"/>
      <c r="F134" s="1504">
        <f t="shared" si="6"/>
        <v>0</v>
      </c>
    </row>
    <row r="135" spans="1:6" ht="72" x14ac:dyDescent="0.2">
      <c r="A135" s="1562">
        <f>A125+1</f>
        <v>9</v>
      </c>
      <c r="B135" s="1505" t="s">
        <v>5062</v>
      </c>
      <c r="C135" s="1502" t="s">
        <v>2025</v>
      </c>
      <c r="D135" s="1209">
        <v>1</v>
      </c>
      <c r="E135" s="1506"/>
      <c r="F135" s="1504">
        <f t="shared" ref="F135:F140" si="7">E135*D135</f>
        <v>0</v>
      </c>
    </row>
    <row r="136" spans="1:6" ht="24" x14ac:dyDescent="0.2">
      <c r="A136" s="1562"/>
      <c r="B136" s="1511" t="s">
        <v>5063</v>
      </c>
      <c r="C136" s="1502" t="s">
        <v>2025</v>
      </c>
      <c r="D136" s="1209">
        <v>1</v>
      </c>
      <c r="E136" s="1506"/>
      <c r="F136" s="1504">
        <f t="shared" si="7"/>
        <v>0</v>
      </c>
    </row>
    <row r="137" spans="1:6" ht="36" x14ac:dyDescent="0.2">
      <c r="A137" s="1562"/>
      <c r="B137" s="1511" t="s">
        <v>2959</v>
      </c>
      <c r="C137" s="1502" t="s">
        <v>2025</v>
      </c>
      <c r="D137" s="1209">
        <v>1</v>
      </c>
      <c r="E137" s="1506"/>
      <c r="F137" s="1504">
        <f t="shared" si="7"/>
        <v>0</v>
      </c>
    </row>
    <row r="138" spans="1:6" x14ac:dyDescent="0.2">
      <c r="A138" s="1562"/>
      <c r="B138" s="1511" t="s">
        <v>2963</v>
      </c>
      <c r="C138" s="1502" t="s">
        <v>2025</v>
      </c>
      <c r="D138" s="1209">
        <v>1</v>
      </c>
      <c r="E138" s="1506"/>
      <c r="F138" s="1504">
        <f t="shared" si="7"/>
        <v>0</v>
      </c>
    </row>
    <row r="139" spans="1:6" ht="36" x14ac:dyDescent="0.2">
      <c r="A139" s="1562"/>
      <c r="B139" s="1511" t="s">
        <v>2962</v>
      </c>
      <c r="C139" s="1502" t="s">
        <v>2025</v>
      </c>
      <c r="D139" s="1209">
        <v>3</v>
      </c>
      <c r="E139" s="1506"/>
      <c r="F139" s="1504">
        <f t="shared" si="7"/>
        <v>0</v>
      </c>
    </row>
    <row r="140" spans="1:6" ht="36" x14ac:dyDescent="0.2">
      <c r="A140" s="1562"/>
      <c r="B140" s="1511" t="s">
        <v>2977</v>
      </c>
      <c r="C140" s="1502" t="s">
        <v>2025</v>
      </c>
      <c r="D140" s="1209">
        <v>3</v>
      </c>
      <c r="E140" s="1506"/>
      <c r="F140" s="1504">
        <f t="shared" si="7"/>
        <v>0</v>
      </c>
    </row>
    <row r="141" spans="1:6" ht="72" x14ac:dyDescent="0.2">
      <c r="A141" s="1562">
        <f>A135+1</f>
        <v>10</v>
      </c>
      <c r="B141" s="1505" t="s">
        <v>5064</v>
      </c>
      <c r="C141" s="1502" t="s">
        <v>2025</v>
      </c>
      <c r="D141" s="1209">
        <v>1</v>
      </c>
      <c r="E141" s="1506"/>
      <c r="F141" s="1504">
        <f t="shared" ref="F141:F152" si="8">E141*D141</f>
        <v>0</v>
      </c>
    </row>
    <row r="142" spans="1:6" ht="24" x14ac:dyDescent="0.2">
      <c r="A142" s="1562"/>
      <c r="B142" s="1511" t="s">
        <v>5046</v>
      </c>
      <c r="C142" s="1502" t="s">
        <v>2025</v>
      </c>
      <c r="D142" s="1209">
        <v>1</v>
      </c>
      <c r="E142" s="1506"/>
      <c r="F142" s="1504">
        <f t="shared" si="8"/>
        <v>0</v>
      </c>
    </row>
    <row r="143" spans="1:6" ht="36" x14ac:dyDescent="0.2">
      <c r="A143" s="1562"/>
      <c r="B143" s="1511" t="s">
        <v>2959</v>
      </c>
      <c r="C143" s="1502" t="s">
        <v>2025</v>
      </c>
      <c r="D143" s="1209">
        <v>1</v>
      </c>
      <c r="E143" s="1506"/>
      <c r="F143" s="1504">
        <f t="shared" si="8"/>
        <v>0</v>
      </c>
    </row>
    <row r="144" spans="1:6" x14ac:dyDescent="0.2">
      <c r="A144" s="1562"/>
      <c r="B144" s="1511" t="s">
        <v>2963</v>
      </c>
      <c r="C144" s="1502" t="s">
        <v>2025</v>
      </c>
      <c r="D144" s="1209">
        <v>1</v>
      </c>
      <c r="E144" s="1506"/>
      <c r="F144" s="1504">
        <f t="shared" si="8"/>
        <v>0</v>
      </c>
    </row>
    <row r="145" spans="1:6" ht="24" x14ac:dyDescent="0.2">
      <c r="A145" s="1562"/>
      <c r="B145" s="1511" t="s">
        <v>5065</v>
      </c>
      <c r="C145" s="1502" t="s">
        <v>2025</v>
      </c>
      <c r="D145" s="1209">
        <v>1</v>
      </c>
      <c r="E145" s="1506"/>
      <c r="F145" s="1504">
        <f t="shared" si="8"/>
        <v>0</v>
      </c>
    </row>
    <row r="146" spans="1:6" ht="24" x14ac:dyDescent="0.2">
      <c r="A146" s="1562"/>
      <c r="B146" s="1511" t="s">
        <v>5058</v>
      </c>
      <c r="C146" s="1502" t="s">
        <v>2025</v>
      </c>
      <c r="D146" s="1209">
        <v>1</v>
      </c>
      <c r="E146" s="1506"/>
      <c r="F146" s="1504">
        <f t="shared" si="8"/>
        <v>0</v>
      </c>
    </row>
    <row r="147" spans="1:6" ht="24" x14ac:dyDescent="0.2">
      <c r="A147" s="1562"/>
      <c r="B147" s="1511" t="s">
        <v>5066</v>
      </c>
      <c r="C147" s="1502" t="s">
        <v>2025</v>
      </c>
      <c r="D147" s="1209">
        <v>1</v>
      </c>
      <c r="E147" s="1506"/>
      <c r="F147" s="1504">
        <f t="shared" si="8"/>
        <v>0</v>
      </c>
    </row>
    <row r="148" spans="1:6" ht="36" x14ac:dyDescent="0.2">
      <c r="A148" s="1562"/>
      <c r="B148" s="1511" t="s">
        <v>2964</v>
      </c>
      <c r="C148" s="1502" t="s">
        <v>2025</v>
      </c>
      <c r="D148" s="1209">
        <v>1</v>
      </c>
      <c r="E148" s="1506"/>
      <c r="F148" s="1504">
        <f t="shared" si="8"/>
        <v>0</v>
      </c>
    </row>
    <row r="149" spans="1:6" ht="36" x14ac:dyDescent="0.2">
      <c r="A149" s="1562"/>
      <c r="B149" s="1511" t="s">
        <v>2962</v>
      </c>
      <c r="C149" s="1502" t="s">
        <v>2025</v>
      </c>
      <c r="D149" s="1209">
        <v>43</v>
      </c>
      <c r="E149" s="1506"/>
      <c r="F149" s="1504">
        <f t="shared" si="8"/>
        <v>0</v>
      </c>
    </row>
    <row r="150" spans="1:6" ht="36" x14ac:dyDescent="0.2">
      <c r="A150" s="1562"/>
      <c r="B150" s="1511" t="s">
        <v>2973</v>
      </c>
      <c r="C150" s="1502" t="s">
        <v>2025</v>
      </c>
      <c r="D150" s="1209">
        <v>2</v>
      </c>
      <c r="E150" s="1506"/>
      <c r="F150" s="1504">
        <f t="shared" si="8"/>
        <v>0</v>
      </c>
    </row>
    <row r="151" spans="1:6" ht="36" x14ac:dyDescent="0.2">
      <c r="A151" s="1562"/>
      <c r="B151" s="1511" t="s">
        <v>2965</v>
      </c>
      <c r="C151" s="1502" t="s">
        <v>2025</v>
      </c>
      <c r="D151" s="1209">
        <v>1</v>
      </c>
      <c r="E151" s="1506"/>
      <c r="F151" s="1504">
        <f t="shared" si="8"/>
        <v>0</v>
      </c>
    </row>
    <row r="152" spans="1:6" ht="36" x14ac:dyDescent="0.2">
      <c r="A152" s="1562"/>
      <c r="B152" s="1511" t="s">
        <v>2978</v>
      </c>
      <c r="C152" s="1502" t="s">
        <v>2025</v>
      </c>
      <c r="D152" s="1209">
        <v>2</v>
      </c>
      <c r="E152" s="1506"/>
      <c r="F152" s="1504">
        <f t="shared" si="8"/>
        <v>0</v>
      </c>
    </row>
    <row r="153" spans="1:6" ht="72" x14ac:dyDescent="0.2">
      <c r="A153" s="1562">
        <f>A141+1</f>
        <v>11</v>
      </c>
      <c r="B153" s="1505" t="s">
        <v>5067</v>
      </c>
      <c r="C153" s="1502" t="s">
        <v>2025</v>
      </c>
      <c r="D153" s="1209">
        <v>1</v>
      </c>
      <c r="E153" s="1506"/>
      <c r="F153" s="1504">
        <f t="shared" ref="F153:F162" si="9">E153*D153</f>
        <v>0</v>
      </c>
    </row>
    <row r="154" spans="1:6" ht="24" x14ac:dyDescent="0.2">
      <c r="A154" s="1562"/>
      <c r="B154" s="1511" t="s">
        <v>2979</v>
      </c>
      <c r="C154" s="1502" t="s">
        <v>2025</v>
      </c>
      <c r="D154" s="1209">
        <v>1</v>
      </c>
      <c r="E154" s="1506"/>
      <c r="F154" s="1504">
        <f t="shared" si="9"/>
        <v>0</v>
      </c>
    </row>
    <row r="155" spans="1:6" ht="36" x14ac:dyDescent="0.2">
      <c r="A155" s="1562"/>
      <c r="B155" s="1511" t="s">
        <v>2980</v>
      </c>
      <c r="C155" s="1502" t="s">
        <v>2025</v>
      </c>
      <c r="D155" s="1209">
        <v>1</v>
      </c>
      <c r="E155" s="1506"/>
      <c r="F155" s="1504">
        <f t="shared" si="9"/>
        <v>0</v>
      </c>
    </row>
    <row r="156" spans="1:6" ht="36" x14ac:dyDescent="0.2">
      <c r="A156" s="1562"/>
      <c r="B156" s="1511" t="s">
        <v>2981</v>
      </c>
      <c r="C156" s="1502" t="s">
        <v>2025</v>
      </c>
      <c r="D156" s="1209">
        <v>1</v>
      </c>
      <c r="E156" s="1506"/>
      <c r="F156" s="1504">
        <f t="shared" si="9"/>
        <v>0</v>
      </c>
    </row>
    <row r="157" spans="1:6" x14ac:dyDescent="0.2">
      <c r="A157" s="1562"/>
      <c r="B157" s="1511" t="s">
        <v>2982</v>
      </c>
      <c r="C157" s="1502" t="s">
        <v>2025</v>
      </c>
      <c r="D157" s="1209">
        <v>1</v>
      </c>
      <c r="E157" s="1506"/>
      <c r="F157" s="1504">
        <f t="shared" si="9"/>
        <v>0</v>
      </c>
    </row>
    <row r="158" spans="1:6" ht="36" x14ac:dyDescent="0.2">
      <c r="A158" s="1562"/>
      <c r="B158" s="1511" t="s">
        <v>2983</v>
      </c>
      <c r="C158" s="1502" t="s">
        <v>2025</v>
      </c>
      <c r="D158" s="1209">
        <v>1</v>
      </c>
      <c r="E158" s="1506"/>
      <c r="F158" s="1504">
        <f t="shared" si="9"/>
        <v>0</v>
      </c>
    </row>
    <row r="159" spans="1:6" ht="24" x14ac:dyDescent="0.2">
      <c r="A159" s="1562"/>
      <c r="B159" s="1511" t="s">
        <v>2966</v>
      </c>
      <c r="C159" s="1502" t="s">
        <v>2025</v>
      </c>
      <c r="D159" s="1209">
        <v>1</v>
      </c>
      <c r="E159" s="1506"/>
      <c r="F159" s="1504">
        <f t="shared" si="9"/>
        <v>0</v>
      </c>
    </row>
    <row r="160" spans="1:6" ht="24" x14ac:dyDescent="0.2">
      <c r="A160" s="1562"/>
      <c r="B160" s="1511" t="s">
        <v>2984</v>
      </c>
      <c r="C160" s="1502" t="s">
        <v>2025</v>
      </c>
      <c r="D160" s="1209">
        <v>1</v>
      </c>
      <c r="E160" s="1506"/>
      <c r="F160" s="1504">
        <f t="shared" si="9"/>
        <v>0</v>
      </c>
    </row>
    <row r="161" spans="1:6" x14ac:dyDescent="0.2">
      <c r="A161" s="1562"/>
      <c r="B161" s="1511" t="s">
        <v>2985</v>
      </c>
      <c r="C161" s="1502" t="s">
        <v>2025</v>
      </c>
      <c r="D161" s="1209">
        <v>1</v>
      </c>
      <c r="E161" s="1506"/>
      <c r="F161" s="1504">
        <f t="shared" si="9"/>
        <v>0</v>
      </c>
    </row>
    <row r="162" spans="1:6" x14ac:dyDescent="0.2">
      <c r="A162" s="1562"/>
      <c r="B162" s="1511" t="s">
        <v>2986</v>
      </c>
      <c r="C162" s="1502" t="s">
        <v>2025</v>
      </c>
      <c r="D162" s="1209">
        <v>1</v>
      </c>
      <c r="E162" s="1506"/>
      <c r="F162" s="1504">
        <f t="shared" si="9"/>
        <v>0</v>
      </c>
    </row>
    <row r="163" spans="1:6" x14ac:dyDescent="0.2">
      <c r="A163" s="1560"/>
      <c r="B163" s="1497"/>
      <c r="C163" s="1498"/>
      <c r="D163" s="1208"/>
      <c r="E163" s="1499"/>
      <c r="F163" s="1500"/>
    </row>
    <row r="164" spans="1:6" s="1496" customFormat="1" x14ac:dyDescent="0.2">
      <c r="A164" s="1559"/>
      <c r="B164" s="1501" t="str">
        <f>"SKUPAJ " &amp;B57</f>
        <v>SKUPAJ RAZDELILNIKI</v>
      </c>
      <c r="C164" s="1476"/>
      <c r="D164" s="1205"/>
      <c r="E164" s="1477"/>
      <c r="F164" s="1483">
        <f>SUM(F60:F162)</f>
        <v>0</v>
      </c>
    </row>
    <row r="165" spans="1:6" s="1496" customFormat="1" x14ac:dyDescent="0.2">
      <c r="A165" s="1564"/>
      <c r="B165" s="1512"/>
      <c r="C165" s="1513"/>
      <c r="D165" s="1210"/>
      <c r="E165" s="1514"/>
      <c r="F165" s="1515"/>
    </row>
    <row r="166" spans="1:6" x14ac:dyDescent="0.2">
      <c r="A166" s="1565"/>
      <c r="B166" s="1516"/>
      <c r="C166" s="1517"/>
      <c r="D166" s="1211"/>
      <c r="E166" s="1514"/>
      <c r="F166" s="1518"/>
    </row>
    <row r="167" spans="1:6" s="1496" customFormat="1" x14ac:dyDescent="0.2">
      <c r="A167" s="1559" t="s">
        <v>1441</v>
      </c>
      <c r="B167" s="1501" t="s">
        <v>2987</v>
      </c>
      <c r="C167" s="1476"/>
      <c r="D167" s="1205"/>
      <c r="E167" s="1477"/>
      <c r="F167" s="1478"/>
    </row>
    <row r="168" spans="1:6" ht="48" x14ac:dyDescent="0.2">
      <c r="A168" s="1566"/>
      <c r="B168" s="1519" t="s">
        <v>2988</v>
      </c>
      <c r="C168" s="1520"/>
      <c r="D168" s="1212"/>
      <c r="E168" s="1521"/>
      <c r="F168" s="1522"/>
    </row>
    <row r="169" spans="1:6" x14ac:dyDescent="0.2">
      <c r="A169" s="1562">
        <v>1</v>
      </c>
      <c r="B169" s="1510" t="s">
        <v>2989</v>
      </c>
      <c r="C169" s="1502" t="s">
        <v>926</v>
      </c>
      <c r="D169" s="1209">
        <v>500</v>
      </c>
      <c r="E169" s="1506"/>
      <c r="F169" s="1504">
        <f t="shared" ref="F169:F218" si="10">E169*D169</f>
        <v>0</v>
      </c>
    </row>
    <row r="170" spans="1:6" x14ac:dyDescent="0.2">
      <c r="A170" s="1562">
        <f>A169+1</f>
        <v>2</v>
      </c>
      <c r="B170" s="1510" t="s">
        <v>2990</v>
      </c>
      <c r="C170" s="1502" t="s">
        <v>926</v>
      </c>
      <c r="D170" s="1209">
        <v>50</v>
      </c>
      <c r="E170" s="1506"/>
      <c r="F170" s="1504">
        <f t="shared" si="10"/>
        <v>0</v>
      </c>
    </row>
    <row r="171" spans="1:6" x14ac:dyDescent="0.2">
      <c r="A171" s="1562">
        <f t="shared" ref="A171:A218" si="11">A170+1</f>
        <v>3</v>
      </c>
      <c r="B171" s="1510" t="s">
        <v>2991</v>
      </c>
      <c r="C171" s="1502" t="s">
        <v>926</v>
      </c>
      <c r="D171" s="1209">
        <v>7</v>
      </c>
      <c r="E171" s="1506"/>
      <c r="F171" s="1504">
        <f t="shared" si="10"/>
        <v>0</v>
      </c>
    </row>
    <row r="172" spans="1:6" x14ac:dyDescent="0.2">
      <c r="A172" s="1562">
        <f t="shared" si="11"/>
        <v>4</v>
      </c>
      <c r="B172" s="1510" t="s">
        <v>2992</v>
      </c>
      <c r="C172" s="1502" t="s">
        <v>926</v>
      </c>
      <c r="D172" s="1209">
        <v>80</v>
      </c>
      <c r="E172" s="1506"/>
      <c r="F172" s="1504">
        <f t="shared" si="10"/>
        <v>0</v>
      </c>
    </row>
    <row r="173" spans="1:6" x14ac:dyDescent="0.2">
      <c r="A173" s="1562">
        <f t="shared" si="11"/>
        <v>5</v>
      </c>
      <c r="B173" s="1510" t="s">
        <v>2993</v>
      </c>
      <c r="C173" s="1502" t="s">
        <v>926</v>
      </c>
      <c r="D173" s="1209">
        <v>50</v>
      </c>
      <c r="E173" s="1506"/>
      <c r="F173" s="1504">
        <f t="shared" si="10"/>
        <v>0</v>
      </c>
    </row>
    <row r="174" spans="1:6" x14ac:dyDescent="0.2">
      <c r="A174" s="1562">
        <f t="shared" si="11"/>
        <v>6</v>
      </c>
      <c r="B174" s="1510" t="s">
        <v>2994</v>
      </c>
      <c r="C174" s="1502" t="s">
        <v>926</v>
      </c>
      <c r="D174" s="1209">
        <v>95</v>
      </c>
      <c r="E174" s="1506"/>
      <c r="F174" s="1504">
        <f t="shared" si="10"/>
        <v>0</v>
      </c>
    </row>
    <row r="175" spans="1:6" x14ac:dyDescent="0.2">
      <c r="A175" s="1562">
        <f t="shared" si="11"/>
        <v>7</v>
      </c>
      <c r="B175" s="1510" t="s">
        <v>2995</v>
      </c>
      <c r="C175" s="1502" t="s">
        <v>926</v>
      </c>
      <c r="D175" s="1209">
        <v>210</v>
      </c>
      <c r="E175" s="1506"/>
      <c r="F175" s="1504">
        <f t="shared" si="10"/>
        <v>0</v>
      </c>
    </row>
    <row r="176" spans="1:6" x14ac:dyDescent="0.2">
      <c r="A176" s="1562">
        <f t="shared" si="11"/>
        <v>8</v>
      </c>
      <c r="B176" s="1510" t="s">
        <v>2996</v>
      </c>
      <c r="C176" s="1502" t="s">
        <v>926</v>
      </c>
      <c r="D176" s="1209">
        <v>375</v>
      </c>
      <c r="E176" s="1506"/>
      <c r="F176" s="1504">
        <f t="shared" si="10"/>
        <v>0</v>
      </c>
    </row>
    <row r="177" spans="1:6" x14ac:dyDescent="0.2">
      <c r="A177" s="1562">
        <f t="shared" si="11"/>
        <v>9</v>
      </c>
      <c r="B177" s="1510" t="s">
        <v>2997</v>
      </c>
      <c r="C177" s="1502" t="s">
        <v>926</v>
      </c>
      <c r="D177" s="1209">
        <v>250</v>
      </c>
      <c r="E177" s="1506"/>
      <c r="F177" s="1504">
        <f t="shared" si="10"/>
        <v>0</v>
      </c>
    </row>
    <row r="178" spans="1:6" x14ac:dyDescent="0.2">
      <c r="A178" s="1562">
        <f t="shared" si="11"/>
        <v>10</v>
      </c>
      <c r="B178" s="1510" t="s">
        <v>2998</v>
      </c>
      <c r="C178" s="1502" t="s">
        <v>926</v>
      </c>
      <c r="D178" s="1209">
        <v>30</v>
      </c>
      <c r="E178" s="1506"/>
      <c r="F178" s="1504">
        <f t="shared" si="10"/>
        <v>0</v>
      </c>
    </row>
    <row r="179" spans="1:6" x14ac:dyDescent="0.2">
      <c r="A179" s="1562">
        <f t="shared" si="11"/>
        <v>11</v>
      </c>
      <c r="B179" s="1510" t="s">
        <v>2999</v>
      </c>
      <c r="C179" s="1502" t="s">
        <v>926</v>
      </c>
      <c r="D179" s="1209">
        <v>30</v>
      </c>
      <c r="E179" s="1506"/>
      <c r="F179" s="1504">
        <f t="shared" si="10"/>
        <v>0</v>
      </c>
    </row>
    <row r="180" spans="1:6" x14ac:dyDescent="0.2">
      <c r="A180" s="1562">
        <f t="shared" si="11"/>
        <v>12</v>
      </c>
      <c r="B180" s="1510" t="s">
        <v>3000</v>
      </c>
      <c r="C180" s="1502" t="s">
        <v>926</v>
      </c>
      <c r="D180" s="1209">
        <v>30</v>
      </c>
      <c r="E180" s="1506"/>
      <c r="F180" s="1504">
        <f t="shared" si="10"/>
        <v>0</v>
      </c>
    </row>
    <row r="181" spans="1:6" x14ac:dyDescent="0.2">
      <c r="A181" s="1562">
        <f t="shared" si="11"/>
        <v>13</v>
      </c>
      <c r="B181" s="1510" t="s">
        <v>3001</v>
      </c>
      <c r="C181" s="1502" t="s">
        <v>926</v>
      </c>
      <c r="D181" s="1209">
        <v>90</v>
      </c>
      <c r="E181" s="1506"/>
      <c r="F181" s="1504">
        <f t="shared" si="10"/>
        <v>0</v>
      </c>
    </row>
    <row r="182" spans="1:6" x14ac:dyDescent="0.2">
      <c r="A182" s="1562">
        <f t="shared" si="11"/>
        <v>14</v>
      </c>
      <c r="B182" s="1510" t="s">
        <v>3002</v>
      </c>
      <c r="C182" s="1502" t="s">
        <v>926</v>
      </c>
      <c r="D182" s="1209">
        <v>120</v>
      </c>
      <c r="E182" s="1506"/>
      <c r="F182" s="1504">
        <f t="shared" si="10"/>
        <v>0</v>
      </c>
    </row>
    <row r="183" spans="1:6" x14ac:dyDescent="0.2">
      <c r="A183" s="1562">
        <f t="shared" si="11"/>
        <v>15</v>
      </c>
      <c r="B183" s="1510" t="s">
        <v>3003</v>
      </c>
      <c r="C183" s="1502" t="s">
        <v>926</v>
      </c>
      <c r="D183" s="1209">
        <v>30</v>
      </c>
      <c r="E183" s="1506"/>
      <c r="F183" s="1504">
        <f t="shared" si="10"/>
        <v>0</v>
      </c>
    </row>
    <row r="184" spans="1:6" x14ac:dyDescent="0.2">
      <c r="A184" s="1562">
        <f t="shared" si="11"/>
        <v>16</v>
      </c>
      <c r="B184" s="1510" t="s">
        <v>3004</v>
      </c>
      <c r="C184" s="1502" t="s">
        <v>926</v>
      </c>
      <c r="D184" s="1209">
        <v>30</v>
      </c>
      <c r="E184" s="1506"/>
      <c r="F184" s="1504">
        <f t="shared" si="10"/>
        <v>0</v>
      </c>
    </row>
    <row r="185" spans="1:6" x14ac:dyDescent="0.2">
      <c r="A185" s="1562">
        <f t="shared" si="11"/>
        <v>17</v>
      </c>
      <c r="B185" s="1510" t="s">
        <v>3005</v>
      </c>
      <c r="C185" s="1502" t="s">
        <v>926</v>
      </c>
      <c r="D185" s="1209">
        <v>350</v>
      </c>
      <c r="E185" s="1506"/>
      <c r="F185" s="1504">
        <f t="shared" si="10"/>
        <v>0</v>
      </c>
    </row>
    <row r="186" spans="1:6" x14ac:dyDescent="0.2">
      <c r="A186" s="1562">
        <f t="shared" si="11"/>
        <v>18</v>
      </c>
      <c r="B186" s="1510" t="s">
        <v>3006</v>
      </c>
      <c r="C186" s="1502" t="s">
        <v>926</v>
      </c>
      <c r="D186" s="1209">
        <v>2450</v>
      </c>
      <c r="E186" s="1506"/>
      <c r="F186" s="1504">
        <f t="shared" si="10"/>
        <v>0</v>
      </c>
    </row>
    <row r="187" spans="1:6" x14ac:dyDescent="0.2">
      <c r="A187" s="1562">
        <f t="shared" si="11"/>
        <v>19</v>
      </c>
      <c r="B187" s="1510" t="s">
        <v>3007</v>
      </c>
      <c r="C187" s="1502" t="s">
        <v>926</v>
      </c>
      <c r="D187" s="1209">
        <v>50</v>
      </c>
      <c r="E187" s="1506"/>
      <c r="F187" s="1504">
        <f t="shared" si="10"/>
        <v>0</v>
      </c>
    </row>
    <row r="188" spans="1:6" x14ac:dyDescent="0.2">
      <c r="A188" s="1562">
        <f t="shared" si="11"/>
        <v>20</v>
      </c>
      <c r="B188" s="1510" t="s">
        <v>3008</v>
      </c>
      <c r="C188" s="1502" t="s">
        <v>926</v>
      </c>
      <c r="D188" s="1209">
        <v>95</v>
      </c>
      <c r="E188" s="1506"/>
      <c r="F188" s="1504">
        <f t="shared" si="10"/>
        <v>0</v>
      </c>
    </row>
    <row r="189" spans="1:6" x14ac:dyDescent="0.2">
      <c r="A189" s="1562">
        <f t="shared" si="11"/>
        <v>21</v>
      </c>
      <c r="B189" s="1510" t="s">
        <v>3009</v>
      </c>
      <c r="C189" s="1502" t="s">
        <v>926</v>
      </c>
      <c r="D189" s="1209">
        <v>450</v>
      </c>
      <c r="E189" s="1506"/>
      <c r="F189" s="1504">
        <f t="shared" si="10"/>
        <v>0</v>
      </c>
    </row>
    <row r="190" spans="1:6" x14ac:dyDescent="0.2">
      <c r="A190" s="1562">
        <f t="shared" si="11"/>
        <v>22</v>
      </c>
      <c r="B190" s="1510" t="s">
        <v>3010</v>
      </c>
      <c r="C190" s="1502" t="s">
        <v>926</v>
      </c>
      <c r="D190" s="1209">
        <v>850</v>
      </c>
      <c r="E190" s="1506"/>
      <c r="F190" s="1504">
        <f t="shared" si="10"/>
        <v>0</v>
      </c>
    </row>
    <row r="191" spans="1:6" x14ac:dyDescent="0.2">
      <c r="A191" s="1562">
        <f t="shared" si="11"/>
        <v>23</v>
      </c>
      <c r="B191" s="1510" t="s">
        <v>3011</v>
      </c>
      <c r="C191" s="1502" t="s">
        <v>926</v>
      </c>
      <c r="D191" s="1209">
        <v>250</v>
      </c>
      <c r="E191" s="1506"/>
      <c r="F191" s="1504">
        <f t="shared" si="10"/>
        <v>0</v>
      </c>
    </row>
    <row r="192" spans="1:6" x14ac:dyDescent="0.2">
      <c r="A192" s="1562">
        <f t="shared" si="11"/>
        <v>24</v>
      </c>
      <c r="B192" s="1510" t="s">
        <v>3012</v>
      </c>
      <c r="C192" s="1502" t="s">
        <v>926</v>
      </c>
      <c r="D192" s="1209">
        <v>530</v>
      </c>
      <c r="E192" s="1506"/>
      <c r="F192" s="1504">
        <f t="shared" si="10"/>
        <v>0</v>
      </c>
    </row>
    <row r="193" spans="1:6" x14ac:dyDescent="0.2">
      <c r="A193" s="1562">
        <f t="shared" si="11"/>
        <v>25</v>
      </c>
      <c r="B193" s="1510" t="s">
        <v>3013</v>
      </c>
      <c r="C193" s="1502" t="s">
        <v>926</v>
      </c>
      <c r="D193" s="1209">
        <v>780</v>
      </c>
      <c r="E193" s="1506"/>
      <c r="F193" s="1504">
        <f t="shared" si="10"/>
        <v>0</v>
      </c>
    </row>
    <row r="194" spans="1:6" x14ac:dyDescent="0.2">
      <c r="A194" s="1562">
        <f t="shared" si="11"/>
        <v>26</v>
      </c>
      <c r="B194" s="1510" t="s">
        <v>3014</v>
      </c>
      <c r="C194" s="1502" t="s">
        <v>926</v>
      </c>
      <c r="D194" s="1209">
        <v>7300</v>
      </c>
      <c r="E194" s="1506"/>
      <c r="F194" s="1504">
        <f t="shared" si="10"/>
        <v>0</v>
      </c>
    </row>
    <row r="195" spans="1:6" x14ac:dyDescent="0.2">
      <c r="A195" s="1562">
        <f t="shared" si="11"/>
        <v>27</v>
      </c>
      <c r="B195" s="1510" t="s">
        <v>3015</v>
      </c>
      <c r="C195" s="1502" t="s">
        <v>926</v>
      </c>
      <c r="D195" s="1209">
        <v>1200</v>
      </c>
      <c r="E195" s="1506"/>
      <c r="F195" s="1504">
        <f t="shared" si="10"/>
        <v>0</v>
      </c>
    </row>
    <row r="196" spans="1:6" x14ac:dyDescent="0.2">
      <c r="A196" s="1562">
        <f t="shared" si="11"/>
        <v>28</v>
      </c>
      <c r="B196" s="1510" t="s">
        <v>3016</v>
      </c>
      <c r="C196" s="1502" t="s">
        <v>926</v>
      </c>
      <c r="D196" s="1209">
        <v>2350</v>
      </c>
      <c r="E196" s="1506"/>
      <c r="F196" s="1504">
        <f t="shared" si="10"/>
        <v>0</v>
      </c>
    </row>
    <row r="197" spans="1:6" x14ac:dyDescent="0.2">
      <c r="A197" s="1562">
        <f t="shared" si="11"/>
        <v>29</v>
      </c>
      <c r="B197" s="1510" t="s">
        <v>3017</v>
      </c>
      <c r="C197" s="1502" t="s">
        <v>926</v>
      </c>
      <c r="D197" s="1209">
        <v>6200</v>
      </c>
      <c r="E197" s="1506"/>
      <c r="F197" s="1504">
        <f t="shared" si="10"/>
        <v>0</v>
      </c>
    </row>
    <row r="198" spans="1:6" x14ac:dyDescent="0.2">
      <c r="A198" s="1562">
        <f t="shared" si="11"/>
        <v>30</v>
      </c>
      <c r="B198" s="1510" t="s">
        <v>3018</v>
      </c>
      <c r="C198" s="1502" t="s">
        <v>926</v>
      </c>
      <c r="D198" s="1209">
        <v>5900</v>
      </c>
      <c r="E198" s="1506"/>
      <c r="F198" s="1504">
        <f t="shared" si="10"/>
        <v>0</v>
      </c>
    </row>
    <row r="199" spans="1:6" s="1523" customFormat="1" x14ac:dyDescent="0.2">
      <c r="A199" s="1562">
        <f t="shared" si="11"/>
        <v>31</v>
      </c>
      <c r="B199" s="1510" t="s">
        <v>3019</v>
      </c>
      <c r="C199" s="1502" t="s">
        <v>926</v>
      </c>
      <c r="D199" s="1209">
        <v>560</v>
      </c>
      <c r="E199" s="1506"/>
      <c r="F199" s="1504">
        <f t="shared" si="10"/>
        <v>0</v>
      </c>
    </row>
    <row r="200" spans="1:6" s="1523" customFormat="1" x14ac:dyDescent="0.2">
      <c r="A200" s="1562">
        <f t="shared" si="11"/>
        <v>32</v>
      </c>
      <c r="B200" s="1510" t="s">
        <v>3020</v>
      </c>
      <c r="C200" s="1502" t="s">
        <v>926</v>
      </c>
      <c r="D200" s="1209">
        <v>450</v>
      </c>
      <c r="E200" s="1506"/>
      <c r="F200" s="1504">
        <f t="shared" si="10"/>
        <v>0</v>
      </c>
    </row>
    <row r="201" spans="1:6" x14ac:dyDescent="0.2">
      <c r="A201" s="1562">
        <f t="shared" si="11"/>
        <v>33</v>
      </c>
      <c r="B201" s="1510" t="s">
        <v>3021</v>
      </c>
      <c r="C201" s="1502" t="s">
        <v>926</v>
      </c>
      <c r="D201" s="1209">
        <v>350</v>
      </c>
      <c r="E201" s="1506"/>
      <c r="F201" s="1504">
        <f t="shared" si="10"/>
        <v>0</v>
      </c>
    </row>
    <row r="202" spans="1:6" x14ac:dyDescent="0.2">
      <c r="A202" s="1562">
        <f t="shared" si="11"/>
        <v>34</v>
      </c>
      <c r="B202" s="1510" t="s">
        <v>3022</v>
      </c>
      <c r="C202" s="1502" t="s">
        <v>926</v>
      </c>
      <c r="D202" s="1209">
        <v>640</v>
      </c>
      <c r="E202" s="1506"/>
      <c r="F202" s="1504">
        <f t="shared" si="10"/>
        <v>0</v>
      </c>
    </row>
    <row r="203" spans="1:6" x14ac:dyDescent="0.2">
      <c r="A203" s="1562">
        <f t="shared" si="11"/>
        <v>35</v>
      </c>
      <c r="B203" s="1510" t="s">
        <v>3023</v>
      </c>
      <c r="C203" s="1502" t="s">
        <v>926</v>
      </c>
      <c r="D203" s="1209">
        <v>25</v>
      </c>
      <c r="E203" s="1506"/>
      <c r="F203" s="1504">
        <f t="shared" si="10"/>
        <v>0</v>
      </c>
    </row>
    <row r="204" spans="1:6" x14ac:dyDescent="0.2">
      <c r="A204" s="1562">
        <f t="shared" si="11"/>
        <v>36</v>
      </c>
      <c r="B204" s="1510" t="s">
        <v>3024</v>
      </c>
      <c r="C204" s="1502" t="s">
        <v>926</v>
      </c>
      <c r="D204" s="1209">
        <v>7</v>
      </c>
      <c r="E204" s="1506"/>
      <c r="F204" s="1504">
        <f t="shared" si="10"/>
        <v>0</v>
      </c>
    </row>
    <row r="205" spans="1:6" x14ac:dyDescent="0.2">
      <c r="A205" s="1562">
        <f t="shared" si="11"/>
        <v>37</v>
      </c>
      <c r="B205" s="1510" t="s">
        <v>3025</v>
      </c>
      <c r="C205" s="1502" t="s">
        <v>926</v>
      </c>
      <c r="D205" s="1209">
        <v>80</v>
      </c>
      <c r="E205" s="1506"/>
      <c r="F205" s="1504">
        <f t="shared" si="10"/>
        <v>0</v>
      </c>
    </row>
    <row r="206" spans="1:6" x14ac:dyDescent="0.2">
      <c r="A206" s="1562">
        <f t="shared" si="11"/>
        <v>38</v>
      </c>
      <c r="B206" s="1510" t="s">
        <v>3026</v>
      </c>
      <c r="C206" s="1502" t="s">
        <v>926</v>
      </c>
      <c r="D206" s="1209">
        <v>50</v>
      </c>
      <c r="E206" s="1506"/>
      <c r="F206" s="1504">
        <f t="shared" si="10"/>
        <v>0</v>
      </c>
    </row>
    <row r="207" spans="1:6" x14ac:dyDescent="0.2">
      <c r="A207" s="1562">
        <f t="shared" si="11"/>
        <v>39</v>
      </c>
      <c r="B207" s="1510" t="s">
        <v>3027</v>
      </c>
      <c r="C207" s="1502" t="s">
        <v>926</v>
      </c>
      <c r="D207" s="1209">
        <v>95</v>
      </c>
      <c r="E207" s="1506"/>
      <c r="F207" s="1504">
        <f t="shared" si="10"/>
        <v>0</v>
      </c>
    </row>
    <row r="208" spans="1:6" x14ac:dyDescent="0.2">
      <c r="A208" s="1562">
        <f t="shared" si="11"/>
        <v>40</v>
      </c>
      <c r="B208" s="1510" t="s">
        <v>3028</v>
      </c>
      <c r="C208" s="1502" t="s">
        <v>926</v>
      </c>
      <c r="D208" s="1209">
        <v>540</v>
      </c>
      <c r="E208" s="1506"/>
      <c r="F208" s="1504">
        <f t="shared" si="10"/>
        <v>0</v>
      </c>
    </row>
    <row r="209" spans="1:6" x14ac:dyDescent="0.2">
      <c r="A209" s="1562">
        <f t="shared" si="11"/>
        <v>41</v>
      </c>
      <c r="B209" s="1510" t="s">
        <v>3029</v>
      </c>
      <c r="C209" s="1502" t="s">
        <v>926</v>
      </c>
      <c r="D209" s="1209">
        <v>680</v>
      </c>
      <c r="E209" s="1506"/>
      <c r="F209" s="1504">
        <f t="shared" si="10"/>
        <v>0</v>
      </c>
    </row>
    <row r="210" spans="1:6" x14ac:dyDescent="0.2">
      <c r="A210" s="1562">
        <f t="shared" si="11"/>
        <v>42</v>
      </c>
      <c r="B210" s="1510" t="s">
        <v>3030</v>
      </c>
      <c r="C210" s="1502" t="s">
        <v>926</v>
      </c>
      <c r="D210" s="1209">
        <v>420</v>
      </c>
      <c r="E210" s="1506"/>
      <c r="F210" s="1504">
        <f t="shared" si="10"/>
        <v>0</v>
      </c>
    </row>
    <row r="211" spans="1:6" x14ac:dyDescent="0.2">
      <c r="A211" s="1562">
        <f t="shared" si="11"/>
        <v>43</v>
      </c>
      <c r="B211" s="1510" t="s">
        <v>3031</v>
      </c>
      <c r="C211" s="1502" t="s">
        <v>926</v>
      </c>
      <c r="D211" s="1209">
        <v>360</v>
      </c>
      <c r="E211" s="1506"/>
      <c r="F211" s="1504">
        <f t="shared" si="10"/>
        <v>0</v>
      </c>
    </row>
    <row r="212" spans="1:6" x14ac:dyDescent="0.2">
      <c r="A212" s="1562">
        <f t="shared" si="11"/>
        <v>44</v>
      </c>
      <c r="B212" s="1510" t="s">
        <v>3032</v>
      </c>
      <c r="C212" s="1524" t="s">
        <v>926</v>
      </c>
      <c r="D212" s="1209">
        <v>20</v>
      </c>
      <c r="E212" s="1506"/>
      <c r="F212" s="1504">
        <f t="shared" si="10"/>
        <v>0</v>
      </c>
    </row>
    <row r="213" spans="1:6" x14ac:dyDescent="0.2">
      <c r="A213" s="1562">
        <f t="shared" si="11"/>
        <v>45</v>
      </c>
      <c r="B213" s="1510" t="s">
        <v>3033</v>
      </c>
      <c r="C213" s="1524" t="s">
        <v>926</v>
      </c>
      <c r="D213" s="1209">
        <v>25</v>
      </c>
      <c r="E213" s="1506"/>
      <c r="F213" s="1504">
        <f t="shared" si="10"/>
        <v>0</v>
      </c>
    </row>
    <row r="214" spans="1:6" x14ac:dyDescent="0.2">
      <c r="A214" s="1562">
        <f t="shared" si="11"/>
        <v>46</v>
      </c>
      <c r="B214" s="1510" t="s">
        <v>3034</v>
      </c>
      <c r="C214" s="1524" t="s">
        <v>926</v>
      </c>
      <c r="D214" s="1209">
        <v>20</v>
      </c>
      <c r="E214" s="1506"/>
      <c r="F214" s="1504">
        <f t="shared" si="10"/>
        <v>0</v>
      </c>
    </row>
    <row r="215" spans="1:6" x14ac:dyDescent="0.2">
      <c r="A215" s="1562">
        <f t="shared" si="11"/>
        <v>47</v>
      </c>
      <c r="B215" s="1510" t="s">
        <v>3035</v>
      </c>
      <c r="C215" s="1524" t="s">
        <v>926</v>
      </c>
      <c r="D215" s="1209">
        <v>25</v>
      </c>
      <c r="E215" s="1506"/>
      <c r="F215" s="1504">
        <f t="shared" si="10"/>
        <v>0</v>
      </c>
    </row>
    <row r="216" spans="1:6" x14ac:dyDescent="0.2">
      <c r="A216" s="1562">
        <f t="shared" si="11"/>
        <v>48</v>
      </c>
      <c r="B216" s="1510" t="s">
        <v>3036</v>
      </c>
      <c r="C216" s="1502" t="s">
        <v>926</v>
      </c>
      <c r="D216" s="1209">
        <v>1820</v>
      </c>
      <c r="E216" s="1506"/>
      <c r="F216" s="1504">
        <f t="shared" si="10"/>
        <v>0</v>
      </c>
    </row>
    <row r="217" spans="1:6" x14ac:dyDescent="0.2">
      <c r="A217" s="1562">
        <f t="shared" si="11"/>
        <v>49</v>
      </c>
      <c r="B217" s="1510" t="s">
        <v>3037</v>
      </c>
      <c r="C217" s="1502" t="s">
        <v>926</v>
      </c>
      <c r="D217" s="1209">
        <v>1450</v>
      </c>
      <c r="E217" s="1506"/>
      <c r="F217" s="1504">
        <f t="shared" si="10"/>
        <v>0</v>
      </c>
    </row>
    <row r="218" spans="1:6" x14ac:dyDescent="0.2">
      <c r="A218" s="1567">
        <f t="shared" si="11"/>
        <v>50</v>
      </c>
      <c r="B218" s="1525" t="s">
        <v>3038</v>
      </c>
      <c r="C218" s="1526" t="s">
        <v>926</v>
      </c>
      <c r="D218" s="1213">
        <v>3520</v>
      </c>
      <c r="E218" s="1506"/>
      <c r="F218" s="1527">
        <f t="shared" si="10"/>
        <v>0</v>
      </c>
    </row>
    <row r="219" spans="1:6" x14ac:dyDescent="0.2">
      <c r="A219" s="1560"/>
      <c r="B219" s="1497"/>
      <c r="C219" s="1498"/>
      <c r="D219" s="1208"/>
      <c r="E219" s="1499"/>
      <c r="F219" s="1500"/>
    </row>
    <row r="220" spans="1:6" s="1496" customFormat="1" x14ac:dyDescent="0.2">
      <c r="A220" s="1559"/>
      <c r="B220" s="1501" t="str">
        <f>"SKUPAJ " &amp;B167</f>
        <v>SKUPAJ VODOVNI MATERIAL</v>
      </c>
      <c r="C220" s="1476"/>
      <c r="D220" s="1205"/>
      <c r="E220" s="1477"/>
      <c r="F220" s="1483">
        <f>SUM(F169:F219)</f>
        <v>0</v>
      </c>
    </row>
    <row r="221" spans="1:6" x14ac:dyDescent="0.2">
      <c r="A221" s="1565"/>
      <c r="B221" s="1516"/>
      <c r="C221" s="1517"/>
      <c r="D221" s="1211"/>
      <c r="E221" s="1514"/>
      <c r="F221" s="1518"/>
    </row>
    <row r="222" spans="1:6" x14ac:dyDescent="0.2">
      <c r="A222" s="1565"/>
      <c r="B222" s="1516"/>
      <c r="C222" s="1517"/>
      <c r="D222" s="1211"/>
      <c r="E222" s="1514"/>
      <c r="F222" s="1518"/>
    </row>
    <row r="223" spans="1:6" s="1496" customFormat="1" x14ac:dyDescent="0.2">
      <c r="A223" s="1559" t="s">
        <v>1442</v>
      </c>
      <c r="B223" s="1501" t="s">
        <v>3039</v>
      </c>
      <c r="C223" s="1476"/>
      <c r="D223" s="1205"/>
      <c r="E223" s="1477"/>
      <c r="F223" s="1478"/>
    </row>
    <row r="224" spans="1:6" ht="24" x14ac:dyDescent="0.2">
      <c r="A224" s="1566"/>
      <c r="B224" s="1519" t="s">
        <v>3040</v>
      </c>
      <c r="C224" s="1520"/>
      <c r="D224" s="1212"/>
      <c r="E224" s="1521"/>
      <c r="F224" s="1522"/>
    </row>
    <row r="225" spans="1:6" x14ac:dyDescent="0.2">
      <c r="A225" s="1562">
        <v>1</v>
      </c>
      <c r="B225" s="1510" t="s">
        <v>3041</v>
      </c>
      <c r="C225" s="1502" t="s">
        <v>926</v>
      </c>
      <c r="D225" s="1209">
        <v>8600</v>
      </c>
      <c r="E225" s="1506"/>
      <c r="F225" s="1504">
        <f>E225*D225</f>
        <v>0</v>
      </c>
    </row>
    <row r="226" spans="1:6" x14ac:dyDescent="0.2">
      <c r="A226" s="1562">
        <f>A225+1</f>
        <v>2</v>
      </c>
      <c r="B226" s="1510" t="s">
        <v>3042</v>
      </c>
      <c r="C226" s="1502" t="s">
        <v>926</v>
      </c>
      <c r="D226" s="1209">
        <v>2530</v>
      </c>
      <c r="E226" s="1506"/>
      <c r="F226" s="1504">
        <f>E226*D226</f>
        <v>0</v>
      </c>
    </row>
    <row r="227" spans="1:6" x14ac:dyDescent="0.2">
      <c r="A227" s="1562">
        <f>A226+1</f>
        <v>3</v>
      </c>
      <c r="B227" s="1510" t="s">
        <v>3043</v>
      </c>
      <c r="C227" s="1502" t="s">
        <v>926</v>
      </c>
      <c r="D227" s="1209">
        <v>1200</v>
      </c>
      <c r="E227" s="1506"/>
      <c r="F227" s="1504">
        <f>E227*D227</f>
        <v>0</v>
      </c>
    </row>
    <row r="228" spans="1:6" ht="24" x14ac:dyDescent="0.2">
      <c r="A228" s="1562"/>
      <c r="B228" s="1505" t="s">
        <v>3044</v>
      </c>
      <c r="C228" s="1502"/>
      <c r="D228" s="1209"/>
      <c r="E228" s="1503"/>
      <c r="F228" s="1504"/>
    </row>
    <row r="229" spans="1:6" x14ac:dyDescent="0.2">
      <c r="A229" s="1562">
        <f>A227+1</f>
        <v>4</v>
      </c>
      <c r="B229" s="1510" t="s">
        <v>3045</v>
      </c>
      <c r="C229" s="1502" t="s">
        <v>926</v>
      </c>
      <c r="D229" s="1209">
        <v>3400</v>
      </c>
      <c r="E229" s="1506"/>
      <c r="F229" s="1504">
        <f>E229*D229</f>
        <v>0</v>
      </c>
    </row>
    <row r="230" spans="1:6" x14ac:dyDescent="0.2">
      <c r="A230" s="1562">
        <f>A229+1</f>
        <v>5</v>
      </c>
      <c r="B230" s="1510" t="s">
        <v>3046</v>
      </c>
      <c r="C230" s="1502" t="s">
        <v>926</v>
      </c>
      <c r="D230" s="1209">
        <v>320</v>
      </c>
      <c r="E230" s="1506"/>
      <c r="F230" s="1504">
        <f>E230*D230</f>
        <v>0</v>
      </c>
    </row>
    <row r="231" spans="1:6" x14ac:dyDescent="0.2">
      <c r="A231" s="1562">
        <f>A230+1</f>
        <v>6</v>
      </c>
      <c r="B231" s="1510" t="s">
        <v>3047</v>
      </c>
      <c r="C231" s="1502" t="s">
        <v>926</v>
      </c>
      <c r="D231" s="1209">
        <v>250</v>
      </c>
      <c r="E231" s="1506"/>
      <c r="F231" s="1504">
        <f>E231*D231</f>
        <v>0</v>
      </c>
    </row>
    <row r="232" spans="1:6" ht="24" x14ac:dyDescent="0.2">
      <c r="A232" s="1562"/>
      <c r="B232" s="1505" t="s">
        <v>3048</v>
      </c>
      <c r="C232" s="1502"/>
      <c r="D232" s="1209"/>
      <c r="E232" s="1503"/>
      <c r="F232" s="1504"/>
    </row>
    <row r="233" spans="1:6" x14ac:dyDescent="0.2">
      <c r="A233" s="1562">
        <f>A231+1</f>
        <v>7</v>
      </c>
      <c r="B233" s="1510" t="s">
        <v>3049</v>
      </c>
      <c r="C233" s="1502" t="s">
        <v>926</v>
      </c>
      <c r="D233" s="1209">
        <v>5800</v>
      </c>
      <c r="E233" s="1506"/>
      <c r="F233" s="1504">
        <f t="shared" ref="F233:F238" si="12">E233*D233</f>
        <v>0</v>
      </c>
    </row>
    <row r="234" spans="1:6" x14ac:dyDescent="0.2">
      <c r="A234" s="1562">
        <f>A233+1</f>
        <v>8</v>
      </c>
      <c r="B234" s="1510" t="s">
        <v>3050</v>
      </c>
      <c r="C234" s="1502" t="s">
        <v>926</v>
      </c>
      <c r="D234" s="1209">
        <v>1900</v>
      </c>
      <c r="E234" s="1506"/>
      <c r="F234" s="1504">
        <f t="shared" si="12"/>
        <v>0</v>
      </c>
    </row>
    <row r="235" spans="1:6" x14ac:dyDescent="0.2">
      <c r="A235" s="1562">
        <f>A234+1</f>
        <v>9</v>
      </c>
      <c r="B235" s="1510" t="s">
        <v>3051</v>
      </c>
      <c r="C235" s="1502" t="s">
        <v>926</v>
      </c>
      <c r="D235" s="1209">
        <v>1050</v>
      </c>
      <c r="E235" s="1506"/>
      <c r="F235" s="1504">
        <f t="shared" si="12"/>
        <v>0</v>
      </c>
    </row>
    <row r="236" spans="1:6" x14ac:dyDescent="0.2">
      <c r="A236" s="1562">
        <f>A235+1</f>
        <v>10</v>
      </c>
      <c r="B236" s="1510" t="s">
        <v>3052</v>
      </c>
      <c r="C236" s="1502" t="s">
        <v>926</v>
      </c>
      <c r="D236" s="1209">
        <v>900</v>
      </c>
      <c r="E236" s="1506"/>
      <c r="F236" s="1504">
        <f t="shared" si="12"/>
        <v>0</v>
      </c>
    </row>
    <row r="237" spans="1:6" x14ac:dyDescent="0.2">
      <c r="A237" s="1562">
        <f>A236+1</f>
        <v>11</v>
      </c>
      <c r="B237" s="1510" t="s">
        <v>3053</v>
      </c>
      <c r="C237" s="1502" t="s">
        <v>926</v>
      </c>
      <c r="D237" s="1209">
        <v>400</v>
      </c>
      <c r="E237" s="1506"/>
      <c r="F237" s="1504">
        <f t="shared" si="12"/>
        <v>0</v>
      </c>
    </row>
    <row r="238" spans="1:6" x14ac:dyDescent="0.2">
      <c r="A238" s="1562">
        <f>A237+1</f>
        <v>12</v>
      </c>
      <c r="B238" s="1510" t="s">
        <v>3054</v>
      </c>
      <c r="C238" s="1502" t="s">
        <v>926</v>
      </c>
      <c r="D238" s="1209">
        <v>550</v>
      </c>
      <c r="E238" s="1506"/>
      <c r="F238" s="1504">
        <f t="shared" si="12"/>
        <v>0</v>
      </c>
    </row>
    <row r="239" spans="1:6" x14ac:dyDescent="0.2">
      <c r="A239" s="1562"/>
      <c r="B239" s="1505" t="s">
        <v>3055</v>
      </c>
      <c r="C239" s="1502"/>
      <c r="D239" s="1209"/>
      <c r="E239" s="1503"/>
      <c r="F239" s="1504"/>
    </row>
    <row r="240" spans="1:6" x14ac:dyDescent="0.2">
      <c r="A240" s="1562">
        <f>A238+1</f>
        <v>13</v>
      </c>
      <c r="B240" s="1510" t="s">
        <v>3056</v>
      </c>
      <c r="C240" s="1502" t="s">
        <v>926</v>
      </c>
      <c r="D240" s="1209">
        <v>150</v>
      </c>
      <c r="E240" s="1506"/>
      <c r="F240" s="1504">
        <f>E240*D240</f>
        <v>0</v>
      </c>
    </row>
    <row r="241" spans="1:6" x14ac:dyDescent="0.2">
      <c r="A241" s="1562">
        <f>A240+1</f>
        <v>14</v>
      </c>
      <c r="B241" s="1510" t="s">
        <v>3057</v>
      </c>
      <c r="C241" s="1502" t="s">
        <v>926</v>
      </c>
      <c r="D241" s="1209">
        <v>140</v>
      </c>
      <c r="E241" s="1506"/>
      <c r="F241" s="1504">
        <f>E241*D241</f>
        <v>0</v>
      </c>
    </row>
    <row r="242" spans="1:6" x14ac:dyDescent="0.2">
      <c r="A242" s="1562">
        <f>A241+1</f>
        <v>15</v>
      </c>
      <c r="B242" s="1510" t="s">
        <v>3058</v>
      </c>
      <c r="C242" s="1502" t="s">
        <v>926</v>
      </c>
      <c r="D242" s="1209">
        <v>210</v>
      </c>
      <c r="E242" s="1506"/>
      <c r="F242" s="1504">
        <f>E242*D242</f>
        <v>0</v>
      </c>
    </row>
    <row r="243" spans="1:6" ht="36" x14ac:dyDescent="0.2">
      <c r="A243" s="1562"/>
      <c r="B243" s="1505" t="s">
        <v>3059</v>
      </c>
      <c r="C243" s="1502"/>
      <c r="D243" s="1209"/>
      <c r="E243" s="1503"/>
      <c r="F243" s="1504"/>
    </row>
    <row r="244" spans="1:6" x14ac:dyDescent="0.2">
      <c r="A244" s="1562">
        <f>A242+1</f>
        <v>16</v>
      </c>
      <c r="B244" s="1510" t="s">
        <v>3060</v>
      </c>
      <c r="C244" s="1502" t="s">
        <v>926</v>
      </c>
      <c r="D244" s="1209">
        <v>130</v>
      </c>
      <c r="E244" s="1506"/>
      <c r="F244" s="1504">
        <f t="shared" ref="F244:F253" si="13">E244*D244</f>
        <v>0</v>
      </c>
    </row>
    <row r="245" spans="1:6" x14ac:dyDescent="0.2">
      <c r="A245" s="1562">
        <f t="shared" ref="A245:A253" si="14">A244+1</f>
        <v>17</v>
      </c>
      <c r="B245" s="1510" t="s">
        <v>3061</v>
      </c>
      <c r="C245" s="1502" t="s">
        <v>926</v>
      </c>
      <c r="D245" s="1209">
        <v>130</v>
      </c>
      <c r="E245" s="1506"/>
      <c r="F245" s="1504">
        <f t="shared" si="13"/>
        <v>0</v>
      </c>
    </row>
    <row r="246" spans="1:6" x14ac:dyDescent="0.2">
      <c r="A246" s="1562">
        <f t="shared" si="14"/>
        <v>18</v>
      </c>
      <c r="B246" s="1510" t="s">
        <v>3062</v>
      </c>
      <c r="C246" s="1502" t="s">
        <v>926</v>
      </c>
      <c r="D246" s="1209">
        <v>450</v>
      </c>
      <c r="E246" s="1506"/>
      <c r="F246" s="1504">
        <f t="shared" si="13"/>
        <v>0</v>
      </c>
    </row>
    <row r="247" spans="1:6" x14ac:dyDescent="0.2">
      <c r="A247" s="1562">
        <f t="shared" si="14"/>
        <v>19</v>
      </c>
      <c r="B247" s="1510" t="s">
        <v>3063</v>
      </c>
      <c r="C247" s="1502" t="s">
        <v>926</v>
      </c>
      <c r="D247" s="1209">
        <v>100</v>
      </c>
      <c r="E247" s="1506"/>
      <c r="F247" s="1504">
        <f t="shared" si="13"/>
        <v>0</v>
      </c>
    </row>
    <row r="248" spans="1:6" ht="24" x14ac:dyDescent="0.2">
      <c r="A248" s="1562">
        <f t="shared" si="14"/>
        <v>20</v>
      </c>
      <c r="B248" s="1510" t="s">
        <v>3064</v>
      </c>
      <c r="C248" s="1502" t="s">
        <v>148</v>
      </c>
      <c r="D248" s="1209">
        <v>5800</v>
      </c>
      <c r="E248" s="1506"/>
      <c r="F248" s="1504">
        <f t="shared" si="13"/>
        <v>0</v>
      </c>
    </row>
    <row r="249" spans="1:6" ht="48" x14ac:dyDescent="0.2">
      <c r="A249" s="1562">
        <f t="shared" si="14"/>
        <v>21</v>
      </c>
      <c r="B249" s="1505" t="s">
        <v>3065</v>
      </c>
      <c r="C249" s="1502" t="s">
        <v>926</v>
      </c>
      <c r="D249" s="1209">
        <v>12</v>
      </c>
      <c r="E249" s="1506"/>
      <c r="F249" s="1504">
        <f t="shared" si="13"/>
        <v>0</v>
      </c>
    </row>
    <row r="250" spans="1:6" ht="48" x14ac:dyDescent="0.2">
      <c r="A250" s="1562">
        <f t="shared" si="14"/>
        <v>22</v>
      </c>
      <c r="B250" s="1505" t="s">
        <v>3066</v>
      </c>
      <c r="C250" s="1502" t="s">
        <v>2025</v>
      </c>
      <c r="D250" s="1209">
        <v>7</v>
      </c>
      <c r="E250" s="1506"/>
      <c r="F250" s="1504">
        <f t="shared" si="13"/>
        <v>0</v>
      </c>
    </row>
    <row r="251" spans="1:6" x14ac:dyDescent="0.2">
      <c r="A251" s="1562">
        <f t="shared" si="14"/>
        <v>23</v>
      </c>
      <c r="B251" s="1505" t="s">
        <v>3067</v>
      </c>
      <c r="C251" s="1502" t="s">
        <v>2025</v>
      </c>
      <c r="D251" s="1209">
        <v>300</v>
      </c>
      <c r="E251" s="1506"/>
      <c r="F251" s="1504">
        <f t="shared" si="13"/>
        <v>0</v>
      </c>
    </row>
    <row r="252" spans="1:6" x14ac:dyDescent="0.2">
      <c r="A252" s="1562">
        <f t="shared" si="14"/>
        <v>24</v>
      </c>
      <c r="B252" s="1505" t="s">
        <v>3068</v>
      </c>
      <c r="C252" s="1502" t="s">
        <v>2025</v>
      </c>
      <c r="D252" s="1209">
        <v>50</v>
      </c>
      <c r="E252" s="1506"/>
      <c r="F252" s="1504">
        <f t="shared" si="13"/>
        <v>0</v>
      </c>
    </row>
    <row r="253" spans="1:6" ht="24" x14ac:dyDescent="0.2">
      <c r="A253" s="1562">
        <f t="shared" si="14"/>
        <v>25</v>
      </c>
      <c r="B253" s="1505" t="s">
        <v>3069</v>
      </c>
      <c r="C253" s="1502" t="s">
        <v>2025</v>
      </c>
      <c r="D253" s="1209">
        <v>120</v>
      </c>
      <c r="E253" s="1506"/>
      <c r="F253" s="1504">
        <f t="shared" si="13"/>
        <v>0</v>
      </c>
    </row>
    <row r="254" spans="1:6" x14ac:dyDescent="0.2">
      <c r="A254" s="1560"/>
      <c r="B254" s="1497"/>
      <c r="C254" s="1498"/>
      <c r="D254" s="1208"/>
      <c r="E254" s="1499"/>
      <c r="F254" s="1500"/>
    </row>
    <row r="255" spans="1:6" x14ac:dyDescent="0.2">
      <c r="A255" s="1568"/>
      <c r="B255" s="1501" t="str">
        <f>"SKUPAJ " &amp;B223</f>
        <v>SKUPAJ INŠTALACIJSKI RAZVODNI MATERIAL</v>
      </c>
      <c r="C255" s="1342"/>
      <c r="D255" s="617"/>
      <c r="E255" s="1477"/>
      <c r="F255" s="1483">
        <f>SUM(F225:F253)</f>
        <v>0</v>
      </c>
    </row>
    <row r="256" spans="1:6" x14ac:dyDescent="0.2">
      <c r="A256" s="1565"/>
      <c r="B256" s="1516"/>
      <c r="C256" s="1517"/>
      <c r="D256" s="1211"/>
      <c r="E256" s="1514"/>
      <c r="F256" s="1518"/>
    </row>
    <row r="257" spans="1:6" x14ac:dyDescent="0.2">
      <c r="A257" s="1565"/>
      <c r="B257" s="1516"/>
      <c r="C257" s="1517"/>
      <c r="D257" s="1211"/>
      <c r="E257" s="1514"/>
      <c r="F257" s="1518"/>
    </row>
    <row r="258" spans="1:6" s="1496" customFormat="1" x14ac:dyDescent="0.2">
      <c r="A258" s="1559" t="s">
        <v>1443</v>
      </c>
      <c r="B258" s="1501" t="s">
        <v>3070</v>
      </c>
      <c r="C258" s="1476"/>
      <c r="D258" s="1205"/>
      <c r="E258" s="1477"/>
      <c r="F258" s="1478"/>
    </row>
    <row r="259" spans="1:6" ht="36" x14ac:dyDescent="0.2">
      <c r="A259" s="1566">
        <v>1</v>
      </c>
      <c r="B259" s="1519" t="s">
        <v>3071</v>
      </c>
      <c r="C259" s="1520"/>
      <c r="D259" s="1212"/>
      <c r="E259" s="1521"/>
      <c r="F259" s="1522"/>
    </row>
    <row r="260" spans="1:6" x14ac:dyDescent="0.2">
      <c r="A260" s="1562"/>
      <c r="B260" s="1511" t="s">
        <v>3072</v>
      </c>
      <c r="C260" s="1502" t="s">
        <v>2025</v>
      </c>
      <c r="D260" s="1209">
        <v>1</v>
      </c>
      <c r="E260" s="1506"/>
      <c r="F260" s="1504">
        <f t="shared" ref="F260:F273" si="15">E260*D260</f>
        <v>0</v>
      </c>
    </row>
    <row r="261" spans="1:6" x14ac:dyDescent="0.2">
      <c r="A261" s="1562"/>
      <c r="B261" s="1511" t="s">
        <v>3073</v>
      </c>
      <c r="C261" s="1502" t="s">
        <v>2025</v>
      </c>
      <c r="D261" s="1209">
        <v>6</v>
      </c>
      <c r="E261" s="1506"/>
      <c r="F261" s="1504">
        <f t="shared" si="15"/>
        <v>0</v>
      </c>
    </row>
    <row r="262" spans="1:6" x14ac:dyDescent="0.2">
      <c r="A262" s="1562"/>
      <c r="B262" s="1511" t="s">
        <v>3074</v>
      </c>
      <c r="C262" s="1502" t="s">
        <v>2025</v>
      </c>
      <c r="D262" s="1209">
        <v>29</v>
      </c>
      <c r="E262" s="1506"/>
      <c r="F262" s="1504">
        <f t="shared" si="15"/>
        <v>0</v>
      </c>
    </row>
    <row r="263" spans="1:6" x14ac:dyDescent="0.2">
      <c r="A263" s="1562"/>
      <c r="B263" s="1511" t="s">
        <v>3075</v>
      </c>
      <c r="C263" s="1502" t="s">
        <v>2025</v>
      </c>
      <c r="D263" s="1209">
        <v>2</v>
      </c>
      <c r="E263" s="1506"/>
      <c r="F263" s="1504">
        <f t="shared" si="15"/>
        <v>0</v>
      </c>
    </row>
    <row r="264" spans="1:6" ht="24" x14ac:dyDescent="0.2">
      <c r="A264" s="1562">
        <f>A259+1</f>
        <v>2</v>
      </c>
      <c r="B264" s="1511" t="s">
        <v>3076</v>
      </c>
      <c r="C264" s="1502" t="s">
        <v>2025</v>
      </c>
      <c r="D264" s="1209">
        <v>11</v>
      </c>
      <c r="E264" s="1506"/>
      <c r="F264" s="1504">
        <f t="shared" si="15"/>
        <v>0</v>
      </c>
    </row>
    <row r="265" spans="1:6" ht="24" x14ac:dyDescent="0.2">
      <c r="A265" s="1562">
        <f>A264+1</f>
        <v>3</v>
      </c>
      <c r="B265" s="1505" t="s">
        <v>3077</v>
      </c>
      <c r="C265" s="1502" t="s">
        <v>2025</v>
      </c>
      <c r="D265" s="1209">
        <v>1</v>
      </c>
      <c r="E265" s="1506"/>
      <c r="F265" s="1504">
        <f t="shared" si="15"/>
        <v>0</v>
      </c>
    </row>
    <row r="266" spans="1:6" ht="48" x14ac:dyDescent="0.2">
      <c r="A266" s="1562">
        <f>A265+1</f>
        <v>4</v>
      </c>
      <c r="B266" s="1505" t="s">
        <v>3078</v>
      </c>
      <c r="C266" s="1502"/>
      <c r="D266" s="1209"/>
      <c r="E266" s="1503"/>
      <c r="F266" s="1504"/>
    </row>
    <row r="267" spans="1:6" x14ac:dyDescent="0.2">
      <c r="A267" s="1562"/>
      <c r="B267" s="1511" t="s">
        <v>3079</v>
      </c>
      <c r="C267" s="1502" t="s">
        <v>2025</v>
      </c>
      <c r="D267" s="1209">
        <v>55</v>
      </c>
      <c r="E267" s="1506"/>
      <c r="F267" s="1504">
        <f t="shared" si="15"/>
        <v>0</v>
      </c>
    </row>
    <row r="268" spans="1:6" x14ac:dyDescent="0.2">
      <c r="A268" s="1562"/>
      <c r="B268" s="1511" t="s">
        <v>3080</v>
      </c>
      <c r="C268" s="1502" t="s">
        <v>2025</v>
      </c>
      <c r="D268" s="1209">
        <v>39</v>
      </c>
      <c r="E268" s="1506"/>
      <c r="F268" s="1504">
        <f t="shared" si="15"/>
        <v>0</v>
      </c>
    </row>
    <row r="269" spans="1:6" x14ac:dyDescent="0.2">
      <c r="A269" s="1562"/>
      <c r="B269" s="1511" t="s">
        <v>3081</v>
      </c>
      <c r="C269" s="1502" t="s">
        <v>2025</v>
      </c>
      <c r="D269" s="1209">
        <v>6</v>
      </c>
      <c r="E269" s="1506"/>
      <c r="F269" s="1504">
        <f t="shared" si="15"/>
        <v>0</v>
      </c>
    </row>
    <row r="270" spans="1:6" x14ac:dyDescent="0.2">
      <c r="A270" s="1562"/>
      <c r="B270" s="1511" t="s">
        <v>3082</v>
      </c>
      <c r="C270" s="1502" t="s">
        <v>2025</v>
      </c>
      <c r="D270" s="1209">
        <v>8</v>
      </c>
      <c r="E270" s="1506"/>
      <c r="F270" s="1504">
        <f t="shared" si="15"/>
        <v>0</v>
      </c>
    </row>
    <row r="271" spans="1:6" x14ac:dyDescent="0.2">
      <c r="A271" s="1562"/>
      <c r="B271" s="1511" t="s">
        <v>3083</v>
      </c>
      <c r="C271" s="1502" t="s">
        <v>2025</v>
      </c>
      <c r="D271" s="1209">
        <v>1</v>
      </c>
      <c r="E271" s="1506"/>
      <c r="F271" s="1504">
        <f t="shared" si="15"/>
        <v>0</v>
      </c>
    </row>
    <row r="272" spans="1:6" x14ac:dyDescent="0.2">
      <c r="A272" s="1562"/>
      <c r="B272" s="1511" t="s">
        <v>3084</v>
      </c>
      <c r="C272" s="1502" t="s">
        <v>2025</v>
      </c>
      <c r="D272" s="1209">
        <v>2</v>
      </c>
      <c r="E272" s="1506"/>
      <c r="F272" s="1504">
        <f t="shared" si="15"/>
        <v>0</v>
      </c>
    </row>
    <row r="273" spans="1:6" x14ac:dyDescent="0.2">
      <c r="A273" s="1562"/>
      <c r="B273" s="1511" t="s">
        <v>3085</v>
      </c>
      <c r="C273" s="1502" t="s">
        <v>2025</v>
      </c>
      <c r="D273" s="1209">
        <v>1</v>
      </c>
      <c r="E273" s="1506"/>
      <c r="F273" s="1504">
        <f t="shared" si="15"/>
        <v>0</v>
      </c>
    </row>
    <row r="274" spans="1:6" ht="37.5" customHeight="1" x14ac:dyDescent="0.2">
      <c r="A274" s="1562">
        <f>A266+1</f>
        <v>5</v>
      </c>
      <c r="B274" s="1505" t="s">
        <v>3086</v>
      </c>
      <c r="C274" s="1502"/>
      <c r="D274" s="1209"/>
      <c r="E274" s="1503"/>
      <c r="F274" s="1504"/>
    </row>
    <row r="275" spans="1:6" x14ac:dyDescent="0.2">
      <c r="A275" s="1562"/>
      <c r="B275" s="1511" t="s">
        <v>3083</v>
      </c>
      <c r="C275" s="1502" t="s">
        <v>2025</v>
      </c>
      <c r="D275" s="1209">
        <v>17</v>
      </c>
      <c r="E275" s="1506"/>
      <c r="F275" s="1504">
        <f>E275*D275</f>
        <v>0</v>
      </c>
    </row>
    <row r="276" spans="1:6" x14ac:dyDescent="0.2">
      <c r="A276" s="1562">
        <f>A274+1</f>
        <v>6</v>
      </c>
      <c r="B276" s="1505" t="s">
        <v>3087</v>
      </c>
      <c r="C276" s="1502" t="s">
        <v>2025</v>
      </c>
      <c r="D276" s="1209">
        <v>15</v>
      </c>
      <c r="E276" s="1506"/>
      <c r="F276" s="1504">
        <f>E276*D276</f>
        <v>0</v>
      </c>
    </row>
    <row r="277" spans="1:6" x14ac:dyDescent="0.2">
      <c r="A277" s="1562">
        <f>A276+1</f>
        <v>7</v>
      </c>
      <c r="B277" s="1505" t="s">
        <v>3088</v>
      </c>
      <c r="C277" s="1502"/>
      <c r="D277" s="1209"/>
      <c r="E277" s="1503"/>
      <c r="F277" s="1504"/>
    </row>
    <row r="278" spans="1:6" x14ac:dyDescent="0.2">
      <c r="A278" s="1562"/>
      <c r="B278" s="1511" t="s">
        <v>3089</v>
      </c>
      <c r="C278" s="1502" t="s">
        <v>2025</v>
      </c>
      <c r="D278" s="1209">
        <v>26</v>
      </c>
      <c r="E278" s="1506"/>
      <c r="F278" s="1504">
        <f t="shared" ref="F278:F287" si="16">E278*D278</f>
        <v>0</v>
      </c>
    </row>
    <row r="279" spans="1:6" x14ac:dyDescent="0.2">
      <c r="A279" s="1562"/>
      <c r="B279" s="1511" t="s">
        <v>3090</v>
      </c>
      <c r="C279" s="1502" t="s">
        <v>2025</v>
      </c>
      <c r="D279" s="1209">
        <v>3</v>
      </c>
      <c r="E279" s="1506"/>
      <c r="F279" s="1504">
        <f t="shared" si="16"/>
        <v>0</v>
      </c>
    </row>
    <row r="280" spans="1:6" x14ac:dyDescent="0.2">
      <c r="A280" s="1562"/>
      <c r="B280" s="1511" t="s">
        <v>3091</v>
      </c>
      <c r="C280" s="1502" t="s">
        <v>2025</v>
      </c>
      <c r="D280" s="1209">
        <v>8</v>
      </c>
      <c r="E280" s="1506"/>
      <c r="F280" s="1504">
        <f t="shared" si="16"/>
        <v>0</v>
      </c>
    </row>
    <row r="281" spans="1:6" x14ac:dyDescent="0.2">
      <c r="A281" s="1562"/>
      <c r="B281" s="1511" t="s">
        <v>3092</v>
      </c>
      <c r="C281" s="1502" t="s">
        <v>2025</v>
      </c>
      <c r="D281" s="1209">
        <v>1</v>
      </c>
      <c r="E281" s="1506"/>
      <c r="F281" s="1504">
        <f t="shared" si="16"/>
        <v>0</v>
      </c>
    </row>
    <row r="282" spans="1:6" x14ac:dyDescent="0.2">
      <c r="A282" s="1562"/>
      <c r="B282" s="1511" t="s">
        <v>3093</v>
      </c>
      <c r="C282" s="1502" t="s">
        <v>2025</v>
      </c>
      <c r="D282" s="1209">
        <v>3</v>
      </c>
      <c r="E282" s="1506"/>
      <c r="F282" s="1504">
        <f t="shared" si="16"/>
        <v>0</v>
      </c>
    </row>
    <row r="283" spans="1:6" x14ac:dyDescent="0.2">
      <c r="A283" s="1562"/>
      <c r="B283" s="1511" t="s">
        <v>3094</v>
      </c>
      <c r="C283" s="1502" t="s">
        <v>2025</v>
      </c>
      <c r="D283" s="1209">
        <v>3</v>
      </c>
      <c r="E283" s="1506"/>
      <c r="F283" s="1504">
        <f t="shared" si="16"/>
        <v>0</v>
      </c>
    </row>
    <row r="284" spans="1:6" x14ac:dyDescent="0.2">
      <c r="A284" s="1562"/>
      <c r="B284" s="1511" t="s">
        <v>3095</v>
      </c>
      <c r="C284" s="1502" t="s">
        <v>2025</v>
      </c>
      <c r="D284" s="1209">
        <v>45</v>
      </c>
      <c r="E284" s="1506"/>
      <c r="F284" s="1504">
        <f t="shared" si="16"/>
        <v>0</v>
      </c>
    </row>
    <row r="285" spans="1:6" ht="24" x14ac:dyDescent="0.2">
      <c r="A285" s="1562"/>
      <c r="B285" s="1511" t="s">
        <v>3096</v>
      </c>
      <c r="C285" s="1502" t="s">
        <v>2025</v>
      </c>
      <c r="D285" s="1209">
        <v>50</v>
      </c>
      <c r="E285" s="1506"/>
      <c r="F285" s="1504">
        <f t="shared" si="16"/>
        <v>0</v>
      </c>
    </row>
    <row r="286" spans="1:6" x14ac:dyDescent="0.2">
      <c r="A286" s="1562"/>
      <c r="B286" s="1511" t="s">
        <v>3097</v>
      </c>
      <c r="C286" s="1502" t="s">
        <v>2025</v>
      </c>
      <c r="D286" s="1209">
        <v>79</v>
      </c>
      <c r="E286" s="1506"/>
      <c r="F286" s="1504">
        <f t="shared" si="16"/>
        <v>0</v>
      </c>
    </row>
    <row r="287" spans="1:6" x14ac:dyDescent="0.2">
      <c r="A287" s="1562"/>
      <c r="B287" s="1511" t="s">
        <v>3098</v>
      </c>
      <c r="C287" s="1502" t="s">
        <v>2025</v>
      </c>
      <c r="D287" s="1209">
        <v>16</v>
      </c>
      <c r="E287" s="1506"/>
      <c r="F287" s="1504">
        <f t="shared" si="16"/>
        <v>0</v>
      </c>
    </row>
    <row r="288" spans="1:6" x14ac:dyDescent="0.2">
      <c r="A288" s="1562">
        <f>A277+1</f>
        <v>8</v>
      </c>
      <c r="B288" s="1528" t="s">
        <v>3099</v>
      </c>
      <c r="C288" s="1502" t="s">
        <v>2025</v>
      </c>
      <c r="D288" s="1209">
        <v>1</v>
      </c>
      <c r="E288" s="1506"/>
      <c r="F288" s="1504">
        <f>E288*D288</f>
        <v>0</v>
      </c>
    </row>
    <row r="289" spans="1:6" x14ac:dyDescent="0.2">
      <c r="A289" s="1562">
        <f>A288+1</f>
        <v>9</v>
      </c>
      <c r="B289" s="1505" t="s">
        <v>3067</v>
      </c>
      <c r="C289" s="1502" t="s">
        <v>2025</v>
      </c>
      <c r="D289" s="1209">
        <v>250</v>
      </c>
      <c r="E289" s="1506"/>
      <c r="F289" s="1504">
        <f>E289*D289</f>
        <v>0</v>
      </c>
    </row>
    <row r="290" spans="1:6" x14ac:dyDescent="0.2">
      <c r="A290" s="1560"/>
      <c r="B290" s="1497"/>
      <c r="C290" s="1498"/>
      <c r="D290" s="1208"/>
      <c r="E290" s="1499"/>
      <c r="F290" s="1500"/>
    </row>
    <row r="291" spans="1:6" x14ac:dyDescent="0.2">
      <c r="A291" s="1568"/>
      <c r="B291" s="1501" t="str">
        <f>"SKUPAJ " &amp;B258</f>
        <v>SKUPAJ STIKALA, VTIČNICE in PRIKLJUČKI</v>
      </c>
      <c r="C291" s="1342"/>
      <c r="D291" s="1205"/>
      <c r="E291" s="1477"/>
      <c r="F291" s="1483">
        <f>SUM(F260:F289)</f>
        <v>0</v>
      </c>
    </row>
    <row r="292" spans="1:6" x14ac:dyDescent="0.2">
      <c r="A292" s="1565"/>
      <c r="B292" s="1516"/>
      <c r="C292" s="1517"/>
      <c r="D292" s="1211"/>
      <c r="E292" s="1514"/>
      <c r="F292" s="1518"/>
    </row>
    <row r="293" spans="1:6" x14ac:dyDescent="0.2">
      <c r="A293" s="1565"/>
      <c r="B293" s="1516"/>
      <c r="C293" s="1517"/>
      <c r="D293" s="1211"/>
      <c r="E293" s="1514"/>
      <c r="F293" s="1518"/>
    </row>
    <row r="294" spans="1:6" s="1496" customFormat="1" x14ac:dyDescent="0.2">
      <c r="A294" s="1559" t="s">
        <v>1447</v>
      </c>
      <c r="B294" s="1501" t="s">
        <v>3100</v>
      </c>
      <c r="C294" s="1476"/>
      <c r="D294" s="1205"/>
      <c r="E294" s="1477"/>
      <c r="F294" s="1478"/>
    </row>
    <row r="295" spans="1:6" ht="120" x14ac:dyDescent="0.2">
      <c r="A295" s="1566"/>
      <c r="B295" s="1519" t="s">
        <v>3101</v>
      </c>
      <c r="C295" s="1520"/>
      <c r="D295" s="1212"/>
      <c r="E295" s="1521"/>
      <c r="F295" s="1522"/>
    </row>
    <row r="296" spans="1:6" ht="24" x14ac:dyDescent="0.2">
      <c r="A296" s="1562"/>
      <c r="B296" s="1505" t="s">
        <v>3102</v>
      </c>
      <c r="C296" s="1502"/>
      <c r="D296" s="1209"/>
      <c r="E296" s="1503"/>
      <c r="F296" s="1504"/>
    </row>
    <row r="297" spans="1:6" ht="72.75" customHeight="1" x14ac:dyDescent="0.2">
      <c r="A297" s="1562"/>
      <c r="B297" s="1505" t="s">
        <v>3103</v>
      </c>
      <c r="C297" s="1502"/>
      <c r="D297" s="1209"/>
      <c r="E297" s="1503"/>
      <c r="F297" s="1504"/>
    </row>
    <row r="298" spans="1:6" x14ac:dyDescent="0.2">
      <c r="A298" s="1562"/>
      <c r="B298" s="1486" t="s">
        <v>3104</v>
      </c>
      <c r="C298" s="1502"/>
      <c r="D298" s="1209"/>
      <c r="E298" s="1503"/>
      <c r="F298" s="1504"/>
    </row>
    <row r="299" spans="1:6" ht="120" x14ac:dyDescent="0.2">
      <c r="A299" s="1562">
        <v>1</v>
      </c>
      <c r="B299" s="1505" t="s">
        <v>3105</v>
      </c>
      <c r="C299" s="1502" t="s">
        <v>2025</v>
      </c>
      <c r="D299" s="1209">
        <v>22</v>
      </c>
      <c r="E299" s="1506"/>
      <c r="F299" s="1504">
        <f>E299*D299</f>
        <v>0</v>
      </c>
    </row>
    <row r="300" spans="1:6" x14ac:dyDescent="0.2">
      <c r="A300" s="1562"/>
      <c r="B300" s="1505"/>
      <c r="C300" s="1502"/>
      <c r="D300" s="1209"/>
      <c r="E300" s="1503"/>
      <c r="F300" s="1504"/>
    </row>
    <row r="301" spans="1:6" ht="108" x14ac:dyDescent="0.2">
      <c r="A301" s="1562">
        <f>A299+1</f>
        <v>2</v>
      </c>
      <c r="B301" s="1505" t="s">
        <v>3106</v>
      </c>
      <c r="C301" s="1502" t="s">
        <v>2025</v>
      </c>
      <c r="D301" s="1209">
        <v>66</v>
      </c>
      <c r="E301" s="1506"/>
      <c r="F301" s="1504">
        <f t="shared" ref="F301:F309" si="17">E301*D301</f>
        <v>0</v>
      </c>
    </row>
    <row r="302" spans="1:6" ht="96" x14ac:dyDescent="0.2">
      <c r="A302" s="1562">
        <f t="shared" ref="A302:A309" si="18">A301+1</f>
        <v>3</v>
      </c>
      <c r="B302" s="1505" t="s">
        <v>3107</v>
      </c>
      <c r="C302" s="1502" t="s">
        <v>2025</v>
      </c>
      <c r="D302" s="1209">
        <v>20</v>
      </c>
      <c r="E302" s="1506"/>
      <c r="F302" s="1504">
        <f t="shared" si="17"/>
        <v>0</v>
      </c>
    </row>
    <row r="303" spans="1:6" ht="144" customHeight="1" x14ac:dyDescent="0.2">
      <c r="A303" s="1562">
        <f t="shared" si="18"/>
        <v>4</v>
      </c>
      <c r="B303" s="1505" t="s">
        <v>3108</v>
      </c>
      <c r="C303" s="1502" t="s">
        <v>2025</v>
      </c>
      <c r="D303" s="1209">
        <v>86</v>
      </c>
      <c r="E303" s="1506"/>
      <c r="F303" s="1504">
        <f t="shared" si="17"/>
        <v>0</v>
      </c>
    </row>
    <row r="304" spans="1:6" ht="109.5" customHeight="1" x14ac:dyDescent="0.2">
      <c r="A304" s="1562">
        <f t="shared" si="18"/>
        <v>5</v>
      </c>
      <c r="B304" s="1505" t="s">
        <v>3109</v>
      </c>
      <c r="C304" s="1502" t="s">
        <v>2025</v>
      </c>
      <c r="D304" s="1209">
        <v>3</v>
      </c>
      <c r="E304" s="1506"/>
      <c r="F304" s="1504">
        <f t="shared" si="17"/>
        <v>0</v>
      </c>
    </row>
    <row r="305" spans="1:6" ht="108" x14ac:dyDescent="0.2">
      <c r="A305" s="1562">
        <f t="shared" si="18"/>
        <v>6</v>
      </c>
      <c r="B305" s="1505" t="s">
        <v>3110</v>
      </c>
      <c r="C305" s="1502" t="s">
        <v>2025</v>
      </c>
      <c r="D305" s="1209">
        <v>26</v>
      </c>
      <c r="E305" s="1506"/>
      <c r="F305" s="1504">
        <f t="shared" si="17"/>
        <v>0</v>
      </c>
    </row>
    <row r="306" spans="1:6" ht="108" x14ac:dyDescent="0.2">
      <c r="A306" s="1562">
        <f t="shared" si="18"/>
        <v>7</v>
      </c>
      <c r="B306" s="1505" t="s">
        <v>3111</v>
      </c>
      <c r="C306" s="1502" t="s">
        <v>2025</v>
      </c>
      <c r="D306" s="1209">
        <v>28</v>
      </c>
      <c r="E306" s="1506"/>
      <c r="F306" s="1504">
        <f t="shared" si="17"/>
        <v>0</v>
      </c>
    </row>
    <row r="307" spans="1:6" ht="108" customHeight="1" x14ac:dyDescent="0.2">
      <c r="A307" s="1562">
        <f t="shared" si="18"/>
        <v>8</v>
      </c>
      <c r="B307" s="1505" t="s">
        <v>3112</v>
      </c>
      <c r="C307" s="1502" t="s">
        <v>2025</v>
      </c>
      <c r="D307" s="1209">
        <v>5</v>
      </c>
      <c r="E307" s="1506"/>
      <c r="F307" s="1504">
        <f t="shared" si="17"/>
        <v>0</v>
      </c>
    </row>
    <row r="308" spans="1:6" ht="156" x14ac:dyDescent="0.2">
      <c r="A308" s="1562">
        <f t="shared" si="18"/>
        <v>9</v>
      </c>
      <c r="B308" s="1505" t="s">
        <v>3113</v>
      </c>
      <c r="C308" s="1502" t="s">
        <v>2025</v>
      </c>
      <c r="D308" s="1209">
        <v>12</v>
      </c>
      <c r="E308" s="1506"/>
      <c r="F308" s="1504">
        <f t="shared" si="17"/>
        <v>0</v>
      </c>
    </row>
    <row r="309" spans="1:6" ht="144" customHeight="1" x14ac:dyDescent="0.2">
      <c r="A309" s="1562">
        <f t="shared" si="18"/>
        <v>10</v>
      </c>
      <c r="B309" s="1505" t="s">
        <v>3114</v>
      </c>
      <c r="C309" s="1502" t="s">
        <v>2025</v>
      </c>
      <c r="D309" s="1209">
        <v>4</v>
      </c>
      <c r="E309" s="1506"/>
      <c r="F309" s="1504">
        <f t="shared" si="17"/>
        <v>0</v>
      </c>
    </row>
    <row r="310" spans="1:6" x14ac:dyDescent="0.2">
      <c r="A310" s="1562"/>
      <c r="B310" s="1505"/>
      <c r="C310" s="1502"/>
      <c r="D310" s="1209"/>
      <c r="E310" s="1503"/>
      <c r="F310" s="1504"/>
    </row>
    <row r="311" spans="1:6" ht="145.5" customHeight="1" x14ac:dyDescent="0.2">
      <c r="A311" s="1562">
        <f>A309+1</f>
        <v>11</v>
      </c>
      <c r="B311" s="1505" t="s">
        <v>3115</v>
      </c>
      <c r="C311" s="1502" t="s">
        <v>2025</v>
      </c>
      <c r="D311" s="1209">
        <v>161</v>
      </c>
      <c r="E311" s="1506"/>
      <c r="F311" s="1504">
        <f t="shared" ref="F311:F325" si="19">E311*D311</f>
        <v>0</v>
      </c>
    </row>
    <row r="312" spans="1:6" ht="204" x14ac:dyDescent="0.2">
      <c r="A312" s="1562">
        <f t="shared" ref="A312:A319" si="20">A311+1</f>
        <v>12</v>
      </c>
      <c r="B312" s="1505" t="s">
        <v>3116</v>
      </c>
      <c r="C312" s="1502" t="s">
        <v>2025</v>
      </c>
      <c r="D312" s="1209">
        <v>2</v>
      </c>
      <c r="E312" s="1506"/>
      <c r="F312" s="1504">
        <f t="shared" si="19"/>
        <v>0</v>
      </c>
    </row>
    <row r="313" spans="1:6" ht="36" x14ac:dyDescent="0.2">
      <c r="A313" s="1562">
        <f t="shared" si="20"/>
        <v>13</v>
      </c>
      <c r="B313" s="1505" t="s">
        <v>3117</v>
      </c>
      <c r="C313" s="1502" t="s">
        <v>2025</v>
      </c>
      <c r="D313" s="1209">
        <v>6</v>
      </c>
      <c r="E313" s="1506"/>
      <c r="F313" s="1504">
        <f t="shared" si="19"/>
        <v>0</v>
      </c>
    </row>
    <row r="314" spans="1:6" ht="99.75" customHeight="1" x14ac:dyDescent="0.2">
      <c r="A314" s="1562">
        <f t="shared" si="20"/>
        <v>14</v>
      </c>
      <c r="B314" s="1505" t="s">
        <v>3118</v>
      </c>
      <c r="C314" s="1502" t="s">
        <v>2025</v>
      </c>
      <c r="D314" s="1209">
        <v>55</v>
      </c>
      <c r="E314" s="1506"/>
      <c r="F314" s="1504">
        <f t="shared" si="19"/>
        <v>0</v>
      </c>
    </row>
    <row r="315" spans="1:6" ht="87.75" customHeight="1" x14ac:dyDescent="0.2">
      <c r="A315" s="1562">
        <f t="shared" si="20"/>
        <v>15</v>
      </c>
      <c r="B315" s="1505" t="s">
        <v>3119</v>
      </c>
      <c r="C315" s="1502" t="s">
        <v>2025</v>
      </c>
      <c r="D315" s="1209">
        <v>18</v>
      </c>
      <c r="E315" s="1506"/>
      <c r="F315" s="1504">
        <f t="shared" si="19"/>
        <v>0</v>
      </c>
    </row>
    <row r="316" spans="1:6" ht="85.5" customHeight="1" x14ac:dyDescent="0.2">
      <c r="A316" s="1562">
        <f t="shared" si="20"/>
        <v>16</v>
      </c>
      <c r="B316" s="1505" t="s">
        <v>3120</v>
      </c>
      <c r="C316" s="1502" t="s">
        <v>2025</v>
      </c>
      <c r="D316" s="1209">
        <v>11</v>
      </c>
      <c r="E316" s="1506"/>
      <c r="F316" s="1504">
        <f t="shared" si="19"/>
        <v>0</v>
      </c>
    </row>
    <row r="317" spans="1:6" ht="72" x14ac:dyDescent="0.2">
      <c r="A317" s="1562">
        <f t="shared" si="20"/>
        <v>17</v>
      </c>
      <c r="B317" s="1505" t="s">
        <v>3121</v>
      </c>
      <c r="C317" s="1502" t="s">
        <v>2025</v>
      </c>
      <c r="D317" s="1209">
        <v>8</v>
      </c>
      <c r="E317" s="1506"/>
      <c r="F317" s="1504">
        <f t="shared" si="19"/>
        <v>0</v>
      </c>
    </row>
    <row r="318" spans="1:6" ht="96" x14ac:dyDescent="0.2">
      <c r="A318" s="1562">
        <f t="shared" si="20"/>
        <v>18</v>
      </c>
      <c r="B318" s="1505" t="s">
        <v>3122</v>
      </c>
      <c r="C318" s="1502" t="s">
        <v>2025</v>
      </c>
      <c r="D318" s="1209">
        <v>18</v>
      </c>
      <c r="E318" s="1506"/>
      <c r="F318" s="1504">
        <f t="shared" si="19"/>
        <v>0</v>
      </c>
    </row>
    <row r="319" spans="1:6" ht="72" x14ac:dyDescent="0.2">
      <c r="A319" s="1562">
        <f t="shared" si="20"/>
        <v>19</v>
      </c>
      <c r="B319" s="1505" t="s">
        <v>3123</v>
      </c>
      <c r="C319" s="1502" t="s">
        <v>2025</v>
      </c>
      <c r="D319" s="1209">
        <v>4</v>
      </c>
      <c r="E319" s="1506"/>
      <c r="F319" s="1504">
        <f t="shared" si="19"/>
        <v>0</v>
      </c>
    </row>
    <row r="320" spans="1:6" ht="62.25" customHeight="1" x14ac:dyDescent="0.2">
      <c r="A320" s="1562">
        <f t="shared" ref="A320" si="21">A319+1</f>
        <v>20</v>
      </c>
      <c r="B320" s="1505" t="s">
        <v>3124</v>
      </c>
      <c r="C320" s="1502" t="s">
        <v>2025</v>
      </c>
      <c r="D320" s="1209">
        <v>4</v>
      </c>
      <c r="E320" s="1506"/>
      <c r="F320" s="1504">
        <f t="shared" si="19"/>
        <v>0</v>
      </c>
    </row>
    <row r="321" spans="1:6" ht="120" x14ac:dyDescent="0.2">
      <c r="A321" s="1562">
        <f>A320+1</f>
        <v>21</v>
      </c>
      <c r="B321" s="1505" t="s">
        <v>3125</v>
      </c>
      <c r="C321" s="1502" t="s">
        <v>2025</v>
      </c>
      <c r="D321" s="1209">
        <v>3</v>
      </c>
      <c r="E321" s="1506"/>
      <c r="F321" s="1504">
        <f t="shared" si="19"/>
        <v>0</v>
      </c>
    </row>
    <row r="322" spans="1:6" ht="108.75" customHeight="1" x14ac:dyDescent="0.2">
      <c r="A322" s="1562">
        <f>A321+1</f>
        <v>22</v>
      </c>
      <c r="B322" s="1505" t="s">
        <v>3126</v>
      </c>
      <c r="C322" s="1502" t="s">
        <v>2025</v>
      </c>
      <c r="D322" s="1209">
        <v>3</v>
      </c>
      <c r="E322" s="1506"/>
      <c r="F322" s="1504">
        <f t="shared" si="19"/>
        <v>0</v>
      </c>
    </row>
    <row r="323" spans="1:6" ht="120" x14ac:dyDescent="0.2">
      <c r="A323" s="1562">
        <f>A322+1</f>
        <v>23</v>
      </c>
      <c r="B323" s="1505" t="s">
        <v>3127</v>
      </c>
      <c r="C323" s="1502" t="s">
        <v>2025</v>
      </c>
      <c r="D323" s="1209">
        <v>2</v>
      </c>
      <c r="E323" s="1506"/>
      <c r="F323" s="1504">
        <f t="shared" si="19"/>
        <v>0</v>
      </c>
    </row>
    <row r="324" spans="1:6" ht="112.5" customHeight="1" x14ac:dyDescent="0.2">
      <c r="A324" s="1562">
        <f>A323+1</f>
        <v>24</v>
      </c>
      <c r="B324" s="1505" t="s">
        <v>3128</v>
      </c>
      <c r="C324" s="1502" t="s">
        <v>2025</v>
      </c>
      <c r="D324" s="1209">
        <v>2</v>
      </c>
      <c r="E324" s="1506"/>
      <c r="F324" s="1504">
        <f t="shared" si="19"/>
        <v>0</v>
      </c>
    </row>
    <row r="325" spans="1:6" ht="120" x14ac:dyDescent="0.2">
      <c r="A325" s="1562">
        <f>A324+1</f>
        <v>25</v>
      </c>
      <c r="B325" s="1505" t="s">
        <v>3129</v>
      </c>
      <c r="C325" s="1502" t="s">
        <v>2025</v>
      </c>
      <c r="D325" s="1209">
        <v>4</v>
      </c>
      <c r="E325" s="1506"/>
      <c r="F325" s="1504">
        <f t="shared" si="19"/>
        <v>0</v>
      </c>
    </row>
    <row r="326" spans="1:6" x14ac:dyDescent="0.2">
      <c r="A326" s="1562"/>
      <c r="B326" s="1486" t="s">
        <v>3130</v>
      </c>
      <c r="C326" s="1502"/>
      <c r="D326" s="1209"/>
      <c r="E326" s="1503"/>
      <c r="F326" s="1504"/>
    </row>
    <row r="327" spans="1:6" ht="108" x14ac:dyDescent="0.2">
      <c r="A327" s="1562">
        <f>A325+1</f>
        <v>26</v>
      </c>
      <c r="B327" s="1505" t="s">
        <v>3131</v>
      </c>
      <c r="C327" s="1502" t="s">
        <v>2025</v>
      </c>
      <c r="D327" s="1209">
        <v>8</v>
      </c>
      <c r="E327" s="1506"/>
      <c r="F327" s="1504">
        <f t="shared" ref="F327:F335" si="22">E327*D327</f>
        <v>0</v>
      </c>
    </row>
    <row r="328" spans="1:6" ht="108" x14ac:dyDescent="0.2">
      <c r="A328" s="1562">
        <f t="shared" ref="A328:A335" si="23">A327+1</f>
        <v>27</v>
      </c>
      <c r="B328" s="1505" t="s">
        <v>3132</v>
      </c>
      <c r="C328" s="1502" t="s">
        <v>2025</v>
      </c>
      <c r="D328" s="1209">
        <v>11</v>
      </c>
      <c r="E328" s="1506"/>
      <c r="F328" s="1504">
        <f t="shared" si="22"/>
        <v>0</v>
      </c>
    </row>
    <row r="329" spans="1:6" ht="108" customHeight="1" x14ac:dyDescent="0.2">
      <c r="A329" s="1562">
        <f t="shared" si="23"/>
        <v>28</v>
      </c>
      <c r="B329" s="1505" t="s">
        <v>3133</v>
      </c>
      <c r="C329" s="1502" t="s">
        <v>2025</v>
      </c>
      <c r="D329" s="1209">
        <v>6</v>
      </c>
      <c r="E329" s="1506"/>
      <c r="F329" s="1504">
        <f t="shared" si="22"/>
        <v>0</v>
      </c>
    </row>
    <row r="330" spans="1:6" ht="108" x14ac:dyDescent="0.2">
      <c r="A330" s="1562">
        <f t="shared" si="23"/>
        <v>29</v>
      </c>
      <c r="B330" s="1505" t="s">
        <v>3134</v>
      </c>
      <c r="C330" s="1502" t="s">
        <v>2025</v>
      </c>
      <c r="D330" s="1209">
        <v>16</v>
      </c>
      <c r="E330" s="1506"/>
      <c r="F330" s="1504">
        <f t="shared" si="22"/>
        <v>0</v>
      </c>
    </row>
    <row r="331" spans="1:6" ht="108" x14ac:dyDescent="0.2">
      <c r="A331" s="1562">
        <f t="shared" si="23"/>
        <v>30</v>
      </c>
      <c r="B331" s="1505" t="s">
        <v>3135</v>
      </c>
      <c r="C331" s="1502" t="s">
        <v>2025</v>
      </c>
      <c r="D331" s="1209">
        <v>14</v>
      </c>
      <c r="E331" s="1506"/>
      <c r="F331" s="1504">
        <f t="shared" si="22"/>
        <v>0</v>
      </c>
    </row>
    <row r="332" spans="1:6" ht="108" x14ac:dyDescent="0.2">
      <c r="A332" s="1562">
        <f t="shared" si="23"/>
        <v>31</v>
      </c>
      <c r="B332" s="1505" t="s">
        <v>3136</v>
      </c>
      <c r="C332" s="1502" t="s">
        <v>2025</v>
      </c>
      <c r="D332" s="1209">
        <v>3</v>
      </c>
      <c r="E332" s="1506"/>
      <c r="F332" s="1504">
        <f t="shared" si="22"/>
        <v>0</v>
      </c>
    </row>
    <row r="333" spans="1:6" ht="132" x14ac:dyDescent="0.2">
      <c r="A333" s="1562">
        <f t="shared" si="23"/>
        <v>32</v>
      </c>
      <c r="B333" s="1505" t="s">
        <v>3137</v>
      </c>
      <c r="C333" s="1502" t="s">
        <v>2025</v>
      </c>
      <c r="D333" s="1209">
        <v>32</v>
      </c>
      <c r="E333" s="1506"/>
      <c r="F333" s="1504">
        <f t="shared" si="22"/>
        <v>0</v>
      </c>
    </row>
    <row r="334" spans="1:6" ht="108" x14ac:dyDescent="0.2">
      <c r="A334" s="1562">
        <f t="shared" si="23"/>
        <v>33</v>
      </c>
      <c r="B334" s="1505" t="s">
        <v>3138</v>
      </c>
      <c r="C334" s="1502" t="s">
        <v>2025</v>
      </c>
      <c r="D334" s="1209">
        <v>2</v>
      </c>
      <c r="E334" s="1506"/>
      <c r="F334" s="1504">
        <f t="shared" si="22"/>
        <v>0</v>
      </c>
    </row>
    <row r="335" spans="1:6" ht="121.5" customHeight="1" x14ac:dyDescent="0.2">
      <c r="A335" s="1567">
        <f t="shared" si="23"/>
        <v>34</v>
      </c>
      <c r="B335" s="1529" t="s">
        <v>3139</v>
      </c>
      <c r="C335" s="1526" t="s">
        <v>2025</v>
      </c>
      <c r="D335" s="1213">
        <v>24</v>
      </c>
      <c r="E335" s="1530"/>
      <c r="F335" s="1527">
        <f t="shared" si="22"/>
        <v>0</v>
      </c>
    </row>
    <row r="336" spans="1:6" x14ac:dyDescent="0.2">
      <c r="A336" s="1568"/>
      <c r="B336" s="1475" t="s">
        <v>3140</v>
      </c>
      <c r="C336" s="1476"/>
      <c r="D336" s="1205"/>
      <c r="E336" s="1477"/>
      <c r="F336" s="1478"/>
    </row>
    <row r="337" spans="1:6" ht="120" x14ac:dyDescent="0.2">
      <c r="A337" s="1566">
        <f>A335+1</f>
        <v>35</v>
      </c>
      <c r="B337" s="1519" t="s">
        <v>3141</v>
      </c>
      <c r="C337" s="1520" t="s">
        <v>2025</v>
      </c>
      <c r="D337" s="1212">
        <v>1</v>
      </c>
      <c r="E337" s="1531"/>
      <c r="F337" s="1522">
        <f t="shared" ref="F337:F357" si="24">E337*D337</f>
        <v>0</v>
      </c>
    </row>
    <row r="338" spans="1:6" ht="24" x14ac:dyDescent="0.2">
      <c r="A338" s="1562">
        <f t="shared" ref="A338:A357" si="25">A337+1</f>
        <v>36</v>
      </c>
      <c r="B338" s="1505" t="s">
        <v>3142</v>
      </c>
      <c r="C338" s="1502" t="s">
        <v>2025</v>
      </c>
      <c r="D338" s="1209">
        <v>1000</v>
      </c>
      <c r="E338" s="1506"/>
      <c r="F338" s="1504">
        <f t="shared" si="24"/>
        <v>0</v>
      </c>
    </row>
    <row r="339" spans="1:6" ht="120" x14ac:dyDescent="0.2">
      <c r="A339" s="1562">
        <f t="shared" si="25"/>
        <v>37</v>
      </c>
      <c r="B339" s="1505" t="s">
        <v>3143</v>
      </c>
      <c r="C339" s="1502" t="s">
        <v>2025</v>
      </c>
      <c r="D339" s="1209">
        <v>4</v>
      </c>
      <c r="E339" s="1506"/>
      <c r="F339" s="1504">
        <f t="shared" si="24"/>
        <v>0</v>
      </c>
    </row>
    <row r="340" spans="1:6" ht="108" x14ac:dyDescent="0.2">
      <c r="A340" s="1562">
        <f t="shared" si="25"/>
        <v>38</v>
      </c>
      <c r="B340" s="1505" t="s">
        <v>3144</v>
      </c>
      <c r="C340" s="1502" t="s">
        <v>2025</v>
      </c>
      <c r="D340" s="1209">
        <v>1</v>
      </c>
      <c r="E340" s="1506"/>
      <c r="F340" s="1504">
        <f t="shared" si="24"/>
        <v>0</v>
      </c>
    </row>
    <row r="341" spans="1:6" ht="60" x14ac:dyDescent="0.2">
      <c r="A341" s="1562">
        <f t="shared" si="25"/>
        <v>39</v>
      </c>
      <c r="B341" s="1505" t="s">
        <v>3145</v>
      </c>
      <c r="C341" s="1502" t="s">
        <v>2025</v>
      </c>
      <c r="D341" s="1209">
        <v>13</v>
      </c>
      <c r="E341" s="1506"/>
      <c r="F341" s="1504">
        <f t="shared" si="24"/>
        <v>0</v>
      </c>
    </row>
    <row r="342" spans="1:6" ht="60" x14ac:dyDescent="0.2">
      <c r="A342" s="1562">
        <f t="shared" si="25"/>
        <v>40</v>
      </c>
      <c r="B342" s="1505" t="s">
        <v>3146</v>
      </c>
      <c r="C342" s="1502" t="s">
        <v>2025</v>
      </c>
      <c r="D342" s="1209">
        <v>11</v>
      </c>
      <c r="E342" s="1506"/>
      <c r="F342" s="1504">
        <f t="shared" si="24"/>
        <v>0</v>
      </c>
    </row>
    <row r="343" spans="1:6" ht="84" x14ac:dyDescent="0.2">
      <c r="A343" s="1562">
        <f t="shared" si="25"/>
        <v>41</v>
      </c>
      <c r="B343" s="1505" t="s">
        <v>3147</v>
      </c>
      <c r="C343" s="1502" t="s">
        <v>2025</v>
      </c>
      <c r="D343" s="1209">
        <v>6</v>
      </c>
      <c r="E343" s="1506"/>
      <c r="F343" s="1504">
        <f t="shared" si="24"/>
        <v>0</v>
      </c>
    </row>
    <row r="344" spans="1:6" ht="96" x14ac:dyDescent="0.2">
      <c r="A344" s="1562">
        <f t="shared" si="25"/>
        <v>42</v>
      </c>
      <c r="B344" s="1505" t="s">
        <v>3148</v>
      </c>
      <c r="C344" s="1502" t="s">
        <v>2025</v>
      </c>
      <c r="D344" s="1209">
        <v>12</v>
      </c>
      <c r="E344" s="1506"/>
      <c r="F344" s="1504">
        <f t="shared" si="24"/>
        <v>0</v>
      </c>
    </row>
    <row r="345" spans="1:6" ht="48" x14ac:dyDescent="0.2">
      <c r="A345" s="1562">
        <f t="shared" si="25"/>
        <v>43</v>
      </c>
      <c r="B345" s="1505" t="s">
        <v>3149</v>
      </c>
      <c r="C345" s="1502" t="s">
        <v>2025</v>
      </c>
      <c r="D345" s="1209">
        <v>2</v>
      </c>
      <c r="E345" s="1506"/>
      <c r="F345" s="1504">
        <f t="shared" si="24"/>
        <v>0</v>
      </c>
    </row>
    <row r="346" spans="1:6" ht="145.5" customHeight="1" x14ac:dyDescent="0.2">
      <c r="A346" s="1562">
        <f t="shared" si="25"/>
        <v>44</v>
      </c>
      <c r="B346" s="1505" t="s">
        <v>3150</v>
      </c>
      <c r="C346" s="1502" t="s">
        <v>2025</v>
      </c>
      <c r="D346" s="1209">
        <v>2</v>
      </c>
      <c r="E346" s="1506"/>
      <c r="F346" s="1504">
        <f t="shared" si="24"/>
        <v>0</v>
      </c>
    </row>
    <row r="347" spans="1:6" ht="72" x14ac:dyDescent="0.2">
      <c r="A347" s="1562">
        <f t="shared" si="25"/>
        <v>45</v>
      </c>
      <c r="B347" s="1505" t="s">
        <v>3151</v>
      </c>
      <c r="C347" s="1502" t="s">
        <v>2025</v>
      </c>
      <c r="D347" s="1209">
        <v>2</v>
      </c>
      <c r="E347" s="1506"/>
      <c r="F347" s="1504">
        <f t="shared" si="24"/>
        <v>0</v>
      </c>
    </row>
    <row r="348" spans="1:6" ht="60" x14ac:dyDescent="0.2">
      <c r="A348" s="1562">
        <f t="shared" si="25"/>
        <v>46</v>
      </c>
      <c r="B348" s="1505" t="s">
        <v>3152</v>
      </c>
      <c r="C348" s="1502" t="s">
        <v>2025</v>
      </c>
      <c r="D348" s="1209">
        <v>106</v>
      </c>
      <c r="E348" s="1506"/>
      <c r="F348" s="1504">
        <f t="shared" si="24"/>
        <v>0</v>
      </c>
    </row>
    <row r="349" spans="1:6" ht="96" x14ac:dyDescent="0.2">
      <c r="A349" s="1562">
        <f t="shared" si="25"/>
        <v>47</v>
      </c>
      <c r="B349" s="1505" t="s">
        <v>3153</v>
      </c>
      <c r="C349" s="1502" t="s">
        <v>2025</v>
      </c>
      <c r="D349" s="1209">
        <v>3</v>
      </c>
      <c r="E349" s="1506"/>
      <c r="F349" s="1504">
        <f t="shared" si="24"/>
        <v>0</v>
      </c>
    </row>
    <row r="350" spans="1:6" ht="96" x14ac:dyDescent="0.2">
      <c r="A350" s="1562">
        <f t="shared" si="25"/>
        <v>48</v>
      </c>
      <c r="B350" s="1505" t="s">
        <v>3154</v>
      </c>
      <c r="C350" s="1502" t="s">
        <v>2025</v>
      </c>
      <c r="D350" s="1209">
        <v>3</v>
      </c>
      <c r="E350" s="1506"/>
      <c r="F350" s="1504">
        <f t="shared" si="24"/>
        <v>0</v>
      </c>
    </row>
    <row r="351" spans="1:6" ht="132" x14ac:dyDescent="0.2">
      <c r="A351" s="1562">
        <f t="shared" si="25"/>
        <v>49</v>
      </c>
      <c r="B351" s="1505" t="s">
        <v>3155</v>
      </c>
      <c r="C351" s="1502" t="s">
        <v>2025</v>
      </c>
      <c r="D351" s="1209">
        <v>1</v>
      </c>
      <c r="E351" s="1506"/>
      <c r="F351" s="1504">
        <f t="shared" si="24"/>
        <v>0</v>
      </c>
    </row>
    <row r="352" spans="1:6" ht="135.75" customHeight="1" x14ac:dyDescent="0.2">
      <c r="A352" s="1562">
        <f t="shared" si="25"/>
        <v>50</v>
      </c>
      <c r="B352" s="1505" t="s">
        <v>3156</v>
      </c>
      <c r="C352" s="1502" t="s">
        <v>2025</v>
      </c>
      <c r="D352" s="1209">
        <v>1</v>
      </c>
      <c r="E352" s="1506"/>
      <c r="F352" s="1504">
        <f t="shared" si="24"/>
        <v>0</v>
      </c>
    </row>
    <row r="353" spans="1:6" ht="132.75" customHeight="1" x14ac:dyDescent="0.2">
      <c r="A353" s="1562">
        <f t="shared" si="25"/>
        <v>51</v>
      </c>
      <c r="B353" s="1505" t="s">
        <v>3157</v>
      </c>
      <c r="C353" s="1502" t="s">
        <v>2025</v>
      </c>
      <c r="D353" s="1209">
        <v>1</v>
      </c>
      <c r="E353" s="1506"/>
      <c r="F353" s="1504">
        <f t="shared" si="24"/>
        <v>0</v>
      </c>
    </row>
    <row r="354" spans="1:6" ht="120" x14ac:dyDescent="0.2">
      <c r="A354" s="1562">
        <f t="shared" si="25"/>
        <v>52</v>
      </c>
      <c r="B354" s="1505" t="s">
        <v>3158</v>
      </c>
      <c r="C354" s="1502" t="s">
        <v>2025</v>
      </c>
      <c r="D354" s="1209">
        <v>1</v>
      </c>
      <c r="E354" s="1506"/>
      <c r="F354" s="1504">
        <f t="shared" si="24"/>
        <v>0</v>
      </c>
    </row>
    <row r="355" spans="1:6" ht="84" x14ac:dyDescent="0.2">
      <c r="A355" s="1562">
        <f t="shared" si="25"/>
        <v>53</v>
      </c>
      <c r="B355" s="1505" t="s">
        <v>3159</v>
      </c>
      <c r="C355" s="1502" t="s">
        <v>2025</v>
      </c>
      <c r="D355" s="1209">
        <v>1</v>
      </c>
      <c r="E355" s="1506"/>
      <c r="F355" s="1504">
        <f t="shared" si="24"/>
        <v>0</v>
      </c>
    </row>
    <row r="356" spans="1:6" x14ac:dyDescent="0.2">
      <c r="A356" s="1562">
        <f t="shared" si="25"/>
        <v>54</v>
      </c>
      <c r="B356" s="1505" t="s">
        <v>3160</v>
      </c>
      <c r="C356" s="1502" t="s">
        <v>2025</v>
      </c>
      <c r="D356" s="1209">
        <v>5</v>
      </c>
      <c r="E356" s="1506"/>
      <c r="F356" s="1504">
        <f t="shared" si="24"/>
        <v>0</v>
      </c>
    </row>
    <row r="357" spans="1:6" x14ac:dyDescent="0.2">
      <c r="A357" s="1567">
        <f t="shared" si="25"/>
        <v>55</v>
      </c>
      <c r="B357" s="1529" t="s">
        <v>2918</v>
      </c>
      <c r="C357" s="1526" t="s">
        <v>2025</v>
      </c>
      <c r="D357" s="1213">
        <v>1</v>
      </c>
      <c r="E357" s="1530"/>
      <c r="F357" s="1527">
        <f t="shared" si="24"/>
        <v>0</v>
      </c>
    </row>
    <row r="358" spans="1:6" x14ac:dyDescent="0.2">
      <c r="A358" s="1560"/>
      <c r="B358" s="1497"/>
      <c r="C358" s="1498"/>
      <c r="D358" s="1208"/>
      <c r="E358" s="1499"/>
      <c r="F358" s="1500"/>
    </row>
    <row r="359" spans="1:6" x14ac:dyDescent="0.2">
      <c r="A359" s="1568"/>
      <c r="B359" s="1475" t="s">
        <v>3161</v>
      </c>
      <c r="C359" s="1476"/>
      <c r="D359" s="1205"/>
      <c r="E359" s="1477"/>
      <c r="F359" s="1478"/>
    </row>
    <row r="360" spans="1:6" ht="154.5" customHeight="1" x14ac:dyDescent="0.2">
      <c r="A360" s="1566">
        <f>A357+1</f>
        <v>56</v>
      </c>
      <c r="B360" s="1519" t="s">
        <v>3162</v>
      </c>
      <c r="C360" s="1520" t="s">
        <v>2025</v>
      </c>
      <c r="D360" s="1212">
        <v>1</v>
      </c>
      <c r="E360" s="1531"/>
      <c r="F360" s="1522">
        <f t="shared" ref="F360:F367" si="26">E360*D360</f>
        <v>0</v>
      </c>
    </row>
    <row r="361" spans="1:6" ht="71.25" customHeight="1" x14ac:dyDescent="0.2">
      <c r="A361" s="1562">
        <f>A360+1</f>
        <v>57</v>
      </c>
      <c r="B361" s="1505" t="s">
        <v>3163</v>
      </c>
      <c r="C361" s="1502" t="s">
        <v>2025</v>
      </c>
      <c r="D361" s="1209">
        <v>6</v>
      </c>
      <c r="E361" s="1506"/>
      <c r="F361" s="1504">
        <f t="shared" si="26"/>
        <v>0</v>
      </c>
    </row>
    <row r="362" spans="1:6" ht="72" x14ac:dyDescent="0.2">
      <c r="A362" s="1562">
        <f>A361+1</f>
        <v>58</v>
      </c>
      <c r="B362" s="1505" t="s">
        <v>3164</v>
      </c>
      <c r="C362" s="1502" t="s">
        <v>2025</v>
      </c>
      <c r="D362" s="1209">
        <v>1</v>
      </c>
      <c r="E362" s="1506"/>
      <c r="F362" s="1504">
        <f t="shared" si="26"/>
        <v>0</v>
      </c>
    </row>
    <row r="363" spans="1:6" ht="47.25" customHeight="1" x14ac:dyDescent="0.2">
      <c r="A363" s="1562">
        <f>A362+1</f>
        <v>59</v>
      </c>
      <c r="B363" s="1505" t="s">
        <v>3165</v>
      </c>
      <c r="C363" s="1502" t="s">
        <v>2025</v>
      </c>
      <c r="D363" s="1209">
        <v>1</v>
      </c>
      <c r="E363" s="1506"/>
      <c r="F363" s="1504">
        <f t="shared" si="26"/>
        <v>0</v>
      </c>
    </row>
    <row r="364" spans="1:6" ht="48" x14ac:dyDescent="0.2">
      <c r="A364" s="1562">
        <f t="shared" ref="A364" si="27">A363+1</f>
        <v>60</v>
      </c>
      <c r="B364" s="1505" t="s">
        <v>3166</v>
      </c>
      <c r="C364" s="1502" t="s">
        <v>2025</v>
      </c>
      <c r="D364" s="1209">
        <v>1</v>
      </c>
      <c r="E364" s="1506"/>
      <c r="F364" s="1504">
        <f t="shared" si="26"/>
        <v>0</v>
      </c>
    </row>
    <row r="365" spans="1:6" ht="36" x14ac:dyDescent="0.2">
      <c r="A365" s="1562">
        <f>A364+1</f>
        <v>61</v>
      </c>
      <c r="B365" s="1505" t="s">
        <v>3167</v>
      </c>
      <c r="C365" s="1502" t="s">
        <v>2025</v>
      </c>
      <c r="D365" s="1209">
        <v>6</v>
      </c>
      <c r="E365" s="1506"/>
      <c r="F365" s="1504">
        <f t="shared" si="26"/>
        <v>0</v>
      </c>
    </row>
    <row r="366" spans="1:6" ht="36" x14ac:dyDescent="0.2">
      <c r="A366" s="1562">
        <f>A365+1</f>
        <v>62</v>
      </c>
      <c r="B366" s="1505" t="s">
        <v>3168</v>
      </c>
      <c r="C366" s="1502" t="s">
        <v>2025</v>
      </c>
      <c r="D366" s="1209">
        <v>1</v>
      </c>
      <c r="E366" s="1506"/>
      <c r="F366" s="1504">
        <f t="shared" si="26"/>
        <v>0</v>
      </c>
    </row>
    <row r="367" spans="1:6" x14ac:dyDescent="0.2">
      <c r="A367" s="1567">
        <f>A366+1</f>
        <v>63</v>
      </c>
      <c r="B367" s="1529" t="s">
        <v>2918</v>
      </c>
      <c r="C367" s="1526" t="s">
        <v>2025</v>
      </c>
      <c r="D367" s="1213">
        <v>1</v>
      </c>
      <c r="E367" s="1530"/>
      <c r="F367" s="1527">
        <f t="shared" si="26"/>
        <v>0</v>
      </c>
    </row>
    <row r="368" spans="1:6" x14ac:dyDescent="0.2">
      <c r="A368" s="1560"/>
      <c r="B368" s="1497"/>
      <c r="C368" s="1498"/>
      <c r="D368" s="1208"/>
      <c r="E368" s="1499"/>
      <c r="F368" s="1500"/>
    </row>
    <row r="369" spans="1:6" x14ac:dyDescent="0.2">
      <c r="A369" s="1568"/>
      <c r="B369" s="1501" t="str">
        <f>"SKUPAJ " &amp;B294</f>
        <v>SKUPAJ RAZSVETLJAVA IN KRMILJENJE SENČIL</v>
      </c>
      <c r="C369" s="1342"/>
      <c r="D369" s="617"/>
      <c r="E369" s="1477"/>
      <c r="F369" s="1483">
        <f>SUM(F299:F367)</f>
        <v>0</v>
      </c>
    </row>
    <row r="370" spans="1:6" x14ac:dyDescent="0.2">
      <c r="A370" s="1565"/>
      <c r="B370" s="1516"/>
      <c r="C370" s="1517"/>
      <c r="D370" s="1211"/>
      <c r="E370" s="1514"/>
      <c r="F370" s="1518"/>
    </row>
    <row r="371" spans="1:6" x14ac:dyDescent="0.2">
      <c r="A371" s="1565"/>
      <c r="B371" s="1516"/>
      <c r="C371" s="1517"/>
      <c r="D371" s="1211"/>
      <c r="E371" s="1514"/>
      <c r="F371" s="1518"/>
    </row>
    <row r="372" spans="1:6" s="1496" customFormat="1" x14ac:dyDescent="0.2">
      <c r="A372" s="1559" t="s">
        <v>1453</v>
      </c>
      <c r="B372" s="1501" t="s">
        <v>3169</v>
      </c>
      <c r="C372" s="1476"/>
      <c r="D372" s="1205"/>
      <c r="E372" s="1477"/>
      <c r="F372" s="1478"/>
    </row>
    <row r="373" spans="1:6" x14ac:dyDescent="0.2">
      <c r="A373" s="1566"/>
      <c r="B373" s="1484" t="s">
        <v>2113</v>
      </c>
      <c r="C373" s="1520"/>
      <c r="D373" s="1212"/>
      <c r="E373" s="1521"/>
      <c r="F373" s="1522"/>
    </row>
    <row r="374" spans="1:6" ht="36" x14ac:dyDescent="0.2">
      <c r="A374" s="1562">
        <v>1</v>
      </c>
      <c r="B374" s="1505" t="s">
        <v>3170</v>
      </c>
      <c r="C374" s="1502" t="s">
        <v>2025</v>
      </c>
      <c r="D374" s="1209">
        <v>1</v>
      </c>
      <c r="E374" s="1506"/>
      <c r="F374" s="1504">
        <f>E374*D374</f>
        <v>0</v>
      </c>
    </row>
    <row r="375" spans="1:6" ht="24" x14ac:dyDescent="0.2">
      <c r="A375" s="1562">
        <f>A374+1</f>
        <v>2</v>
      </c>
      <c r="B375" s="1505" t="s">
        <v>3171</v>
      </c>
      <c r="C375" s="1502" t="s">
        <v>2025</v>
      </c>
      <c r="D375" s="1209">
        <v>2</v>
      </c>
      <c r="E375" s="1506"/>
      <c r="F375" s="1504">
        <f>E375*D375</f>
        <v>0</v>
      </c>
    </row>
    <row r="376" spans="1:6" ht="24" x14ac:dyDescent="0.2">
      <c r="A376" s="1562">
        <f>A375+1</f>
        <v>3</v>
      </c>
      <c r="B376" s="1505" t="s">
        <v>3172</v>
      </c>
      <c r="C376" s="1502" t="s">
        <v>2025</v>
      </c>
      <c r="D376" s="1209">
        <v>1</v>
      </c>
      <c r="E376" s="1506"/>
      <c r="F376" s="1504">
        <f>E376*D376</f>
        <v>0</v>
      </c>
    </row>
    <row r="377" spans="1:6" ht="24" x14ac:dyDescent="0.2">
      <c r="A377" s="1562">
        <f>A376+1</f>
        <v>4</v>
      </c>
      <c r="B377" s="1505" t="s">
        <v>3173</v>
      </c>
      <c r="C377" s="1502" t="s">
        <v>2025</v>
      </c>
      <c r="D377" s="1209">
        <v>1</v>
      </c>
      <c r="E377" s="1506"/>
      <c r="F377" s="1504">
        <f>E377*D377</f>
        <v>0</v>
      </c>
    </row>
    <row r="378" spans="1:6" ht="24" x14ac:dyDescent="0.2">
      <c r="A378" s="1562">
        <f>A377+1</f>
        <v>5</v>
      </c>
      <c r="B378" s="1505" t="s">
        <v>3174</v>
      </c>
      <c r="C378" s="1502" t="s">
        <v>2951</v>
      </c>
      <c r="D378" s="1209">
        <v>4</v>
      </c>
      <c r="E378" s="1506"/>
      <c r="F378" s="1504">
        <f>E378*D378</f>
        <v>0</v>
      </c>
    </row>
    <row r="379" spans="1:6" x14ac:dyDescent="0.2">
      <c r="A379" s="1562"/>
      <c r="B379" s="1486" t="s">
        <v>2127</v>
      </c>
      <c r="C379" s="1502"/>
      <c r="D379" s="1209"/>
      <c r="E379" s="1503"/>
      <c r="F379" s="1504"/>
    </row>
    <row r="380" spans="1:6" ht="36" x14ac:dyDescent="0.2">
      <c r="A380" s="1562">
        <f>A378+1</f>
        <v>6</v>
      </c>
      <c r="B380" s="1505" t="s">
        <v>3170</v>
      </c>
      <c r="C380" s="1502" t="s">
        <v>2025</v>
      </c>
      <c r="D380" s="1209">
        <v>1</v>
      </c>
      <c r="E380" s="1506"/>
      <c r="F380" s="1504">
        <f>E380*D380</f>
        <v>0</v>
      </c>
    </row>
    <row r="381" spans="1:6" ht="24" x14ac:dyDescent="0.2">
      <c r="A381" s="1562">
        <f>A380+1</f>
        <v>7</v>
      </c>
      <c r="B381" s="1505" t="s">
        <v>3171</v>
      </c>
      <c r="C381" s="1502" t="s">
        <v>2025</v>
      </c>
      <c r="D381" s="1209">
        <v>2</v>
      </c>
      <c r="E381" s="1506"/>
      <c r="F381" s="1504">
        <f>E381*D381</f>
        <v>0</v>
      </c>
    </row>
    <row r="382" spans="1:6" ht="24" x14ac:dyDescent="0.2">
      <c r="A382" s="1562">
        <f>A381+1</f>
        <v>8</v>
      </c>
      <c r="B382" s="1505" t="s">
        <v>3172</v>
      </c>
      <c r="C382" s="1502" t="s">
        <v>2025</v>
      </c>
      <c r="D382" s="1209">
        <v>1</v>
      </c>
      <c r="E382" s="1506"/>
      <c r="F382" s="1504">
        <f>E382*D382</f>
        <v>0</v>
      </c>
    </row>
    <row r="383" spans="1:6" ht="24" x14ac:dyDescent="0.2">
      <c r="A383" s="1562">
        <f>A382+1</f>
        <v>9</v>
      </c>
      <c r="B383" s="1505" t="s">
        <v>3173</v>
      </c>
      <c r="C383" s="1502" t="s">
        <v>2025</v>
      </c>
      <c r="D383" s="1209">
        <v>1</v>
      </c>
      <c r="E383" s="1506"/>
      <c r="F383" s="1504">
        <f>E383*D383</f>
        <v>0</v>
      </c>
    </row>
    <row r="384" spans="1:6" ht="24" x14ac:dyDescent="0.2">
      <c r="A384" s="1562">
        <f>A383+1</f>
        <v>10</v>
      </c>
      <c r="B384" s="1505" t="s">
        <v>3174</v>
      </c>
      <c r="C384" s="1502" t="s">
        <v>2951</v>
      </c>
      <c r="D384" s="1209">
        <v>4</v>
      </c>
      <c r="E384" s="1506"/>
      <c r="F384" s="1504">
        <f>E384*D384</f>
        <v>0</v>
      </c>
    </row>
    <row r="385" spans="1:6" x14ac:dyDescent="0.2">
      <c r="A385" s="1562"/>
      <c r="B385" s="1486" t="s">
        <v>3175</v>
      </c>
      <c r="C385" s="1502"/>
      <c r="D385" s="1209"/>
      <c r="E385" s="1503"/>
      <c r="F385" s="1504"/>
    </row>
    <row r="386" spans="1:6" ht="24" x14ac:dyDescent="0.2">
      <c r="A386" s="1562">
        <f>A384+1</f>
        <v>11</v>
      </c>
      <c r="B386" s="1505" t="s">
        <v>3176</v>
      </c>
      <c r="C386" s="1502" t="s">
        <v>2025</v>
      </c>
      <c r="D386" s="1209">
        <v>1</v>
      </c>
      <c r="E386" s="1506"/>
      <c r="F386" s="1504">
        <f>E386*D386</f>
        <v>0</v>
      </c>
    </row>
    <row r="387" spans="1:6" ht="24" x14ac:dyDescent="0.2">
      <c r="A387" s="1562">
        <f>A386+1</f>
        <v>12</v>
      </c>
      <c r="B387" s="1505" t="s">
        <v>3171</v>
      </c>
      <c r="C387" s="1502" t="s">
        <v>2025</v>
      </c>
      <c r="D387" s="1209">
        <v>2</v>
      </c>
      <c r="E387" s="1506"/>
      <c r="F387" s="1504">
        <f>E387*D387</f>
        <v>0</v>
      </c>
    </row>
    <row r="388" spans="1:6" ht="24" x14ac:dyDescent="0.2">
      <c r="A388" s="1562">
        <f>A387+1</f>
        <v>13</v>
      </c>
      <c r="B388" s="1505" t="s">
        <v>3172</v>
      </c>
      <c r="C388" s="1502" t="s">
        <v>2025</v>
      </c>
      <c r="D388" s="1209">
        <v>1</v>
      </c>
      <c r="E388" s="1506"/>
      <c r="F388" s="1504">
        <f>E388*D388</f>
        <v>0</v>
      </c>
    </row>
    <row r="389" spans="1:6" ht="24" x14ac:dyDescent="0.2">
      <c r="A389" s="1562">
        <f>A388+1</f>
        <v>14</v>
      </c>
      <c r="B389" s="1505" t="s">
        <v>3173</v>
      </c>
      <c r="C389" s="1502" t="s">
        <v>2025</v>
      </c>
      <c r="D389" s="1209">
        <v>1</v>
      </c>
      <c r="E389" s="1506"/>
      <c r="F389" s="1504">
        <f>E389*D389</f>
        <v>0</v>
      </c>
    </row>
    <row r="390" spans="1:6" ht="24" x14ac:dyDescent="0.2">
      <c r="A390" s="1562">
        <f>A389+1</f>
        <v>15</v>
      </c>
      <c r="B390" s="1505" t="s">
        <v>3174</v>
      </c>
      <c r="C390" s="1502" t="s">
        <v>2951</v>
      </c>
      <c r="D390" s="1209">
        <v>4</v>
      </c>
      <c r="E390" s="1506"/>
      <c r="F390" s="1504">
        <f>E390*D390</f>
        <v>0</v>
      </c>
    </row>
    <row r="391" spans="1:6" x14ac:dyDescent="0.2">
      <c r="A391" s="1562"/>
      <c r="B391" s="1486" t="s">
        <v>3177</v>
      </c>
      <c r="C391" s="1502"/>
      <c r="D391" s="1209"/>
      <c r="E391" s="1503"/>
      <c r="F391" s="1504"/>
    </row>
    <row r="392" spans="1:6" ht="24" x14ac:dyDescent="0.2">
      <c r="A392" s="1562">
        <f>A390+1</f>
        <v>16</v>
      </c>
      <c r="B392" s="1505" t="s">
        <v>3178</v>
      </c>
      <c r="C392" s="1502" t="s">
        <v>2025</v>
      </c>
      <c r="D392" s="1209">
        <v>1</v>
      </c>
      <c r="E392" s="1506"/>
      <c r="F392" s="1504">
        <f>E392*D392</f>
        <v>0</v>
      </c>
    </row>
    <row r="393" spans="1:6" x14ac:dyDescent="0.2">
      <c r="A393" s="1562">
        <f>A392+1</f>
        <v>17</v>
      </c>
      <c r="B393" s="1505" t="s">
        <v>3179</v>
      </c>
      <c r="C393" s="1502" t="s">
        <v>2025</v>
      </c>
      <c r="D393" s="1209">
        <v>1</v>
      </c>
      <c r="E393" s="1506"/>
      <c r="F393" s="1504">
        <f>E393*D393</f>
        <v>0</v>
      </c>
    </row>
    <row r="394" spans="1:6" x14ac:dyDescent="0.2">
      <c r="A394" s="1562">
        <f>A393+1</f>
        <v>18</v>
      </c>
      <c r="B394" s="1505" t="s">
        <v>3180</v>
      </c>
      <c r="C394" s="1502" t="s">
        <v>2025</v>
      </c>
      <c r="D394" s="1209">
        <v>1</v>
      </c>
      <c r="E394" s="1506"/>
      <c r="F394" s="1504">
        <f>E394*D394</f>
        <v>0</v>
      </c>
    </row>
    <row r="395" spans="1:6" x14ac:dyDescent="0.2">
      <c r="A395" s="1562"/>
      <c r="B395" s="1486" t="s">
        <v>3181</v>
      </c>
      <c r="C395" s="1502"/>
      <c r="D395" s="1209"/>
      <c r="E395" s="1503"/>
      <c r="F395" s="1504"/>
    </row>
    <row r="396" spans="1:6" ht="24" x14ac:dyDescent="0.2">
      <c r="A396" s="1562">
        <f>A394+1</f>
        <v>19</v>
      </c>
      <c r="B396" s="1505" t="s">
        <v>3176</v>
      </c>
      <c r="C396" s="1502" t="s">
        <v>2025</v>
      </c>
      <c r="D396" s="1209">
        <v>1</v>
      </c>
      <c r="E396" s="1506"/>
      <c r="F396" s="1504">
        <f t="shared" ref="F396:F401" si="28">E396*D396</f>
        <v>0</v>
      </c>
    </row>
    <row r="397" spans="1:6" ht="24" x14ac:dyDescent="0.2">
      <c r="A397" s="1562">
        <f>A396+1</f>
        <v>20</v>
      </c>
      <c r="B397" s="1505" t="s">
        <v>3171</v>
      </c>
      <c r="C397" s="1502" t="s">
        <v>2025</v>
      </c>
      <c r="D397" s="1209">
        <v>2</v>
      </c>
      <c r="E397" s="1506"/>
      <c r="F397" s="1504">
        <f t="shared" si="28"/>
        <v>0</v>
      </c>
    </row>
    <row r="398" spans="1:6" ht="24" x14ac:dyDescent="0.2">
      <c r="A398" s="1562">
        <f>A397+1</f>
        <v>21</v>
      </c>
      <c r="B398" s="1505" t="s">
        <v>3172</v>
      </c>
      <c r="C398" s="1502" t="s">
        <v>2025</v>
      </c>
      <c r="D398" s="1209">
        <v>1</v>
      </c>
      <c r="E398" s="1506"/>
      <c r="F398" s="1504">
        <f t="shared" si="28"/>
        <v>0</v>
      </c>
    </row>
    <row r="399" spans="1:6" ht="24" x14ac:dyDescent="0.2">
      <c r="A399" s="1562">
        <f>A398+1</f>
        <v>22</v>
      </c>
      <c r="B399" s="1505" t="s">
        <v>3173</v>
      </c>
      <c r="C399" s="1502" t="s">
        <v>2025</v>
      </c>
      <c r="D399" s="1209">
        <v>1</v>
      </c>
      <c r="E399" s="1506"/>
      <c r="F399" s="1504">
        <f t="shared" si="28"/>
        <v>0</v>
      </c>
    </row>
    <row r="400" spans="1:6" ht="24" x14ac:dyDescent="0.2">
      <c r="A400" s="1562">
        <f>A399+1</f>
        <v>23</v>
      </c>
      <c r="B400" s="1505" t="s">
        <v>3174</v>
      </c>
      <c r="C400" s="1502" t="s">
        <v>2951</v>
      </c>
      <c r="D400" s="1209">
        <v>4</v>
      </c>
      <c r="E400" s="1506"/>
      <c r="F400" s="1504">
        <f t="shared" si="28"/>
        <v>0</v>
      </c>
    </row>
    <row r="401" spans="1:6" ht="36" x14ac:dyDescent="0.2">
      <c r="A401" s="1562">
        <f>A400+1</f>
        <v>24</v>
      </c>
      <c r="B401" s="1505" t="s">
        <v>3182</v>
      </c>
      <c r="C401" s="1502" t="s">
        <v>2951</v>
      </c>
      <c r="D401" s="1209">
        <v>1</v>
      </c>
      <c r="E401" s="1506"/>
      <c r="F401" s="1504">
        <f t="shared" si="28"/>
        <v>0</v>
      </c>
    </row>
    <row r="402" spans="1:6" x14ac:dyDescent="0.2">
      <c r="A402" s="1560"/>
      <c r="B402" s="1497"/>
      <c r="C402" s="1498"/>
      <c r="D402" s="1208"/>
      <c r="E402" s="1499"/>
      <c r="F402" s="1500"/>
    </row>
    <row r="403" spans="1:6" x14ac:dyDescent="0.2">
      <c r="A403" s="1568"/>
      <c r="B403" s="1501" t="str">
        <f>"SKUPAJ " &amp;B372</f>
        <v>SKUPAJ AVTOMATIKA ČRPALIŠČ</v>
      </c>
      <c r="C403" s="1476"/>
      <c r="D403" s="1205"/>
      <c r="E403" s="1477"/>
      <c r="F403" s="1483">
        <f>SUM(F374:F401)</f>
        <v>0</v>
      </c>
    </row>
    <row r="404" spans="1:6" x14ac:dyDescent="0.2">
      <c r="A404" s="1565"/>
      <c r="B404" s="1516"/>
      <c r="C404" s="1517"/>
      <c r="D404" s="1211"/>
      <c r="E404" s="1514"/>
      <c r="F404" s="1518"/>
    </row>
    <row r="405" spans="1:6" s="1496" customFormat="1" x14ac:dyDescent="0.2">
      <c r="A405" s="1559" t="s">
        <v>1465</v>
      </c>
      <c r="B405" s="1501" t="s">
        <v>3183</v>
      </c>
      <c r="C405" s="1476"/>
      <c r="D405" s="1205"/>
      <c r="E405" s="1477"/>
      <c r="F405" s="1478"/>
    </row>
    <row r="406" spans="1:6" ht="252" x14ac:dyDescent="0.2">
      <c r="A406" s="1566"/>
      <c r="B406" s="1532" t="s">
        <v>3184</v>
      </c>
      <c r="C406" s="1520"/>
      <c r="D406" s="1212"/>
      <c r="E406" s="1521"/>
      <c r="F406" s="1522"/>
    </row>
    <row r="407" spans="1:6" ht="24" x14ac:dyDescent="0.2">
      <c r="A407" s="1562">
        <v>1</v>
      </c>
      <c r="B407" s="1510" t="s">
        <v>3185</v>
      </c>
      <c r="C407" s="1502" t="s">
        <v>926</v>
      </c>
      <c r="D407" s="1209">
        <f>1.25*(205+12+10+10+10+50+25+50+15+40+(17*8))</f>
        <v>703.75</v>
      </c>
      <c r="E407" s="1506"/>
      <c r="F407" s="1504">
        <f t="shared" ref="F407:F417" si="29">E407*D407</f>
        <v>0</v>
      </c>
    </row>
    <row r="408" spans="1:6" x14ac:dyDescent="0.2">
      <c r="A408" s="1562">
        <f t="shared" ref="A408:A417" si="30">A407+1</f>
        <v>2</v>
      </c>
      <c r="B408" s="1510" t="s">
        <v>3186</v>
      </c>
      <c r="C408" s="1502" t="s">
        <v>2025</v>
      </c>
      <c r="D408" s="1209">
        <v>250</v>
      </c>
      <c r="E408" s="1506"/>
      <c r="F408" s="1504">
        <f t="shared" si="29"/>
        <v>0</v>
      </c>
    </row>
    <row r="409" spans="1:6" ht="36" x14ac:dyDescent="0.2">
      <c r="A409" s="1562">
        <f t="shared" si="30"/>
        <v>3</v>
      </c>
      <c r="B409" s="1510" t="s">
        <v>3187</v>
      </c>
      <c r="C409" s="1502" t="s">
        <v>926</v>
      </c>
      <c r="D409" s="1209">
        <f>1.25*(420+25+15+30+40+70+20+60+25+190+10+130+390+90+90+45+35+25+10+55+25+30+55+80+10+35+10+60+10+10+30+10)</f>
        <v>2675</v>
      </c>
      <c r="E409" s="1506"/>
      <c r="F409" s="1504">
        <f t="shared" si="29"/>
        <v>0</v>
      </c>
    </row>
    <row r="410" spans="1:6" x14ac:dyDescent="0.2">
      <c r="A410" s="1562">
        <f t="shared" si="30"/>
        <v>4</v>
      </c>
      <c r="B410" s="1510" t="s">
        <v>3188</v>
      </c>
      <c r="C410" s="1502" t="s">
        <v>2025</v>
      </c>
      <c r="D410" s="1209">
        <v>17</v>
      </c>
      <c r="E410" s="1506"/>
      <c r="F410" s="1504">
        <f t="shared" si="29"/>
        <v>0</v>
      </c>
    </row>
    <row r="411" spans="1:6" x14ac:dyDescent="0.2">
      <c r="A411" s="1562">
        <f t="shared" si="30"/>
        <v>5</v>
      </c>
      <c r="B411" s="1510" t="s">
        <v>3189</v>
      </c>
      <c r="C411" s="1502" t="s">
        <v>2025</v>
      </c>
      <c r="D411" s="1209">
        <v>420</v>
      </c>
      <c r="E411" s="1506"/>
      <c r="F411" s="1504">
        <f t="shared" si="29"/>
        <v>0</v>
      </c>
    </row>
    <row r="412" spans="1:6" x14ac:dyDescent="0.2">
      <c r="A412" s="1562">
        <f t="shared" si="30"/>
        <v>6</v>
      </c>
      <c r="B412" s="1510" t="s">
        <v>3190</v>
      </c>
      <c r="C412" s="1502" t="s">
        <v>148</v>
      </c>
      <c r="D412" s="1209">
        <v>10</v>
      </c>
      <c r="E412" s="1506"/>
      <c r="F412" s="1504">
        <f t="shared" si="29"/>
        <v>0</v>
      </c>
    </row>
    <row r="413" spans="1:6" x14ac:dyDescent="0.2">
      <c r="A413" s="1562">
        <f t="shared" si="30"/>
        <v>7</v>
      </c>
      <c r="B413" s="1510" t="s">
        <v>3191</v>
      </c>
      <c r="C413" s="1502" t="s">
        <v>148</v>
      </c>
      <c r="D413" s="1209">
        <v>5</v>
      </c>
      <c r="E413" s="1506"/>
      <c r="F413" s="1504">
        <f t="shared" si="29"/>
        <v>0</v>
      </c>
    </row>
    <row r="414" spans="1:6" x14ac:dyDescent="0.2">
      <c r="A414" s="1562">
        <f t="shared" si="30"/>
        <v>8</v>
      </c>
      <c r="B414" s="1510" t="s">
        <v>3192</v>
      </c>
      <c r="C414" s="1502" t="s">
        <v>148</v>
      </c>
      <c r="D414" s="1209">
        <v>5</v>
      </c>
      <c r="E414" s="1506"/>
      <c r="F414" s="1504">
        <f t="shared" si="29"/>
        <v>0</v>
      </c>
    </row>
    <row r="415" spans="1:6" x14ac:dyDescent="0.2">
      <c r="A415" s="1562">
        <f t="shared" si="30"/>
        <v>9</v>
      </c>
      <c r="B415" s="1510" t="s">
        <v>3193</v>
      </c>
      <c r="C415" s="1502" t="s">
        <v>926</v>
      </c>
      <c r="D415" s="1209">
        <v>300</v>
      </c>
      <c r="E415" s="1506"/>
      <c r="F415" s="1504">
        <f t="shared" si="29"/>
        <v>0</v>
      </c>
    </row>
    <row r="416" spans="1:6" x14ac:dyDescent="0.2">
      <c r="A416" s="1562">
        <f t="shared" si="30"/>
        <v>10</v>
      </c>
      <c r="B416" s="1510" t="s">
        <v>3194</v>
      </c>
      <c r="C416" s="1502" t="s">
        <v>2025</v>
      </c>
      <c r="D416" s="1209">
        <v>52</v>
      </c>
      <c r="E416" s="1506"/>
      <c r="F416" s="1504">
        <f t="shared" si="29"/>
        <v>0</v>
      </c>
    </row>
    <row r="417" spans="1:6" ht="60" x14ac:dyDescent="0.2">
      <c r="A417" s="1562">
        <f t="shared" si="30"/>
        <v>11</v>
      </c>
      <c r="B417" s="1510" t="s">
        <v>3195</v>
      </c>
      <c r="C417" s="1502" t="s">
        <v>2951</v>
      </c>
      <c r="D417" s="1209">
        <v>1</v>
      </c>
      <c r="E417" s="1506"/>
      <c r="F417" s="1504">
        <f t="shared" si="29"/>
        <v>0</v>
      </c>
    </row>
    <row r="418" spans="1:6" x14ac:dyDescent="0.2">
      <c r="A418" s="1560"/>
      <c r="B418" s="1533"/>
      <c r="C418" s="1498"/>
      <c r="D418" s="1208"/>
      <c r="E418" s="1534"/>
      <c r="F418" s="1500"/>
    </row>
    <row r="419" spans="1:6" x14ac:dyDescent="0.2">
      <c r="A419" s="1568"/>
      <c r="B419" s="1501" t="str">
        <f>"SKUPAJ " &amp;B405</f>
        <v>SKUPAJ STRELOVOD IN OZEMLJITVE</v>
      </c>
      <c r="C419" s="1476"/>
      <c r="D419" s="1205"/>
      <c r="E419" s="1477"/>
      <c r="F419" s="1483">
        <f>SUM(F407:F417)</f>
        <v>0</v>
      </c>
    </row>
    <row r="420" spans="1:6" x14ac:dyDescent="0.2">
      <c r="A420" s="1565"/>
      <c r="B420" s="1516"/>
      <c r="C420" s="1517"/>
      <c r="D420" s="1211"/>
      <c r="E420" s="1514"/>
      <c r="F420" s="1518"/>
    </row>
    <row r="421" spans="1:6" x14ac:dyDescent="0.2">
      <c r="A421" s="1565"/>
      <c r="B421" s="1516"/>
      <c r="C421" s="1517"/>
      <c r="D421" s="1211"/>
      <c r="E421" s="1514"/>
      <c r="F421" s="1518"/>
    </row>
    <row r="422" spans="1:6" s="1496" customFormat="1" x14ac:dyDescent="0.2">
      <c r="A422" s="1559" t="s">
        <v>1478</v>
      </c>
      <c r="B422" s="1501" t="s">
        <v>3196</v>
      </c>
      <c r="C422" s="1476"/>
      <c r="D422" s="1205"/>
      <c r="E422" s="1477"/>
      <c r="F422" s="1478"/>
    </row>
    <row r="423" spans="1:6" ht="84" x14ac:dyDescent="0.2">
      <c r="A423" s="1566"/>
      <c r="B423" s="1519" t="s">
        <v>5068</v>
      </c>
      <c r="C423" s="1520"/>
      <c r="D423" s="1212"/>
      <c r="E423" s="1521"/>
      <c r="F423" s="1522"/>
    </row>
    <row r="424" spans="1:6" ht="132" x14ac:dyDescent="0.2">
      <c r="A424" s="1562">
        <v>1</v>
      </c>
      <c r="B424" s="1511" t="s">
        <v>3197</v>
      </c>
      <c r="C424" s="1502"/>
      <c r="D424" s="1209"/>
      <c r="E424" s="1503"/>
      <c r="F424" s="1504"/>
    </row>
    <row r="425" spans="1:6" x14ac:dyDescent="0.2">
      <c r="A425" s="1562"/>
      <c r="B425" s="1486" t="s">
        <v>3198</v>
      </c>
      <c r="C425" s="1502"/>
      <c r="D425" s="1209"/>
      <c r="E425" s="1503"/>
      <c r="F425" s="1504"/>
    </row>
    <row r="426" spans="1:6" x14ac:dyDescent="0.2">
      <c r="A426" s="1562"/>
      <c r="B426" s="1511" t="s">
        <v>3199</v>
      </c>
      <c r="C426" s="1502"/>
      <c r="D426" s="1209"/>
      <c r="E426" s="1503"/>
      <c r="F426" s="1504"/>
    </row>
    <row r="427" spans="1:6" ht="48" x14ac:dyDescent="0.2">
      <c r="A427" s="1562"/>
      <c r="B427" s="1511" t="s">
        <v>5069</v>
      </c>
      <c r="C427" s="1502"/>
      <c r="D427" s="1209"/>
      <c r="E427" s="1503"/>
      <c r="F427" s="1504"/>
    </row>
    <row r="428" spans="1:6" x14ac:dyDescent="0.2">
      <c r="A428" s="1562"/>
      <c r="B428" s="1505" t="s">
        <v>3200</v>
      </c>
      <c r="C428" s="1502"/>
      <c r="D428" s="1209"/>
      <c r="E428" s="1503"/>
      <c r="F428" s="1504"/>
    </row>
    <row r="429" spans="1:6" x14ac:dyDescent="0.2">
      <c r="A429" s="1562"/>
      <c r="B429" s="1505" t="s">
        <v>3201</v>
      </c>
      <c r="C429" s="1502"/>
      <c r="D429" s="1209"/>
      <c r="E429" s="1503"/>
      <c r="F429" s="1504"/>
    </row>
    <row r="430" spans="1:6" x14ac:dyDescent="0.2">
      <c r="A430" s="1562"/>
      <c r="B430" s="1505" t="s">
        <v>3202</v>
      </c>
      <c r="C430" s="1502"/>
      <c r="D430" s="1209"/>
      <c r="E430" s="1503"/>
      <c r="F430" s="1504"/>
    </row>
    <row r="431" spans="1:6" x14ac:dyDescent="0.2">
      <c r="A431" s="1562"/>
      <c r="B431" s="1535" t="s">
        <v>3203</v>
      </c>
      <c r="C431" s="1536"/>
      <c r="D431" s="525"/>
      <c r="E431" s="1537"/>
      <c r="F431" s="1538"/>
    </row>
    <row r="432" spans="1:6" x14ac:dyDescent="0.2">
      <c r="A432" s="1562"/>
      <c r="B432" s="1535" t="s">
        <v>3204</v>
      </c>
      <c r="C432" s="1536"/>
      <c r="D432" s="525"/>
      <c r="E432" s="1537"/>
      <c r="F432" s="1538"/>
    </row>
    <row r="433" spans="1:6" x14ac:dyDescent="0.2">
      <c r="A433" s="1562"/>
      <c r="B433" s="1535" t="s">
        <v>3205</v>
      </c>
      <c r="C433" s="1536"/>
      <c r="D433" s="525"/>
      <c r="E433" s="1537"/>
      <c r="F433" s="1538"/>
    </row>
    <row r="434" spans="1:6" x14ac:dyDescent="0.2">
      <c r="A434" s="1562"/>
      <c r="B434" s="1535" t="s">
        <v>3206</v>
      </c>
      <c r="C434" s="1536"/>
      <c r="D434" s="525"/>
      <c r="E434" s="1537"/>
      <c r="F434" s="1538"/>
    </row>
    <row r="435" spans="1:6" x14ac:dyDescent="0.2">
      <c r="A435" s="1562"/>
      <c r="B435" s="1535" t="s">
        <v>3207</v>
      </c>
      <c r="C435" s="1536"/>
      <c r="D435" s="525"/>
      <c r="E435" s="1537"/>
      <c r="F435" s="1538"/>
    </row>
    <row r="436" spans="1:6" ht="24" x14ac:dyDescent="0.2">
      <c r="A436" s="1562"/>
      <c r="B436" s="1535" t="s">
        <v>3208</v>
      </c>
      <c r="C436" s="1536"/>
      <c r="D436" s="525"/>
      <c r="E436" s="1537"/>
      <c r="F436" s="1538"/>
    </row>
    <row r="437" spans="1:6" ht="24" x14ac:dyDescent="0.2">
      <c r="A437" s="1562"/>
      <c r="B437" s="1535" t="s">
        <v>3209</v>
      </c>
      <c r="C437" s="1536"/>
      <c r="D437" s="525"/>
      <c r="E437" s="1537"/>
      <c r="F437" s="1538"/>
    </row>
    <row r="438" spans="1:6" x14ac:dyDescent="0.2">
      <c r="A438" s="1562"/>
      <c r="B438" s="1535" t="s">
        <v>3210</v>
      </c>
      <c r="C438" s="1536"/>
      <c r="D438" s="525"/>
      <c r="E438" s="1537"/>
      <c r="F438" s="1538"/>
    </row>
    <row r="439" spans="1:6" ht="24" x14ac:dyDescent="0.2">
      <c r="A439" s="1562"/>
      <c r="B439" s="1535" t="s">
        <v>3211</v>
      </c>
      <c r="C439" s="1536"/>
      <c r="D439" s="525"/>
      <c r="E439" s="1537"/>
      <c r="F439" s="1538"/>
    </row>
    <row r="440" spans="1:6" ht="36" x14ac:dyDescent="0.2">
      <c r="A440" s="1562"/>
      <c r="B440" s="1535" t="s">
        <v>3212</v>
      </c>
      <c r="C440" s="1536"/>
      <c r="D440" s="525"/>
      <c r="E440" s="1537"/>
      <c r="F440" s="1538"/>
    </row>
    <row r="441" spans="1:6" x14ac:dyDescent="0.2">
      <c r="A441" s="1562"/>
      <c r="B441" s="1539" t="s">
        <v>5070</v>
      </c>
      <c r="C441" s="1536"/>
      <c r="D441" s="525"/>
      <c r="E441" s="1537"/>
      <c r="F441" s="1538"/>
    </row>
    <row r="442" spans="1:6" x14ac:dyDescent="0.2">
      <c r="A442" s="1562"/>
      <c r="B442" s="1535" t="s">
        <v>3213</v>
      </c>
      <c r="C442" s="1536"/>
      <c r="D442" s="525"/>
      <c r="E442" s="1537"/>
      <c r="F442" s="1538"/>
    </row>
    <row r="443" spans="1:6" ht="24" x14ac:dyDescent="0.2">
      <c r="A443" s="1562"/>
      <c r="B443" s="1535" t="s">
        <v>3214</v>
      </c>
      <c r="C443" s="1536"/>
      <c r="D443" s="525"/>
      <c r="E443" s="1537"/>
      <c r="F443" s="1538"/>
    </row>
    <row r="444" spans="1:6" x14ac:dyDescent="0.2">
      <c r="A444" s="1562"/>
      <c r="B444" s="1535" t="s">
        <v>3215</v>
      </c>
      <c r="C444" s="1536"/>
      <c r="D444" s="525"/>
      <c r="E444" s="1537"/>
      <c r="F444" s="1538"/>
    </row>
    <row r="445" spans="1:6" ht="24" x14ac:dyDescent="0.2">
      <c r="A445" s="1562"/>
      <c r="B445" s="1535" t="s">
        <v>3216</v>
      </c>
      <c r="C445" s="1536"/>
      <c r="D445" s="525"/>
      <c r="E445" s="1537"/>
      <c r="F445" s="1538"/>
    </row>
    <row r="446" spans="1:6" ht="24" x14ac:dyDescent="0.2">
      <c r="A446" s="1562"/>
      <c r="B446" s="1535" t="s">
        <v>3217</v>
      </c>
      <c r="C446" s="1536"/>
      <c r="D446" s="525"/>
      <c r="E446" s="1537"/>
      <c r="F446" s="1538"/>
    </row>
    <row r="447" spans="1:6" x14ac:dyDescent="0.2">
      <c r="A447" s="1562"/>
      <c r="B447" s="1535" t="s">
        <v>3218</v>
      </c>
      <c r="C447" s="1536"/>
      <c r="D447" s="525"/>
      <c r="E447" s="1537"/>
      <c r="F447" s="1538"/>
    </row>
    <row r="448" spans="1:6" x14ac:dyDescent="0.2">
      <c r="A448" s="1562"/>
      <c r="B448" s="1535" t="s">
        <v>3219</v>
      </c>
      <c r="C448" s="1536"/>
      <c r="D448" s="525"/>
      <c r="E448" s="1537"/>
      <c r="F448" s="1538"/>
    </row>
    <row r="449" spans="1:6" ht="12.75" customHeight="1" x14ac:dyDescent="0.2">
      <c r="A449" s="1562"/>
      <c r="B449" s="1535" t="s">
        <v>3220</v>
      </c>
      <c r="C449" s="1536"/>
      <c r="D449" s="525"/>
      <c r="E449" s="1537"/>
      <c r="F449" s="1538"/>
    </row>
    <row r="450" spans="1:6" x14ac:dyDescent="0.2">
      <c r="A450" s="1562"/>
      <c r="B450" s="1535" t="s">
        <v>3221</v>
      </c>
      <c r="C450" s="1536"/>
      <c r="D450" s="525"/>
      <c r="E450" s="1537"/>
      <c r="F450" s="1538"/>
    </row>
    <row r="451" spans="1:6" x14ac:dyDescent="0.2">
      <c r="A451" s="1562"/>
      <c r="B451" s="1535" t="s">
        <v>3222</v>
      </c>
      <c r="C451" s="1536"/>
      <c r="D451" s="525"/>
      <c r="E451" s="1537"/>
      <c r="F451" s="1538"/>
    </row>
    <row r="452" spans="1:6" ht="38.25" customHeight="1" x14ac:dyDescent="0.2">
      <c r="A452" s="1562"/>
      <c r="B452" s="1535" t="s">
        <v>3223</v>
      </c>
      <c r="C452" s="1536"/>
      <c r="D452" s="525"/>
      <c r="E452" s="1537"/>
      <c r="F452" s="1538"/>
    </row>
    <row r="453" spans="1:6" x14ac:dyDescent="0.2">
      <c r="A453" s="1562"/>
      <c r="B453" s="1535" t="s">
        <v>2031</v>
      </c>
      <c r="C453" s="1536" t="s">
        <v>40</v>
      </c>
      <c r="D453" s="525">
        <v>1</v>
      </c>
      <c r="E453" s="1540"/>
      <c r="F453" s="1504">
        <f>E453*D453</f>
        <v>0</v>
      </c>
    </row>
    <row r="454" spans="1:6" x14ac:dyDescent="0.2">
      <c r="A454" s="1562"/>
      <c r="B454" s="1535"/>
      <c r="C454" s="1536"/>
      <c r="D454" s="525"/>
      <c r="E454" s="1537"/>
      <c r="F454" s="1538"/>
    </row>
    <row r="455" spans="1:6" x14ac:dyDescent="0.2">
      <c r="A455" s="1562">
        <f>A424+1</f>
        <v>2</v>
      </c>
      <c r="B455" s="1541" t="s">
        <v>3224</v>
      </c>
      <c r="C455" s="1536"/>
      <c r="D455" s="525"/>
      <c r="E455" s="1537"/>
      <c r="F455" s="1538"/>
    </row>
    <row r="456" spans="1:6" ht="24" x14ac:dyDescent="0.2">
      <c r="A456" s="1562"/>
      <c r="B456" s="1535" t="s">
        <v>5071</v>
      </c>
      <c r="C456" s="1536"/>
      <c r="D456" s="525"/>
      <c r="E456" s="1537"/>
      <c r="F456" s="1538"/>
    </row>
    <row r="457" spans="1:6" x14ac:dyDescent="0.2">
      <c r="A457" s="1562"/>
      <c r="B457" s="1535" t="s">
        <v>3225</v>
      </c>
      <c r="C457" s="1536"/>
      <c r="D457" s="525"/>
      <c r="E457" s="1537"/>
      <c r="F457" s="1538"/>
    </row>
    <row r="458" spans="1:6" x14ac:dyDescent="0.2">
      <c r="A458" s="1562"/>
      <c r="B458" s="1535" t="s">
        <v>3226</v>
      </c>
      <c r="C458" s="1536"/>
      <c r="D458" s="525"/>
      <c r="E458" s="1537"/>
      <c r="F458" s="1538"/>
    </row>
    <row r="459" spans="1:6" x14ac:dyDescent="0.2">
      <c r="A459" s="1562"/>
      <c r="B459" s="1535" t="s">
        <v>3227</v>
      </c>
      <c r="C459" s="1536"/>
      <c r="D459" s="525"/>
      <c r="E459" s="1537"/>
      <c r="F459" s="1538"/>
    </row>
    <row r="460" spans="1:6" ht="24" x14ac:dyDescent="0.2">
      <c r="A460" s="1562"/>
      <c r="B460" s="1535" t="s">
        <v>3228</v>
      </c>
      <c r="C460" s="1536"/>
      <c r="D460" s="525"/>
      <c r="E460" s="1537"/>
      <c r="F460" s="1538"/>
    </row>
    <row r="461" spans="1:6" ht="48" x14ac:dyDescent="0.2">
      <c r="A461" s="1562"/>
      <c r="B461" s="1535" t="s">
        <v>3229</v>
      </c>
      <c r="C461" s="1536"/>
      <c r="D461" s="525"/>
      <c r="E461" s="1537"/>
      <c r="F461" s="1538"/>
    </row>
    <row r="462" spans="1:6" x14ac:dyDescent="0.2">
      <c r="A462" s="1562"/>
      <c r="B462" s="1535" t="s">
        <v>3230</v>
      </c>
      <c r="C462" s="1536"/>
      <c r="D462" s="525"/>
      <c r="E462" s="1537"/>
      <c r="F462" s="1538"/>
    </row>
    <row r="463" spans="1:6" ht="24" x14ac:dyDescent="0.2">
      <c r="A463" s="1562"/>
      <c r="B463" s="1535" t="s">
        <v>3231</v>
      </c>
      <c r="C463" s="1536"/>
      <c r="D463" s="525"/>
      <c r="E463" s="1537"/>
      <c r="F463" s="1538"/>
    </row>
    <row r="464" spans="1:6" x14ac:dyDescent="0.2">
      <c r="A464" s="1562"/>
      <c r="B464" s="1535" t="s">
        <v>3232</v>
      </c>
      <c r="C464" s="1536"/>
      <c r="D464" s="525"/>
      <c r="E464" s="1537"/>
      <c r="F464" s="1538"/>
    </row>
    <row r="465" spans="1:6" x14ac:dyDescent="0.2">
      <c r="A465" s="1562"/>
      <c r="B465" s="1535" t="s">
        <v>3233</v>
      </c>
      <c r="C465" s="1536"/>
      <c r="D465" s="525"/>
      <c r="E465" s="1537"/>
      <c r="F465" s="1538"/>
    </row>
    <row r="466" spans="1:6" x14ac:dyDescent="0.2">
      <c r="A466" s="1562"/>
      <c r="B466" s="1535" t="s">
        <v>3234</v>
      </c>
      <c r="C466" s="1536"/>
      <c r="D466" s="525"/>
      <c r="E466" s="1537"/>
      <c r="F466" s="1538"/>
    </row>
    <row r="467" spans="1:6" x14ac:dyDescent="0.2">
      <c r="A467" s="1562"/>
      <c r="B467" s="1535" t="s">
        <v>3235</v>
      </c>
      <c r="C467" s="1536"/>
      <c r="D467" s="525"/>
      <c r="E467" s="1537"/>
      <c r="F467" s="1538"/>
    </row>
    <row r="468" spans="1:6" ht="24" x14ac:dyDescent="0.2">
      <c r="A468" s="1562"/>
      <c r="B468" s="1535" t="s">
        <v>3236</v>
      </c>
      <c r="C468" s="1536"/>
      <c r="D468" s="525"/>
      <c r="E468" s="1537"/>
      <c r="F468" s="1538"/>
    </row>
    <row r="469" spans="1:6" ht="24" x14ac:dyDescent="0.2">
      <c r="A469" s="1562"/>
      <c r="B469" s="1535" t="s">
        <v>3237</v>
      </c>
      <c r="C469" s="1536"/>
      <c r="D469" s="525"/>
      <c r="E469" s="1537"/>
      <c r="F469" s="1538"/>
    </row>
    <row r="470" spans="1:6" x14ac:dyDescent="0.2">
      <c r="A470" s="1562"/>
      <c r="B470" s="1535" t="s">
        <v>3238</v>
      </c>
      <c r="C470" s="1536"/>
      <c r="D470" s="525"/>
      <c r="E470" s="1537"/>
      <c r="F470" s="1538"/>
    </row>
    <row r="471" spans="1:6" x14ac:dyDescent="0.2">
      <c r="A471" s="1562"/>
      <c r="B471" s="1535" t="s">
        <v>3239</v>
      </c>
      <c r="C471" s="1536"/>
      <c r="D471" s="525"/>
      <c r="E471" s="1537"/>
      <c r="F471" s="1538"/>
    </row>
    <row r="472" spans="1:6" x14ac:dyDescent="0.2">
      <c r="A472" s="1562"/>
      <c r="B472" s="1535" t="s">
        <v>3240</v>
      </c>
      <c r="C472" s="1536"/>
      <c r="D472" s="525"/>
      <c r="E472" s="1537"/>
      <c r="F472" s="1538"/>
    </row>
    <row r="473" spans="1:6" x14ac:dyDescent="0.2">
      <c r="A473" s="1562"/>
      <c r="B473" s="1535" t="s">
        <v>3241</v>
      </c>
      <c r="C473" s="1536"/>
      <c r="D473" s="525"/>
      <c r="E473" s="1537"/>
      <c r="F473" s="1538"/>
    </row>
    <row r="474" spans="1:6" x14ac:dyDescent="0.2">
      <c r="A474" s="1562"/>
      <c r="B474" s="1535" t="s">
        <v>3242</v>
      </c>
      <c r="C474" s="1536"/>
      <c r="D474" s="525"/>
      <c r="E474" s="1537"/>
      <c r="F474" s="1538"/>
    </row>
    <row r="475" spans="1:6" x14ac:dyDescent="0.2">
      <c r="A475" s="1562"/>
      <c r="B475" s="1535" t="s">
        <v>3243</v>
      </c>
      <c r="C475" s="1536"/>
      <c r="D475" s="525"/>
      <c r="E475" s="1537"/>
      <c r="F475" s="1538"/>
    </row>
    <row r="476" spans="1:6" x14ac:dyDescent="0.2">
      <c r="A476" s="1562"/>
      <c r="B476" s="1535" t="s">
        <v>3244</v>
      </c>
      <c r="C476" s="1536"/>
      <c r="D476" s="525"/>
      <c r="E476" s="1537"/>
      <c r="F476" s="1538"/>
    </row>
    <row r="477" spans="1:6" x14ac:dyDescent="0.2">
      <c r="A477" s="1562"/>
      <c r="B477" s="1535" t="s">
        <v>3245</v>
      </c>
      <c r="C477" s="1536"/>
      <c r="D477" s="525"/>
      <c r="E477" s="1537"/>
      <c r="F477" s="1538"/>
    </row>
    <row r="478" spans="1:6" x14ac:dyDescent="0.2">
      <c r="A478" s="1562"/>
      <c r="B478" s="1535" t="s">
        <v>3240</v>
      </c>
      <c r="C478" s="1536"/>
      <c r="D478" s="525"/>
      <c r="E478" s="1537"/>
      <c r="F478" s="1538"/>
    </row>
    <row r="479" spans="1:6" x14ac:dyDescent="0.2">
      <c r="A479" s="1562"/>
      <c r="B479" s="1535" t="s">
        <v>3241</v>
      </c>
      <c r="C479" s="1536"/>
      <c r="D479" s="525"/>
      <c r="E479" s="1537"/>
      <c r="F479" s="1538"/>
    </row>
    <row r="480" spans="1:6" x14ac:dyDescent="0.2">
      <c r="A480" s="1562"/>
      <c r="B480" s="1535" t="s">
        <v>3246</v>
      </c>
      <c r="C480" s="1536"/>
      <c r="D480" s="525"/>
      <c r="E480" s="1537"/>
      <c r="F480" s="1538"/>
    </row>
    <row r="481" spans="1:6" x14ac:dyDescent="0.2">
      <c r="A481" s="1562"/>
      <c r="B481" s="1535" t="s">
        <v>3247</v>
      </c>
      <c r="C481" s="1536"/>
      <c r="D481" s="525"/>
      <c r="E481" s="1537"/>
      <c r="F481" s="1538"/>
    </row>
    <row r="482" spans="1:6" x14ac:dyDescent="0.2">
      <c r="A482" s="1562"/>
      <c r="B482" s="1535" t="s">
        <v>3248</v>
      </c>
      <c r="C482" s="1536"/>
      <c r="D482" s="525"/>
      <c r="E482" s="1537"/>
      <c r="F482" s="1538"/>
    </row>
    <row r="483" spans="1:6" x14ac:dyDescent="0.2">
      <c r="A483" s="1562"/>
      <c r="B483" s="1535" t="s">
        <v>3249</v>
      </c>
      <c r="C483" s="1536"/>
      <c r="D483" s="525"/>
      <c r="E483" s="1537"/>
      <c r="F483" s="1538"/>
    </row>
    <row r="484" spans="1:6" x14ac:dyDescent="0.2">
      <c r="A484" s="1562"/>
      <c r="B484" s="1535" t="s">
        <v>3250</v>
      </c>
      <c r="C484" s="1536"/>
      <c r="D484" s="525"/>
      <c r="E484" s="1537"/>
      <c r="F484" s="1538"/>
    </row>
    <row r="485" spans="1:6" x14ac:dyDescent="0.2">
      <c r="A485" s="1562"/>
      <c r="B485" s="1535" t="s">
        <v>3251</v>
      </c>
      <c r="C485" s="1536"/>
      <c r="D485" s="525"/>
      <c r="E485" s="1537"/>
      <c r="F485" s="1538"/>
    </row>
    <row r="486" spans="1:6" x14ac:dyDescent="0.2">
      <c r="A486" s="1562"/>
      <c r="B486" s="1535" t="s">
        <v>3252</v>
      </c>
      <c r="C486" s="1536"/>
      <c r="D486" s="525"/>
      <c r="E486" s="1537"/>
      <c r="F486" s="1538"/>
    </row>
    <row r="487" spans="1:6" x14ac:dyDescent="0.2">
      <c r="A487" s="1562"/>
      <c r="B487" s="1535" t="s">
        <v>3253</v>
      </c>
      <c r="C487" s="1536"/>
      <c r="D487" s="525"/>
      <c r="E487" s="1537"/>
      <c r="F487" s="1538"/>
    </row>
    <row r="488" spans="1:6" x14ac:dyDescent="0.2">
      <c r="A488" s="1562"/>
      <c r="B488" s="1535" t="s">
        <v>3254</v>
      </c>
      <c r="C488" s="1536"/>
      <c r="D488" s="525"/>
      <c r="E488" s="1537"/>
      <c r="F488" s="1538"/>
    </row>
    <row r="489" spans="1:6" x14ac:dyDescent="0.2">
      <c r="A489" s="1562"/>
      <c r="B489" s="1535" t="s">
        <v>3255</v>
      </c>
      <c r="C489" s="1536"/>
      <c r="D489" s="525"/>
      <c r="E489" s="1537"/>
      <c r="F489" s="1538"/>
    </row>
    <row r="490" spans="1:6" x14ac:dyDescent="0.2">
      <c r="A490" s="1562"/>
      <c r="B490" s="1535" t="s">
        <v>3256</v>
      </c>
      <c r="C490" s="1536"/>
      <c r="D490" s="525"/>
      <c r="E490" s="1537"/>
      <c r="F490" s="1538"/>
    </row>
    <row r="491" spans="1:6" x14ac:dyDescent="0.2">
      <c r="A491" s="1562"/>
      <c r="B491" s="1535" t="s">
        <v>3257</v>
      </c>
      <c r="C491" s="1536"/>
      <c r="D491" s="525"/>
      <c r="E491" s="1537"/>
      <c r="F491" s="1538"/>
    </row>
    <row r="492" spans="1:6" x14ac:dyDescent="0.2">
      <c r="A492" s="1562"/>
      <c r="B492" s="1535" t="s">
        <v>3258</v>
      </c>
      <c r="C492" s="1536"/>
      <c r="D492" s="525"/>
      <c r="E492" s="1537"/>
      <c r="F492" s="1538"/>
    </row>
    <row r="493" spans="1:6" x14ac:dyDescent="0.2">
      <c r="A493" s="1562"/>
      <c r="B493" s="1535" t="s">
        <v>3259</v>
      </c>
      <c r="C493" s="1536"/>
      <c r="D493" s="525"/>
      <c r="E493" s="1537"/>
      <c r="F493" s="1538"/>
    </row>
    <row r="494" spans="1:6" x14ac:dyDescent="0.2">
      <c r="A494" s="1562"/>
      <c r="B494" s="1535" t="s">
        <v>3260</v>
      </c>
      <c r="C494" s="1536"/>
      <c r="D494" s="525"/>
      <c r="E494" s="1537"/>
      <c r="F494" s="1538"/>
    </row>
    <row r="495" spans="1:6" x14ac:dyDescent="0.2">
      <c r="A495" s="1562"/>
      <c r="B495" s="1535" t="s">
        <v>3261</v>
      </c>
      <c r="C495" s="1536"/>
      <c r="D495" s="525"/>
      <c r="E495" s="1537"/>
      <c r="F495" s="1538"/>
    </row>
    <row r="496" spans="1:6" x14ac:dyDescent="0.2">
      <c r="A496" s="1562"/>
      <c r="B496" s="1535" t="s">
        <v>3262</v>
      </c>
      <c r="C496" s="1536"/>
      <c r="D496" s="525"/>
      <c r="E496" s="1537"/>
      <c r="F496" s="1538"/>
    </row>
    <row r="497" spans="1:6" x14ac:dyDescent="0.2">
      <c r="A497" s="1562"/>
      <c r="B497" s="1535" t="s">
        <v>3263</v>
      </c>
      <c r="C497" s="1536"/>
      <c r="D497" s="525"/>
      <c r="E497" s="1537"/>
      <c r="F497" s="1538"/>
    </row>
    <row r="498" spans="1:6" x14ac:dyDescent="0.2">
      <c r="A498" s="1562"/>
      <c r="B498" s="1535" t="s">
        <v>3264</v>
      </c>
      <c r="C498" s="1536"/>
      <c r="D498" s="525"/>
      <c r="E498" s="1537"/>
      <c r="F498" s="1538"/>
    </row>
    <row r="499" spans="1:6" x14ac:dyDescent="0.2">
      <c r="A499" s="1562"/>
      <c r="B499" s="1535" t="s">
        <v>3265</v>
      </c>
      <c r="C499" s="1536"/>
      <c r="D499" s="525"/>
      <c r="E499" s="1537"/>
      <c r="F499" s="1538"/>
    </row>
    <row r="500" spans="1:6" x14ac:dyDescent="0.2">
      <c r="A500" s="1562"/>
      <c r="B500" s="1535" t="s">
        <v>3266</v>
      </c>
      <c r="C500" s="1536"/>
      <c r="D500" s="525"/>
      <c r="E500" s="1537"/>
      <c r="F500" s="1538"/>
    </row>
    <row r="501" spans="1:6" x14ac:dyDescent="0.2">
      <c r="A501" s="1562"/>
      <c r="B501" s="1535" t="s">
        <v>3267</v>
      </c>
      <c r="C501" s="1536"/>
      <c r="D501" s="525"/>
      <c r="E501" s="1537"/>
      <c r="F501" s="1538"/>
    </row>
    <row r="502" spans="1:6" x14ac:dyDescent="0.2">
      <c r="A502" s="1562"/>
      <c r="B502" s="1535" t="s">
        <v>3268</v>
      </c>
      <c r="C502" s="1536"/>
      <c r="D502" s="525"/>
      <c r="E502" s="1537"/>
      <c r="F502" s="1538"/>
    </row>
    <row r="503" spans="1:6" x14ac:dyDescent="0.2">
      <c r="A503" s="1562"/>
      <c r="B503" s="1535" t="s">
        <v>3269</v>
      </c>
      <c r="C503" s="1536"/>
      <c r="D503" s="525"/>
      <c r="E503" s="1537"/>
      <c r="F503" s="1538"/>
    </row>
    <row r="504" spans="1:6" x14ac:dyDescent="0.2">
      <c r="A504" s="1562"/>
      <c r="B504" s="1535" t="s">
        <v>3258</v>
      </c>
      <c r="C504" s="1536"/>
      <c r="D504" s="525"/>
      <c r="E504" s="1537"/>
      <c r="F504" s="1538"/>
    </row>
    <row r="505" spans="1:6" x14ac:dyDescent="0.2">
      <c r="A505" s="1562"/>
      <c r="B505" s="1535" t="s">
        <v>3270</v>
      </c>
      <c r="C505" s="1536"/>
      <c r="D505" s="525"/>
      <c r="E505" s="1537"/>
      <c r="F505" s="1538"/>
    </row>
    <row r="506" spans="1:6" x14ac:dyDescent="0.2">
      <c r="A506" s="1562"/>
      <c r="B506" s="1535" t="s">
        <v>3271</v>
      </c>
      <c r="C506" s="1536"/>
      <c r="D506" s="525"/>
      <c r="E506" s="1537"/>
      <c r="F506" s="1538"/>
    </row>
    <row r="507" spans="1:6" x14ac:dyDescent="0.2">
      <c r="A507" s="1562"/>
      <c r="B507" s="1535" t="s">
        <v>3272</v>
      </c>
      <c r="C507" s="1536"/>
      <c r="D507" s="525"/>
      <c r="E507" s="1537"/>
      <c r="F507" s="1538"/>
    </row>
    <row r="508" spans="1:6" x14ac:dyDescent="0.2">
      <c r="A508" s="1562"/>
      <c r="B508" s="1505" t="s">
        <v>3273</v>
      </c>
      <c r="C508" s="1502"/>
      <c r="D508" s="1209"/>
      <c r="E508" s="1503"/>
      <c r="F508" s="1504"/>
    </row>
    <row r="509" spans="1:6" x14ac:dyDescent="0.2">
      <c r="A509" s="1562"/>
      <c r="B509" s="1505" t="s">
        <v>2031</v>
      </c>
      <c r="C509" s="1502" t="s">
        <v>40</v>
      </c>
      <c r="D509" s="1209">
        <v>1</v>
      </c>
      <c r="E509" s="1506"/>
      <c r="F509" s="1504">
        <f>E509*D509</f>
        <v>0</v>
      </c>
    </row>
    <row r="510" spans="1:6" ht="84" x14ac:dyDescent="0.2">
      <c r="A510" s="1562">
        <f>A455+1</f>
        <v>3</v>
      </c>
      <c r="B510" s="1486" t="s">
        <v>5072</v>
      </c>
      <c r="C510" s="1502" t="s">
        <v>40</v>
      </c>
      <c r="D510" s="1209">
        <v>1</v>
      </c>
      <c r="E510" s="1506"/>
      <c r="F510" s="1504">
        <f>E510*D510</f>
        <v>0</v>
      </c>
    </row>
    <row r="511" spans="1:6" ht="60" x14ac:dyDescent="0.2">
      <c r="A511" s="1562">
        <f>A510+1</f>
        <v>4</v>
      </c>
      <c r="B511" s="1486" t="s">
        <v>5073</v>
      </c>
      <c r="C511" s="1502" t="s">
        <v>40</v>
      </c>
      <c r="D511" s="1209">
        <v>1</v>
      </c>
      <c r="E511" s="1506"/>
      <c r="F511" s="1504">
        <f>E511*D511</f>
        <v>0</v>
      </c>
    </row>
    <row r="512" spans="1:6" ht="60" x14ac:dyDescent="0.2">
      <c r="A512" s="1562">
        <f>A511+1</f>
        <v>5</v>
      </c>
      <c r="B512" s="1505" t="s">
        <v>3274</v>
      </c>
      <c r="C512" s="1502" t="s">
        <v>40</v>
      </c>
      <c r="D512" s="1209">
        <v>1</v>
      </c>
      <c r="E512" s="1506"/>
      <c r="F512" s="1504">
        <f>E512*D512</f>
        <v>0</v>
      </c>
    </row>
    <row r="513" spans="1:6" ht="24" x14ac:dyDescent="0.2">
      <c r="A513" s="1567">
        <f>A512+1</f>
        <v>6</v>
      </c>
      <c r="B513" s="1487" t="s">
        <v>5074</v>
      </c>
      <c r="C513" s="1526" t="s">
        <v>40</v>
      </c>
      <c r="D513" s="1213">
        <v>1</v>
      </c>
      <c r="E513" s="1530"/>
      <c r="F513" s="1527">
        <f>E513*D513</f>
        <v>0</v>
      </c>
    </row>
    <row r="514" spans="1:6" x14ac:dyDescent="0.2">
      <c r="A514" s="1560"/>
      <c r="B514" s="1497"/>
      <c r="C514" s="1498"/>
      <c r="D514" s="1208"/>
      <c r="E514" s="1499"/>
      <c r="F514" s="1500"/>
    </row>
    <row r="515" spans="1:6" x14ac:dyDescent="0.2">
      <c r="A515" s="1569"/>
      <c r="B515" s="1501" t="str">
        <f>"SKUPAJ " &amp;B422</f>
        <v>SKUPAJ DIESEL ELEKTRIČNI AGREGAT - DEA</v>
      </c>
      <c r="C515" s="1342"/>
      <c r="D515" s="1205"/>
      <c r="E515" s="1477"/>
      <c r="F515" s="1483">
        <f>SUM(F453:F513)</f>
        <v>0</v>
      </c>
    </row>
    <row r="516" spans="1:6" x14ac:dyDescent="0.2">
      <c r="A516" s="1570"/>
      <c r="B516" s="1516"/>
      <c r="C516" s="1517"/>
      <c r="D516" s="1211"/>
      <c r="E516" s="1514"/>
      <c r="F516" s="1518"/>
    </row>
    <row r="517" spans="1:6" x14ac:dyDescent="0.2">
      <c r="A517" s="1565"/>
      <c r="B517" s="1516"/>
      <c r="C517" s="1517"/>
      <c r="D517" s="1211"/>
      <c r="E517" s="1514"/>
      <c r="F517" s="1518"/>
    </row>
    <row r="518" spans="1:6" s="1283" customFormat="1" ht="18.75" x14ac:dyDescent="0.3">
      <c r="A518" s="1571"/>
      <c r="B518" s="1490" t="s">
        <v>4463</v>
      </c>
      <c r="C518" s="1543"/>
      <c r="D518" s="1147"/>
      <c r="E518" s="1244"/>
      <c r="F518" s="1544"/>
    </row>
    <row r="519" spans="1:6" x14ac:dyDescent="0.2">
      <c r="A519" s="1565"/>
      <c r="B519" s="1516"/>
      <c r="C519" s="1517"/>
      <c r="D519" s="1211"/>
      <c r="E519" s="1514"/>
      <c r="F519" s="1518"/>
    </row>
    <row r="520" spans="1:6" x14ac:dyDescent="0.2">
      <c r="A520" s="1570"/>
      <c r="B520" s="1516"/>
      <c r="C520" s="1517"/>
      <c r="D520" s="1211"/>
      <c r="E520" s="1514"/>
      <c r="F520" s="1518"/>
    </row>
    <row r="521" spans="1:6" s="1496" customFormat="1" x14ac:dyDescent="0.2">
      <c r="A521" s="1559" t="s">
        <v>2316</v>
      </c>
      <c r="B521" s="1501" t="s">
        <v>3275</v>
      </c>
      <c r="C521" s="1342"/>
      <c r="D521" s="617"/>
      <c r="E521" s="1477"/>
      <c r="F521" s="1478"/>
    </row>
    <row r="522" spans="1:6" s="1496" customFormat="1" x14ac:dyDescent="0.2">
      <c r="A522" s="1559" t="s">
        <v>2947</v>
      </c>
      <c r="B522" s="1501" t="s">
        <v>3276</v>
      </c>
      <c r="C522" s="1476"/>
      <c r="D522" s="1205"/>
      <c r="E522" s="1477"/>
      <c r="F522" s="1478"/>
    </row>
    <row r="523" spans="1:6" ht="156" x14ac:dyDescent="0.2">
      <c r="A523" s="1566"/>
      <c r="B523" s="1519" t="s">
        <v>3277</v>
      </c>
      <c r="C523" s="1520"/>
      <c r="D523" s="1212"/>
      <c r="E523" s="1521"/>
      <c r="F523" s="1522"/>
    </row>
    <row r="524" spans="1:6" ht="37.5" customHeight="1" x14ac:dyDescent="0.2">
      <c r="A524" s="1562"/>
      <c r="B524" s="1505" t="s">
        <v>3278</v>
      </c>
      <c r="C524" s="1502"/>
      <c r="D524" s="1209"/>
      <c r="E524" s="1503"/>
      <c r="F524" s="1504"/>
    </row>
    <row r="525" spans="1:6" x14ac:dyDescent="0.2">
      <c r="A525" s="1562"/>
      <c r="B525" s="1505" t="s">
        <v>3279</v>
      </c>
      <c r="C525" s="1502"/>
      <c r="D525" s="1209"/>
      <c r="E525" s="1503"/>
      <c r="F525" s="1504"/>
    </row>
    <row r="526" spans="1:6" ht="24" x14ac:dyDescent="0.2">
      <c r="A526" s="1562">
        <v>1</v>
      </c>
      <c r="B526" s="1505" t="s">
        <v>3280</v>
      </c>
      <c r="C526" s="1502"/>
      <c r="D526" s="1209"/>
      <c r="E526" s="1503"/>
      <c r="F526" s="1504"/>
    </row>
    <row r="527" spans="1:6" x14ac:dyDescent="0.2">
      <c r="A527" s="1562"/>
      <c r="B527" s="1511" t="s">
        <v>3281</v>
      </c>
      <c r="C527" s="1502" t="s">
        <v>926</v>
      </c>
      <c r="D527" s="1209">
        <v>155</v>
      </c>
      <c r="E527" s="1506"/>
      <c r="F527" s="1504">
        <f>E527*D527</f>
        <v>0</v>
      </c>
    </row>
    <row r="528" spans="1:6" x14ac:dyDescent="0.2">
      <c r="A528" s="1562"/>
      <c r="B528" s="1511" t="s">
        <v>3282</v>
      </c>
      <c r="C528" s="1502" t="s">
        <v>926</v>
      </c>
      <c r="D528" s="1209">
        <v>120</v>
      </c>
      <c r="E528" s="1506"/>
      <c r="F528" s="1504">
        <f>E528*D528</f>
        <v>0</v>
      </c>
    </row>
    <row r="529" spans="1:6" x14ac:dyDescent="0.2">
      <c r="A529" s="1562">
        <f>A526+1</f>
        <v>2</v>
      </c>
      <c r="B529" s="1505" t="s">
        <v>3283</v>
      </c>
      <c r="C529" s="1502" t="s">
        <v>40</v>
      </c>
      <c r="D529" s="1209">
        <v>1</v>
      </c>
      <c r="E529" s="1506"/>
      <c r="F529" s="1504">
        <f>E529*D529</f>
        <v>0</v>
      </c>
    </row>
    <row r="530" spans="1:6" ht="48" x14ac:dyDescent="0.2">
      <c r="A530" s="1562">
        <f>A529+1</f>
        <v>3</v>
      </c>
      <c r="B530" s="1510" t="s">
        <v>3284</v>
      </c>
      <c r="C530" s="1502"/>
      <c r="D530" s="1209"/>
      <c r="E530" s="1503"/>
      <c r="F530" s="1504"/>
    </row>
    <row r="531" spans="1:6" x14ac:dyDescent="0.2">
      <c r="A531" s="1562"/>
      <c r="B531" s="1511" t="s">
        <v>3282</v>
      </c>
      <c r="C531" s="1502" t="s">
        <v>926</v>
      </c>
      <c r="D531" s="1209">
        <v>2100</v>
      </c>
      <c r="E531" s="1506"/>
      <c r="F531" s="1504">
        <f>E531*D531</f>
        <v>0</v>
      </c>
    </row>
    <row r="532" spans="1:6" ht="24" x14ac:dyDescent="0.2">
      <c r="A532" s="1562">
        <f>A530+1</f>
        <v>4</v>
      </c>
      <c r="B532" s="1510" t="s">
        <v>3285</v>
      </c>
      <c r="C532" s="1502"/>
      <c r="D532" s="1209"/>
      <c r="E532" s="1503"/>
      <c r="F532" s="1504"/>
    </row>
    <row r="533" spans="1:6" x14ac:dyDescent="0.2">
      <c r="A533" s="1562"/>
      <c r="B533" s="1511" t="s">
        <v>3286</v>
      </c>
      <c r="C533" s="1502" t="s">
        <v>926</v>
      </c>
      <c r="D533" s="1209">
        <v>900</v>
      </c>
      <c r="E533" s="1506"/>
      <c r="F533" s="1504">
        <f>E533*D533</f>
        <v>0</v>
      </c>
    </row>
    <row r="534" spans="1:6" ht="84" x14ac:dyDescent="0.2">
      <c r="A534" s="1562">
        <f>A532+1</f>
        <v>5</v>
      </c>
      <c r="B534" s="1505" t="s">
        <v>3287</v>
      </c>
      <c r="C534" s="1502"/>
      <c r="D534" s="1209"/>
      <c r="E534" s="1503"/>
      <c r="F534" s="1504"/>
    </row>
    <row r="535" spans="1:6" x14ac:dyDescent="0.2">
      <c r="A535" s="1562"/>
      <c r="B535" s="1511" t="s">
        <v>3288</v>
      </c>
      <c r="C535" s="1502" t="s">
        <v>2025</v>
      </c>
      <c r="D535" s="1209">
        <v>1</v>
      </c>
      <c r="E535" s="1503"/>
      <c r="F535" s="1504"/>
    </row>
    <row r="536" spans="1:6" x14ac:dyDescent="0.2">
      <c r="A536" s="1562"/>
      <c r="B536" s="1511" t="s">
        <v>3289</v>
      </c>
      <c r="C536" s="1502" t="s">
        <v>2025</v>
      </c>
      <c r="D536" s="1209">
        <v>2</v>
      </c>
      <c r="E536" s="1503"/>
      <c r="F536" s="1504"/>
    </row>
    <row r="537" spans="1:6" x14ac:dyDescent="0.2">
      <c r="A537" s="1562"/>
      <c r="B537" s="1511" t="s">
        <v>3290</v>
      </c>
      <c r="C537" s="1502" t="s">
        <v>2025</v>
      </c>
      <c r="D537" s="1209">
        <v>2</v>
      </c>
      <c r="E537" s="1503"/>
      <c r="F537" s="1504"/>
    </row>
    <row r="538" spans="1:6" x14ac:dyDescent="0.2">
      <c r="A538" s="1562"/>
      <c r="B538" s="1511" t="s">
        <v>3291</v>
      </c>
      <c r="C538" s="1502" t="s">
        <v>2025</v>
      </c>
      <c r="D538" s="1209">
        <v>1</v>
      </c>
      <c r="E538" s="1503"/>
      <c r="F538" s="1504"/>
    </row>
    <row r="539" spans="1:6" x14ac:dyDescent="0.2">
      <c r="A539" s="1562"/>
      <c r="B539" s="1511" t="s">
        <v>3292</v>
      </c>
      <c r="C539" s="1502" t="s">
        <v>2025</v>
      </c>
      <c r="D539" s="1209">
        <v>3</v>
      </c>
      <c r="E539" s="1503"/>
      <c r="F539" s="1504"/>
    </row>
    <row r="540" spans="1:6" ht="24" x14ac:dyDescent="0.2">
      <c r="A540" s="1562"/>
      <c r="B540" s="1511" t="s">
        <v>3293</v>
      </c>
      <c r="C540" s="1502" t="s">
        <v>2025</v>
      </c>
      <c r="D540" s="1209">
        <v>2</v>
      </c>
      <c r="E540" s="1503"/>
      <c r="F540" s="1504"/>
    </row>
    <row r="541" spans="1:6" x14ac:dyDescent="0.2">
      <c r="A541" s="1562"/>
      <c r="B541" s="1511" t="s">
        <v>3294</v>
      </c>
      <c r="C541" s="1502" t="s">
        <v>2025</v>
      </c>
      <c r="D541" s="1209">
        <v>1</v>
      </c>
      <c r="E541" s="1503"/>
      <c r="F541" s="1504"/>
    </row>
    <row r="542" spans="1:6" x14ac:dyDescent="0.2">
      <c r="A542" s="1562"/>
      <c r="B542" s="1511" t="s">
        <v>3295</v>
      </c>
      <c r="C542" s="1502" t="s">
        <v>2025</v>
      </c>
      <c r="D542" s="1209">
        <v>2</v>
      </c>
      <c r="E542" s="1503"/>
      <c r="F542" s="1504"/>
    </row>
    <row r="543" spans="1:6" x14ac:dyDescent="0.2">
      <c r="A543" s="1562"/>
      <c r="B543" s="1511" t="s">
        <v>3296</v>
      </c>
      <c r="C543" s="1502" t="s">
        <v>2025</v>
      </c>
      <c r="D543" s="1209">
        <v>1</v>
      </c>
      <c r="E543" s="1503"/>
      <c r="F543" s="1504"/>
    </row>
    <row r="544" spans="1:6" x14ac:dyDescent="0.2">
      <c r="A544" s="1562"/>
      <c r="B544" s="1511" t="s">
        <v>3297</v>
      </c>
      <c r="C544" s="1502" t="s">
        <v>2025</v>
      </c>
      <c r="D544" s="1209">
        <v>1</v>
      </c>
      <c r="E544" s="1503"/>
      <c r="F544" s="1504"/>
    </row>
    <row r="545" spans="1:6" x14ac:dyDescent="0.2">
      <c r="A545" s="1562"/>
      <c r="B545" s="1511" t="s">
        <v>3298</v>
      </c>
      <c r="C545" s="1502" t="s">
        <v>2025</v>
      </c>
      <c r="D545" s="1209">
        <v>1</v>
      </c>
      <c r="E545" s="1503"/>
      <c r="F545" s="1504"/>
    </row>
    <row r="546" spans="1:6" x14ac:dyDescent="0.2">
      <c r="A546" s="1562"/>
      <c r="B546" s="1505" t="s">
        <v>2031</v>
      </c>
      <c r="C546" s="1502" t="s">
        <v>40</v>
      </c>
      <c r="D546" s="1209">
        <v>1</v>
      </c>
      <c r="E546" s="1506"/>
      <c r="F546" s="1504">
        <f>E546*D546</f>
        <v>0</v>
      </c>
    </row>
    <row r="547" spans="1:6" x14ac:dyDescent="0.2">
      <c r="A547" s="1562"/>
      <c r="B547" s="1505"/>
      <c r="C547" s="1502"/>
      <c r="D547" s="1209"/>
      <c r="E547" s="1503"/>
      <c r="F547" s="1504"/>
    </row>
    <row r="548" spans="1:6" ht="60" x14ac:dyDescent="0.2">
      <c r="A548" s="1562">
        <f>A534+1</f>
        <v>6</v>
      </c>
      <c r="B548" s="1505" t="s">
        <v>3299</v>
      </c>
      <c r="C548" s="1502"/>
      <c r="D548" s="1209"/>
      <c r="E548" s="1503"/>
      <c r="F548" s="1504"/>
    </row>
    <row r="549" spans="1:6" x14ac:dyDescent="0.2">
      <c r="A549" s="1562"/>
      <c r="B549" s="1511" t="s">
        <v>3288</v>
      </c>
      <c r="C549" s="1502" t="s">
        <v>2025</v>
      </c>
      <c r="D549" s="1209">
        <v>1</v>
      </c>
      <c r="E549" s="1503"/>
      <c r="F549" s="1504"/>
    </row>
    <row r="550" spans="1:6" x14ac:dyDescent="0.2">
      <c r="A550" s="1562"/>
      <c r="B550" s="1511" t="s">
        <v>3289</v>
      </c>
      <c r="C550" s="1502" t="s">
        <v>2025</v>
      </c>
      <c r="D550" s="1209">
        <v>2</v>
      </c>
      <c r="E550" s="1503"/>
      <c r="F550" s="1504"/>
    </row>
    <row r="551" spans="1:6" x14ac:dyDescent="0.2">
      <c r="A551" s="1562"/>
      <c r="B551" s="1511" t="s">
        <v>3290</v>
      </c>
      <c r="C551" s="1502" t="s">
        <v>2025</v>
      </c>
      <c r="D551" s="1209">
        <v>2</v>
      </c>
      <c r="E551" s="1503"/>
      <c r="F551" s="1504"/>
    </row>
    <row r="552" spans="1:6" x14ac:dyDescent="0.2">
      <c r="A552" s="1562"/>
      <c r="B552" s="1511" t="s">
        <v>3291</v>
      </c>
      <c r="C552" s="1502" t="s">
        <v>2025</v>
      </c>
      <c r="D552" s="1209">
        <v>1</v>
      </c>
      <c r="E552" s="1503"/>
      <c r="F552" s="1504"/>
    </row>
    <row r="553" spans="1:6" x14ac:dyDescent="0.2">
      <c r="A553" s="1562"/>
      <c r="B553" s="1511" t="s">
        <v>3292</v>
      </c>
      <c r="C553" s="1502" t="s">
        <v>2025</v>
      </c>
      <c r="D553" s="1209">
        <v>1</v>
      </c>
      <c r="E553" s="1503"/>
      <c r="F553" s="1504"/>
    </row>
    <row r="554" spans="1:6" ht="24" x14ac:dyDescent="0.2">
      <c r="A554" s="1562"/>
      <c r="B554" s="1511" t="s">
        <v>3300</v>
      </c>
      <c r="C554" s="1502" t="s">
        <v>2025</v>
      </c>
      <c r="D554" s="1209">
        <v>1</v>
      </c>
      <c r="E554" s="1503"/>
      <c r="F554" s="1504"/>
    </row>
    <row r="555" spans="1:6" x14ac:dyDescent="0.2">
      <c r="A555" s="1562"/>
      <c r="B555" s="1511" t="s">
        <v>3301</v>
      </c>
      <c r="C555" s="1502" t="s">
        <v>2025</v>
      </c>
      <c r="D555" s="1209">
        <v>1</v>
      </c>
      <c r="E555" s="1503"/>
      <c r="F555" s="1504"/>
    </row>
    <row r="556" spans="1:6" x14ac:dyDescent="0.2">
      <c r="A556" s="1562"/>
      <c r="B556" s="1511" t="s">
        <v>3295</v>
      </c>
      <c r="C556" s="1502" t="s">
        <v>2025</v>
      </c>
      <c r="D556" s="1209">
        <v>1</v>
      </c>
      <c r="E556" s="1503"/>
      <c r="F556" s="1504"/>
    </row>
    <row r="557" spans="1:6" x14ac:dyDescent="0.2">
      <c r="A557" s="1562"/>
      <c r="B557" s="1511" t="s">
        <v>3296</v>
      </c>
      <c r="C557" s="1502" t="s">
        <v>2025</v>
      </c>
      <c r="D557" s="1209">
        <v>1</v>
      </c>
      <c r="E557" s="1503"/>
      <c r="F557" s="1504"/>
    </row>
    <row r="558" spans="1:6" x14ac:dyDescent="0.2">
      <c r="A558" s="1562"/>
      <c r="B558" s="1511" t="s">
        <v>3297</v>
      </c>
      <c r="C558" s="1502" t="s">
        <v>2025</v>
      </c>
      <c r="D558" s="1209">
        <v>1</v>
      </c>
      <c r="E558" s="1503"/>
      <c r="F558" s="1504"/>
    </row>
    <row r="559" spans="1:6" x14ac:dyDescent="0.2">
      <c r="A559" s="1562"/>
      <c r="B559" s="1511" t="s">
        <v>3298</v>
      </c>
      <c r="C559" s="1502" t="s">
        <v>2025</v>
      </c>
      <c r="D559" s="1209">
        <v>1</v>
      </c>
      <c r="E559" s="1503"/>
      <c r="F559" s="1504"/>
    </row>
    <row r="560" spans="1:6" x14ac:dyDescent="0.2">
      <c r="A560" s="1562"/>
      <c r="B560" s="1505" t="s">
        <v>2031</v>
      </c>
      <c r="C560" s="1502" t="s">
        <v>40</v>
      </c>
      <c r="D560" s="1209">
        <v>1</v>
      </c>
      <c r="E560" s="1506"/>
      <c r="F560" s="1504">
        <f>E560*D560</f>
        <v>0</v>
      </c>
    </row>
    <row r="561" spans="1:6" x14ac:dyDescent="0.2">
      <c r="A561" s="1562">
        <f>A548+1</f>
        <v>7</v>
      </c>
      <c r="B561" s="1505" t="s">
        <v>3302</v>
      </c>
      <c r="C561" s="1502"/>
      <c r="D561" s="1209"/>
      <c r="E561" s="1503"/>
      <c r="F561" s="1504"/>
    </row>
    <row r="562" spans="1:6" x14ac:dyDescent="0.2">
      <c r="A562" s="1562"/>
      <c r="B562" s="1511" t="s">
        <v>3303</v>
      </c>
      <c r="C562" s="1502" t="s">
        <v>2025</v>
      </c>
      <c r="D562" s="1209">
        <v>24</v>
      </c>
      <c r="E562" s="1506"/>
      <c r="F562" s="1504">
        <f>E562*D562</f>
        <v>0</v>
      </c>
    </row>
    <row r="563" spans="1:6" x14ac:dyDescent="0.2">
      <c r="A563" s="1562"/>
      <c r="B563" s="1511" t="s">
        <v>3304</v>
      </c>
      <c r="C563" s="1502" t="s">
        <v>2025</v>
      </c>
      <c r="D563" s="1209">
        <v>120</v>
      </c>
      <c r="E563" s="1506"/>
      <c r="F563" s="1504">
        <f>E563*D563</f>
        <v>0</v>
      </c>
    </row>
    <row r="564" spans="1:6" x14ac:dyDescent="0.2">
      <c r="A564" s="1562"/>
      <c r="B564" s="1511" t="s">
        <v>3305</v>
      </c>
      <c r="C564" s="1502" t="s">
        <v>2025</v>
      </c>
      <c r="D564" s="1209">
        <v>300</v>
      </c>
      <c r="E564" s="1506"/>
      <c r="F564" s="1504">
        <f>E564*D564</f>
        <v>0</v>
      </c>
    </row>
    <row r="565" spans="1:6" ht="24" x14ac:dyDescent="0.2">
      <c r="A565" s="1562">
        <f>A561+1</f>
        <v>8</v>
      </c>
      <c r="B565" s="1505" t="s">
        <v>3306</v>
      </c>
      <c r="C565" s="1502"/>
      <c r="D565" s="1209"/>
      <c r="E565" s="1503"/>
      <c r="F565" s="1504"/>
    </row>
    <row r="566" spans="1:6" x14ac:dyDescent="0.2">
      <c r="A566" s="1562"/>
      <c r="B566" s="1511" t="s">
        <v>3307</v>
      </c>
      <c r="C566" s="1502" t="s">
        <v>2025</v>
      </c>
      <c r="D566" s="1209">
        <v>14</v>
      </c>
      <c r="E566" s="1506"/>
      <c r="F566" s="1504">
        <f>E566*D566</f>
        <v>0</v>
      </c>
    </row>
    <row r="567" spans="1:6" ht="24" x14ac:dyDescent="0.2">
      <c r="A567" s="1562">
        <f>A565+1</f>
        <v>9</v>
      </c>
      <c r="B567" s="1505" t="s">
        <v>3308</v>
      </c>
      <c r="C567" s="1502"/>
      <c r="D567" s="1209"/>
      <c r="E567" s="1503"/>
      <c r="F567" s="1504"/>
    </row>
    <row r="568" spans="1:6" x14ac:dyDescent="0.2">
      <c r="A568" s="1562"/>
      <c r="B568" s="1511" t="s">
        <v>3307</v>
      </c>
      <c r="C568" s="1502" t="s">
        <v>2025</v>
      </c>
      <c r="D568" s="1209">
        <v>8</v>
      </c>
      <c r="E568" s="1506"/>
      <c r="F568" s="1504">
        <f>E568*D568</f>
        <v>0</v>
      </c>
    </row>
    <row r="569" spans="1:6" ht="36" x14ac:dyDescent="0.2">
      <c r="A569" s="1562">
        <f>A567+1</f>
        <v>10</v>
      </c>
      <c r="B569" s="1505" t="s">
        <v>3309</v>
      </c>
      <c r="C569" s="1502" t="s">
        <v>40</v>
      </c>
      <c r="D569" s="1209">
        <v>1</v>
      </c>
      <c r="E569" s="1506"/>
      <c r="F569" s="1504">
        <f>E569*D569</f>
        <v>0</v>
      </c>
    </row>
    <row r="570" spans="1:6" x14ac:dyDescent="0.2">
      <c r="A570" s="1560"/>
      <c r="B570" s="1497"/>
      <c r="C570" s="1498"/>
      <c r="D570" s="1208"/>
      <c r="E570" s="1499"/>
      <c r="F570" s="1500"/>
    </row>
    <row r="571" spans="1:6" x14ac:dyDescent="0.2">
      <c r="A571" s="1568"/>
      <c r="B571" s="1501" t="str">
        <f>"SKUPAJ " &amp;B522</f>
        <v>SKUPAJ UNIVERZALNO OŽIČENJE</v>
      </c>
      <c r="C571" s="1476"/>
      <c r="D571" s="1205"/>
      <c r="E571" s="1477"/>
      <c r="F571" s="1483">
        <f>SUM(F527:F569)</f>
        <v>0</v>
      </c>
    </row>
    <row r="572" spans="1:6" x14ac:dyDescent="0.2">
      <c r="A572" s="1565"/>
      <c r="B572" s="1516"/>
      <c r="C572" s="1517"/>
      <c r="D572" s="1211"/>
      <c r="E572" s="1514"/>
      <c r="F572" s="1518"/>
    </row>
    <row r="573" spans="1:6" x14ac:dyDescent="0.2">
      <c r="A573" s="1565"/>
      <c r="B573" s="1516"/>
      <c r="C573" s="1517"/>
      <c r="D573" s="1211"/>
      <c r="E573" s="1514"/>
      <c r="F573" s="1518"/>
    </row>
    <row r="574" spans="1:6" s="1496" customFormat="1" x14ac:dyDescent="0.2">
      <c r="A574" s="1559" t="s">
        <v>2921</v>
      </c>
      <c r="B574" s="1501" t="s">
        <v>3310</v>
      </c>
      <c r="C574" s="1476"/>
      <c r="D574" s="1205"/>
      <c r="E574" s="1477"/>
      <c r="F574" s="1478"/>
    </row>
    <row r="575" spans="1:6" x14ac:dyDescent="0.2">
      <c r="A575" s="1566">
        <v>1</v>
      </c>
      <c r="B575" s="1519" t="s">
        <v>3311</v>
      </c>
      <c r="C575" s="1520"/>
      <c r="D575" s="1212"/>
      <c r="E575" s="1521"/>
      <c r="F575" s="1522"/>
    </row>
    <row r="576" spans="1:6" ht="24" x14ac:dyDescent="0.2">
      <c r="A576" s="1562"/>
      <c r="B576" s="1505" t="s">
        <v>3312</v>
      </c>
      <c r="C576" s="1502" t="s">
        <v>2025</v>
      </c>
      <c r="D576" s="1209">
        <v>1</v>
      </c>
      <c r="E576" s="1506"/>
      <c r="F576" s="1504">
        <f t="shared" ref="F576:F588" si="31">E576*D576</f>
        <v>0</v>
      </c>
    </row>
    <row r="577" spans="1:6" x14ac:dyDescent="0.2">
      <c r="A577" s="1562"/>
      <c r="B577" s="1511" t="s">
        <v>3313</v>
      </c>
      <c r="C577" s="1502" t="s">
        <v>2025</v>
      </c>
      <c r="D577" s="1209">
        <v>2</v>
      </c>
      <c r="E577" s="1506"/>
      <c r="F577" s="1504">
        <f t="shared" si="31"/>
        <v>0</v>
      </c>
    </row>
    <row r="578" spans="1:6" x14ac:dyDescent="0.2">
      <c r="A578" s="1562"/>
      <c r="B578" s="1511" t="s">
        <v>3314</v>
      </c>
      <c r="C578" s="1502" t="s">
        <v>2025</v>
      </c>
      <c r="D578" s="1209">
        <v>1</v>
      </c>
      <c r="E578" s="1506"/>
      <c r="F578" s="1504">
        <f t="shared" si="31"/>
        <v>0</v>
      </c>
    </row>
    <row r="579" spans="1:6" x14ac:dyDescent="0.2">
      <c r="A579" s="1562"/>
      <c r="B579" s="1511" t="s">
        <v>3315</v>
      </c>
      <c r="C579" s="1502" t="s">
        <v>2025</v>
      </c>
      <c r="D579" s="1209">
        <v>1</v>
      </c>
      <c r="E579" s="1506"/>
      <c r="F579" s="1504">
        <f t="shared" si="31"/>
        <v>0</v>
      </c>
    </row>
    <row r="580" spans="1:6" x14ac:dyDescent="0.2">
      <c r="A580" s="1562"/>
      <c r="B580" s="1511" t="s">
        <v>3316</v>
      </c>
      <c r="C580" s="1502" t="s">
        <v>2025</v>
      </c>
      <c r="D580" s="1209">
        <v>1</v>
      </c>
      <c r="E580" s="1506"/>
      <c r="F580" s="1504">
        <f t="shared" si="31"/>
        <v>0</v>
      </c>
    </row>
    <row r="581" spans="1:6" x14ac:dyDescent="0.2">
      <c r="A581" s="1562"/>
      <c r="B581" s="1511" t="s">
        <v>3317</v>
      </c>
      <c r="C581" s="1502" t="s">
        <v>2025</v>
      </c>
      <c r="D581" s="1209">
        <v>1</v>
      </c>
      <c r="E581" s="1506"/>
      <c r="F581" s="1504">
        <f t="shared" si="31"/>
        <v>0</v>
      </c>
    </row>
    <row r="582" spans="1:6" x14ac:dyDescent="0.2">
      <c r="A582" s="1562"/>
      <c r="B582" s="1511" t="s">
        <v>3318</v>
      </c>
      <c r="C582" s="1502" t="s">
        <v>2025</v>
      </c>
      <c r="D582" s="1209">
        <v>1</v>
      </c>
      <c r="E582" s="1506"/>
      <c r="F582" s="1504">
        <f t="shared" si="31"/>
        <v>0</v>
      </c>
    </row>
    <row r="583" spans="1:6" x14ac:dyDescent="0.2">
      <c r="A583" s="1562"/>
      <c r="B583" s="1511" t="s">
        <v>3319</v>
      </c>
      <c r="C583" s="1502" t="s">
        <v>2025</v>
      </c>
      <c r="D583" s="1209">
        <v>1</v>
      </c>
      <c r="E583" s="1506"/>
      <c r="F583" s="1504">
        <f t="shared" si="31"/>
        <v>0</v>
      </c>
    </row>
    <row r="584" spans="1:6" x14ac:dyDescent="0.2">
      <c r="A584" s="1562"/>
      <c r="B584" s="1511" t="s">
        <v>3320</v>
      </c>
      <c r="C584" s="1502" t="s">
        <v>2025</v>
      </c>
      <c r="D584" s="1209">
        <v>1</v>
      </c>
      <c r="E584" s="1506"/>
      <c r="F584" s="1504">
        <f t="shared" si="31"/>
        <v>0</v>
      </c>
    </row>
    <row r="585" spans="1:6" ht="24" x14ac:dyDescent="0.2">
      <c r="A585" s="1562"/>
      <c r="B585" s="1511" t="s">
        <v>3321</v>
      </c>
      <c r="C585" s="1502" t="s">
        <v>2025</v>
      </c>
      <c r="D585" s="1209">
        <v>1</v>
      </c>
      <c r="E585" s="1506"/>
      <c r="F585" s="1504">
        <f t="shared" si="31"/>
        <v>0</v>
      </c>
    </row>
    <row r="586" spans="1:6" x14ac:dyDescent="0.2">
      <c r="A586" s="1562"/>
      <c r="B586" s="1511" t="s">
        <v>3322</v>
      </c>
      <c r="C586" s="1502" t="s">
        <v>2025</v>
      </c>
      <c r="D586" s="1209">
        <v>1</v>
      </c>
      <c r="E586" s="1506"/>
      <c r="F586" s="1504">
        <f t="shared" si="31"/>
        <v>0</v>
      </c>
    </row>
    <row r="587" spans="1:6" x14ac:dyDescent="0.2">
      <c r="A587" s="1562"/>
      <c r="B587" s="1511" t="s">
        <v>3323</v>
      </c>
      <c r="C587" s="1502" t="s">
        <v>2025</v>
      </c>
      <c r="D587" s="1209">
        <v>1</v>
      </c>
      <c r="E587" s="1506"/>
      <c r="F587" s="1504">
        <f t="shared" si="31"/>
        <v>0</v>
      </c>
    </row>
    <row r="588" spans="1:6" ht="24" x14ac:dyDescent="0.2">
      <c r="A588" s="1562"/>
      <c r="B588" s="1511" t="s">
        <v>3324</v>
      </c>
      <c r="C588" s="1502" t="s">
        <v>2025</v>
      </c>
      <c r="D588" s="1209">
        <v>2</v>
      </c>
      <c r="E588" s="1506"/>
      <c r="F588" s="1504">
        <f t="shared" si="31"/>
        <v>0</v>
      </c>
    </row>
    <row r="589" spans="1:6" x14ac:dyDescent="0.2">
      <c r="A589" s="1562"/>
      <c r="B589" s="1545" t="s">
        <v>3325</v>
      </c>
      <c r="C589" s="1502"/>
      <c r="D589" s="1209"/>
      <c r="E589" s="1503"/>
      <c r="F589" s="1504"/>
    </row>
    <row r="590" spans="1:6" ht="24" x14ac:dyDescent="0.2">
      <c r="A590" s="1562">
        <f>A575+1</f>
        <v>2</v>
      </c>
      <c r="B590" s="1505" t="s">
        <v>3326</v>
      </c>
      <c r="C590" s="1502" t="s">
        <v>2025</v>
      </c>
      <c r="D590" s="1209">
        <v>2</v>
      </c>
      <c r="E590" s="1506"/>
      <c r="F590" s="1504">
        <f>E590*D590</f>
        <v>0</v>
      </c>
    </row>
    <row r="591" spans="1:6" ht="36" x14ac:dyDescent="0.2">
      <c r="A591" s="1562">
        <f>A590+1</f>
        <v>3</v>
      </c>
      <c r="B591" s="1505" t="s">
        <v>3327</v>
      </c>
      <c r="C591" s="1502" t="s">
        <v>2025</v>
      </c>
      <c r="D591" s="1209">
        <v>1</v>
      </c>
      <c r="E591" s="1506"/>
      <c r="F591" s="1504">
        <f>E591*D591</f>
        <v>0</v>
      </c>
    </row>
    <row r="592" spans="1:6" x14ac:dyDescent="0.2">
      <c r="A592" s="1562">
        <f>A591+1</f>
        <v>4</v>
      </c>
      <c r="B592" s="1505" t="s">
        <v>3328</v>
      </c>
      <c r="C592" s="1502" t="s">
        <v>2025</v>
      </c>
      <c r="D592" s="1209">
        <v>1</v>
      </c>
      <c r="E592" s="1506"/>
      <c r="F592" s="1504">
        <f>E592*D592</f>
        <v>0</v>
      </c>
    </row>
    <row r="593" spans="1:6" x14ac:dyDescent="0.2">
      <c r="A593" s="1562"/>
      <c r="B593" s="1545" t="s">
        <v>3329</v>
      </c>
      <c r="C593" s="1502"/>
      <c r="D593" s="1209"/>
      <c r="E593" s="1503"/>
      <c r="F593" s="1504"/>
    </row>
    <row r="594" spans="1:6" ht="36" x14ac:dyDescent="0.2">
      <c r="A594" s="1562">
        <f>A592+1</f>
        <v>5</v>
      </c>
      <c r="B594" s="1505" t="s">
        <v>3330</v>
      </c>
      <c r="C594" s="1502" t="s">
        <v>2025</v>
      </c>
      <c r="D594" s="1209">
        <v>2</v>
      </c>
      <c r="E594" s="1506"/>
      <c r="F594" s="1504">
        <f t="shared" ref="F594:F599" si="32">E594*D594</f>
        <v>0</v>
      </c>
    </row>
    <row r="595" spans="1:6" ht="24" x14ac:dyDescent="0.2">
      <c r="A595" s="1562">
        <f>A594+1</f>
        <v>6</v>
      </c>
      <c r="B595" s="1505" t="s">
        <v>3331</v>
      </c>
      <c r="C595" s="1502" t="s">
        <v>2025</v>
      </c>
      <c r="D595" s="1209">
        <v>59</v>
      </c>
      <c r="E595" s="1506"/>
      <c r="F595" s="1504">
        <f t="shared" si="32"/>
        <v>0</v>
      </c>
    </row>
    <row r="596" spans="1:6" ht="24" x14ac:dyDescent="0.2">
      <c r="A596" s="1562">
        <f>A595+1</f>
        <v>7</v>
      </c>
      <c r="B596" s="1505" t="s">
        <v>3332</v>
      </c>
      <c r="C596" s="1502" t="s">
        <v>2025</v>
      </c>
      <c r="D596" s="1209">
        <v>47</v>
      </c>
      <c r="E596" s="1506"/>
      <c r="F596" s="1504">
        <f t="shared" si="32"/>
        <v>0</v>
      </c>
    </row>
    <row r="597" spans="1:6" ht="36" x14ac:dyDescent="0.2">
      <c r="A597" s="1562">
        <f>A596+1</f>
        <v>8</v>
      </c>
      <c r="B597" s="1505" t="s">
        <v>3333</v>
      </c>
      <c r="C597" s="1502" t="s">
        <v>2025</v>
      </c>
      <c r="D597" s="1209">
        <v>14</v>
      </c>
      <c r="E597" s="1506"/>
      <c r="F597" s="1504">
        <f t="shared" si="32"/>
        <v>0</v>
      </c>
    </row>
    <row r="598" spans="1:6" ht="24" x14ac:dyDescent="0.2">
      <c r="A598" s="1562">
        <f>A597+1</f>
        <v>9</v>
      </c>
      <c r="B598" s="1505" t="s">
        <v>3334</v>
      </c>
      <c r="C598" s="1502" t="s">
        <v>2025</v>
      </c>
      <c r="D598" s="1209">
        <v>10</v>
      </c>
      <c r="E598" s="1506"/>
      <c r="F598" s="1504">
        <f t="shared" si="32"/>
        <v>0</v>
      </c>
    </row>
    <row r="599" spans="1:6" x14ac:dyDescent="0.2">
      <c r="A599" s="1562">
        <f>A598+1</f>
        <v>10</v>
      </c>
      <c r="B599" s="1505" t="s">
        <v>3335</v>
      </c>
      <c r="C599" s="1502" t="s">
        <v>2025</v>
      </c>
      <c r="D599" s="1209">
        <v>2</v>
      </c>
      <c r="E599" s="1506"/>
      <c r="F599" s="1504">
        <f t="shared" si="32"/>
        <v>0</v>
      </c>
    </row>
    <row r="600" spans="1:6" x14ac:dyDescent="0.2">
      <c r="A600" s="1562"/>
      <c r="B600" s="1545" t="s">
        <v>3336</v>
      </c>
      <c r="C600" s="1502"/>
      <c r="D600" s="1209"/>
      <c r="E600" s="1503"/>
      <c r="F600" s="1504"/>
    </row>
    <row r="601" spans="1:6" ht="36" x14ac:dyDescent="0.2">
      <c r="A601" s="1562">
        <f>A599+1</f>
        <v>11</v>
      </c>
      <c r="B601" s="1505" t="s">
        <v>3337</v>
      </c>
      <c r="C601" s="1502" t="s">
        <v>40</v>
      </c>
      <c r="D601" s="1209">
        <v>1</v>
      </c>
      <c r="E601" s="1506"/>
      <c r="F601" s="1504">
        <f>E601*D601</f>
        <v>0</v>
      </c>
    </row>
    <row r="602" spans="1:6" x14ac:dyDescent="0.2">
      <c r="A602" s="1562"/>
      <c r="B602" s="1545" t="s">
        <v>3338</v>
      </c>
      <c r="C602" s="1502"/>
      <c r="D602" s="1209"/>
      <c r="E602" s="1503"/>
      <c r="F602" s="1504"/>
    </row>
    <row r="603" spans="1:6" x14ac:dyDescent="0.2">
      <c r="A603" s="1562">
        <f>A601+1</f>
        <v>12</v>
      </c>
      <c r="B603" s="1505" t="s">
        <v>3339</v>
      </c>
      <c r="C603" s="1502" t="s">
        <v>926</v>
      </c>
      <c r="D603" s="1209">
        <v>850</v>
      </c>
      <c r="E603" s="1506"/>
      <c r="F603" s="1504">
        <f t="shared" ref="F603:F615" si="33">E603*D603</f>
        <v>0</v>
      </c>
    </row>
    <row r="604" spans="1:6" x14ac:dyDescent="0.2">
      <c r="A604" s="1562">
        <f t="shared" ref="A604:A615" si="34">A603+1</f>
        <v>13</v>
      </c>
      <c r="B604" s="1505" t="s">
        <v>3340</v>
      </c>
      <c r="C604" s="1502" t="s">
        <v>926</v>
      </c>
      <c r="D604" s="1209">
        <v>750</v>
      </c>
      <c r="E604" s="1506"/>
      <c r="F604" s="1504">
        <f t="shared" si="33"/>
        <v>0</v>
      </c>
    </row>
    <row r="605" spans="1:6" x14ac:dyDescent="0.2">
      <c r="A605" s="1562">
        <f t="shared" si="34"/>
        <v>14</v>
      </c>
      <c r="B605" s="1505" t="s">
        <v>3341</v>
      </c>
      <c r="C605" s="1502" t="s">
        <v>926</v>
      </c>
      <c r="D605" s="1209">
        <v>250</v>
      </c>
      <c r="E605" s="1506"/>
      <c r="F605" s="1504">
        <f t="shared" si="33"/>
        <v>0</v>
      </c>
    </row>
    <row r="606" spans="1:6" x14ac:dyDescent="0.2">
      <c r="A606" s="1562">
        <f t="shared" si="34"/>
        <v>15</v>
      </c>
      <c r="B606" s="1505" t="s">
        <v>3342</v>
      </c>
      <c r="C606" s="1502" t="s">
        <v>926</v>
      </c>
      <c r="D606" s="1209">
        <v>350</v>
      </c>
      <c r="E606" s="1506"/>
      <c r="F606" s="1504">
        <f t="shared" si="33"/>
        <v>0</v>
      </c>
    </row>
    <row r="607" spans="1:6" x14ac:dyDescent="0.2">
      <c r="A607" s="1562">
        <f t="shared" si="34"/>
        <v>16</v>
      </c>
      <c r="B607" s="1505" t="s">
        <v>3343</v>
      </c>
      <c r="C607" s="1502" t="s">
        <v>926</v>
      </c>
      <c r="D607" s="1209">
        <v>480</v>
      </c>
      <c r="E607" s="1506"/>
      <c r="F607" s="1504">
        <f t="shared" si="33"/>
        <v>0</v>
      </c>
    </row>
    <row r="608" spans="1:6" x14ac:dyDescent="0.2">
      <c r="A608" s="1562">
        <f t="shared" si="34"/>
        <v>17</v>
      </c>
      <c r="B608" s="1505" t="s">
        <v>3344</v>
      </c>
      <c r="C608" s="1502" t="s">
        <v>926</v>
      </c>
      <c r="D608" s="1209">
        <v>460</v>
      </c>
      <c r="E608" s="1506"/>
      <c r="F608" s="1504">
        <f t="shared" si="33"/>
        <v>0</v>
      </c>
    </row>
    <row r="609" spans="1:6" ht="24" x14ac:dyDescent="0.2">
      <c r="A609" s="1562">
        <f t="shared" si="34"/>
        <v>18</v>
      </c>
      <c r="B609" s="1505" t="s">
        <v>3345</v>
      </c>
      <c r="C609" s="1502" t="s">
        <v>2025</v>
      </c>
      <c r="D609" s="1209">
        <v>3</v>
      </c>
      <c r="E609" s="1506"/>
      <c r="F609" s="1504">
        <f t="shared" si="33"/>
        <v>0</v>
      </c>
    </row>
    <row r="610" spans="1:6" x14ac:dyDescent="0.2">
      <c r="A610" s="1562">
        <f t="shared" si="34"/>
        <v>19</v>
      </c>
      <c r="B610" s="1505" t="s">
        <v>3346</v>
      </c>
      <c r="C610" s="1502" t="s">
        <v>2025</v>
      </c>
      <c r="D610" s="1209">
        <v>2</v>
      </c>
      <c r="E610" s="1506"/>
      <c r="F610" s="1504">
        <f t="shared" si="33"/>
        <v>0</v>
      </c>
    </row>
    <row r="611" spans="1:6" x14ac:dyDescent="0.2">
      <c r="A611" s="1562">
        <f t="shared" si="34"/>
        <v>20</v>
      </c>
      <c r="B611" s="1505" t="s">
        <v>3347</v>
      </c>
      <c r="C611" s="1502" t="s">
        <v>2025</v>
      </c>
      <c r="D611" s="1209">
        <f>SUM(D598:D599)</f>
        <v>12</v>
      </c>
      <c r="E611" s="1506"/>
      <c r="F611" s="1504">
        <f t="shared" si="33"/>
        <v>0</v>
      </c>
    </row>
    <row r="612" spans="1:6" x14ac:dyDescent="0.2">
      <c r="A612" s="1562">
        <f t="shared" si="34"/>
        <v>21</v>
      </c>
      <c r="B612" s="1505" t="s">
        <v>3348</v>
      </c>
      <c r="C612" s="1502" t="s">
        <v>2025</v>
      </c>
      <c r="D612" s="1209">
        <f>SUM(D594:D597)</f>
        <v>122</v>
      </c>
      <c r="E612" s="1506"/>
      <c r="F612" s="1504">
        <f t="shared" si="33"/>
        <v>0</v>
      </c>
    </row>
    <row r="613" spans="1:6" x14ac:dyDescent="0.2">
      <c r="A613" s="1562">
        <f t="shared" si="34"/>
        <v>22</v>
      </c>
      <c r="B613" s="1505" t="s">
        <v>3349</v>
      </c>
      <c r="C613" s="1502" t="s">
        <v>2025</v>
      </c>
      <c r="D613" s="1209">
        <f>SUM(D598:D599)</f>
        <v>12</v>
      </c>
      <c r="E613" s="1506"/>
      <c r="F613" s="1504">
        <f t="shared" si="33"/>
        <v>0</v>
      </c>
    </row>
    <row r="614" spans="1:6" x14ac:dyDescent="0.2">
      <c r="A614" s="1562">
        <f t="shared" si="34"/>
        <v>23</v>
      </c>
      <c r="B614" s="1505" t="s">
        <v>3350</v>
      </c>
      <c r="C614" s="1502" t="s">
        <v>2951</v>
      </c>
      <c r="D614" s="1209">
        <v>1</v>
      </c>
      <c r="E614" s="1506"/>
      <c r="F614" s="1504">
        <f t="shared" si="33"/>
        <v>0</v>
      </c>
    </row>
    <row r="615" spans="1:6" x14ac:dyDescent="0.2">
      <c r="A615" s="1567">
        <f t="shared" si="34"/>
        <v>24</v>
      </c>
      <c r="B615" s="1529" t="s">
        <v>3351</v>
      </c>
      <c r="C615" s="1526" t="s">
        <v>2951</v>
      </c>
      <c r="D615" s="1213">
        <v>1</v>
      </c>
      <c r="E615" s="1530"/>
      <c r="F615" s="1527">
        <f t="shared" si="33"/>
        <v>0</v>
      </c>
    </row>
    <row r="616" spans="1:6" x14ac:dyDescent="0.2">
      <c r="A616" s="1560"/>
      <c r="B616" s="1497"/>
      <c r="C616" s="1498"/>
      <c r="D616" s="1208"/>
      <c r="E616" s="1499"/>
      <c r="F616" s="1500"/>
    </row>
    <row r="617" spans="1:6" x14ac:dyDescent="0.2">
      <c r="A617" s="1568"/>
      <c r="B617" s="1501" t="str">
        <f>"SKUPAJ " &amp;B574</f>
        <v>SKUPAJ SPLOŠNO OZVOČENJE</v>
      </c>
      <c r="C617" s="1476"/>
      <c r="D617" s="1205"/>
      <c r="E617" s="1477"/>
      <c r="F617" s="1483">
        <f>SUM(F575:F615)</f>
        <v>0</v>
      </c>
    </row>
    <row r="618" spans="1:6" x14ac:dyDescent="0.2">
      <c r="A618" s="1565"/>
      <c r="B618" s="1516"/>
      <c r="C618" s="1517"/>
      <c r="D618" s="1211"/>
      <c r="E618" s="1514"/>
      <c r="F618" s="1518"/>
    </row>
    <row r="619" spans="1:6" x14ac:dyDescent="0.2">
      <c r="A619" s="1565"/>
      <c r="B619" s="1516"/>
      <c r="C619" s="1517"/>
      <c r="D619" s="1211"/>
      <c r="E619" s="1514"/>
      <c r="F619" s="1518"/>
    </row>
    <row r="620" spans="1:6" s="1496" customFormat="1" x14ac:dyDescent="0.2">
      <c r="A620" s="1559" t="s">
        <v>1441</v>
      </c>
      <c r="B620" s="1501" t="s">
        <v>3352</v>
      </c>
      <c r="C620" s="1476"/>
      <c r="D620" s="1205"/>
      <c r="E620" s="1477"/>
      <c r="F620" s="1478"/>
    </row>
    <row r="621" spans="1:6" ht="60" x14ac:dyDescent="0.2">
      <c r="A621" s="1566">
        <v>1</v>
      </c>
      <c r="B621" s="1519" t="s">
        <v>3353</v>
      </c>
      <c r="C621" s="1520" t="s">
        <v>2025</v>
      </c>
      <c r="D621" s="1212">
        <v>1</v>
      </c>
      <c r="E621" s="1531"/>
      <c r="F621" s="1522">
        <f t="shared" ref="F621:F631" si="35">E621*D621</f>
        <v>0</v>
      </c>
    </row>
    <row r="622" spans="1:6" ht="36" x14ac:dyDescent="0.2">
      <c r="A622" s="1562">
        <f>A621+1</f>
        <v>2</v>
      </c>
      <c r="B622" s="1505" t="s">
        <v>3354</v>
      </c>
      <c r="C622" s="1502" t="s">
        <v>2025</v>
      </c>
      <c r="D622" s="1209">
        <v>1</v>
      </c>
      <c r="E622" s="1506"/>
      <c r="F622" s="1504">
        <f t="shared" si="35"/>
        <v>0</v>
      </c>
    </row>
    <row r="623" spans="1:6" ht="48" x14ac:dyDescent="0.2">
      <c r="A623" s="1562">
        <f>A622+1</f>
        <v>3</v>
      </c>
      <c r="B623" s="1505" t="s">
        <v>3355</v>
      </c>
      <c r="C623" s="1502" t="s">
        <v>2025</v>
      </c>
      <c r="D623" s="1209">
        <v>8</v>
      </c>
      <c r="E623" s="1506"/>
      <c r="F623" s="1504">
        <f t="shared" si="35"/>
        <v>0</v>
      </c>
    </row>
    <row r="624" spans="1:6" ht="36" x14ac:dyDescent="0.2">
      <c r="A624" s="1562">
        <f>A623+1</f>
        <v>4</v>
      </c>
      <c r="B624" s="1505" t="s">
        <v>3356</v>
      </c>
      <c r="C624" s="1502" t="s">
        <v>2025</v>
      </c>
      <c r="D624" s="1209">
        <v>3</v>
      </c>
      <c r="E624" s="1506"/>
      <c r="F624" s="1504">
        <f t="shared" si="35"/>
        <v>0</v>
      </c>
    </row>
    <row r="625" spans="1:6" ht="96" x14ac:dyDescent="0.2">
      <c r="A625" s="1562">
        <f t="shared" ref="A625" si="36">A624+1</f>
        <v>5</v>
      </c>
      <c r="B625" s="1505" t="s">
        <v>3357</v>
      </c>
      <c r="C625" s="1502" t="s">
        <v>2025</v>
      </c>
      <c r="D625" s="1209">
        <v>4</v>
      </c>
      <c r="E625" s="1506"/>
      <c r="F625" s="1504">
        <f t="shared" si="35"/>
        <v>0</v>
      </c>
    </row>
    <row r="626" spans="1:6" ht="72" x14ac:dyDescent="0.2">
      <c r="A626" s="1562">
        <f t="shared" ref="A626:A631" si="37">A625+1</f>
        <v>6</v>
      </c>
      <c r="B626" s="1505" t="s">
        <v>3358</v>
      </c>
      <c r="C626" s="1502" t="s">
        <v>2025</v>
      </c>
      <c r="D626" s="1209">
        <v>4</v>
      </c>
      <c r="E626" s="1506"/>
      <c r="F626" s="1504">
        <f t="shared" si="35"/>
        <v>0</v>
      </c>
    </row>
    <row r="627" spans="1:6" ht="48" x14ac:dyDescent="0.2">
      <c r="A627" s="1562">
        <f t="shared" si="37"/>
        <v>7</v>
      </c>
      <c r="B627" s="1505" t="s">
        <v>3359</v>
      </c>
      <c r="C627" s="1502" t="s">
        <v>2025</v>
      </c>
      <c r="D627" s="1209">
        <v>4</v>
      </c>
      <c r="E627" s="1506"/>
      <c r="F627" s="1504">
        <f t="shared" si="35"/>
        <v>0</v>
      </c>
    </row>
    <row r="628" spans="1:6" ht="110.25" customHeight="1" x14ac:dyDescent="0.2">
      <c r="A628" s="1562">
        <f t="shared" si="37"/>
        <v>8</v>
      </c>
      <c r="B628" s="1505" t="s">
        <v>3360</v>
      </c>
      <c r="C628" s="1502" t="s">
        <v>2025</v>
      </c>
      <c r="D628" s="1209">
        <v>3</v>
      </c>
      <c r="E628" s="1506"/>
      <c r="F628" s="1504">
        <f t="shared" si="35"/>
        <v>0</v>
      </c>
    </row>
    <row r="629" spans="1:6" x14ac:dyDescent="0.2">
      <c r="A629" s="1562">
        <f t="shared" si="37"/>
        <v>9</v>
      </c>
      <c r="B629" s="1511" t="s">
        <v>3361</v>
      </c>
      <c r="C629" s="1502" t="s">
        <v>926</v>
      </c>
      <c r="D629" s="1209">
        <v>1350</v>
      </c>
      <c r="E629" s="1506"/>
      <c r="F629" s="1504">
        <f t="shared" si="35"/>
        <v>0</v>
      </c>
    </row>
    <row r="630" spans="1:6" ht="24" x14ac:dyDescent="0.2">
      <c r="A630" s="1562">
        <f t="shared" si="37"/>
        <v>10</v>
      </c>
      <c r="B630" s="1505" t="s">
        <v>3362</v>
      </c>
      <c r="C630" s="1502" t="s">
        <v>926</v>
      </c>
      <c r="D630" s="1209">
        <v>700</v>
      </c>
      <c r="E630" s="1506"/>
      <c r="F630" s="1504">
        <f t="shared" si="35"/>
        <v>0</v>
      </c>
    </row>
    <row r="631" spans="1:6" ht="36" x14ac:dyDescent="0.2">
      <c r="A631" s="1562">
        <f t="shared" si="37"/>
        <v>11</v>
      </c>
      <c r="B631" s="1505" t="s">
        <v>3363</v>
      </c>
      <c r="C631" s="1502" t="s">
        <v>40</v>
      </c>
      <c r="D631" s="1209">
        <v>1</v>
      </c>
      <c r="E631" s="1506"/>
      <c r="F631" s="1504">
        <f t="shared" si="35"/>
        <v>0</v>
      </c>
    </row>
    <row r="632" spans="1:6" x14ac:dyDescent="0.2">
      <c r="A632" s="1560"/>
      <c r="B632" s="1497"/>
      <c r="C632" s="1498"/>
      <c r="D632" s="1208"/>
      <c r="E632" s="1499"/>
      <c r="F632" s="1500"/>
    </row>
    <row r="633" spans="1:6" x14ac:dyDescent="0.2">
      <c r="A633" s="1568"/>
      <c r="B633" s="1501" t="str">
        <f>"SKUPAJ " &amp;B620</f>
        <v>SKUPAJ VIDEO DOMOFON</v>
      </c>
      <c r="C633" s="1476"/>
      <c r="D633" s="1205"/>
      <c r="E633" s="1477"/>
      <c r="F633" s="1483">
        <f>SUM(F621:F631)</f>
        <v>0</v>
      </c>
    </row>
    <row r="634" spans="1:6" x14ac:dyDescent="0.2">
      <c r="A634" s="1565"/>
      <c r="B634" s="1516"/>
      <c r="C634" s="1517"/>
      <c r="D634" s="1211"/>
      <c r="E634" s="1514"/>
      <c r="F634" s="1518"/>
    </row>
    <row r="635" spans="1:6" x14ac:dyDescent="0.2">
      <c r="A635" s="1565"/>
      <c r="B635" s="1516"/>
      <c r="C635" s="1517"/>
      <c r="D635" s="1211"/>
      <c r="E635" s="1514"/>
      <c r="F635" s="1518"/>
    </row>
    <row r="636" spans="1:6" s="1496" customFormat="1" x14ac:dyDescent="0.2">
      <c r="A636" s="1559" t="s">
        <v>1442</v>
      </c>
      <c r="B636" s="1501" t="s">
        <v>3364</v>
      </c>
      <c r="C636" s="1476"/>
      <c r="D636" s="1205"/>
      <c r="E636" s="1477"/>
      <c r="F636" s="1478"/>
    </row>
    <row r="637" spans="1:6" ht="60" x14ac:dyDescent="0.2">
      <c r="A637" s="1566">
        <v>1</v>
      </c>
      <c r="B637" s="1519" t="s">
        <v>3365</v>
      </c>
      <c r="C637" s="1520" t="s">
        <v>2025</v>
      </c>
      <c r="D637" s="1212">
        <v>1</v>
      </c>
      <c r="E637" s="1531"/>
      <c r="F637" s="1522">
        <f t="shared" ref="F637:F646" si="38">E637*D637</f>
        <v>0</v>
      </c>
    </row>
    <row r="638" spans="1:6" x14ac:dyDescent="0.2">
      <c r="A638" s="1562">
        <f t="shared" ref="A638:A646" si="39">A637+1</f>
        <v>2</v>
      </c>
      <c r="B638" s="1505" t="s">
        <v>3366</v>
      </c>
      <c r="C638" s="1502" t="s">
        <v>2025</v>
      </c>
      <c r="D638" s="1209">
        <v>1</v>
      </c>
      <c r="E638" s="1506"/>
      <c r="F638" s="1504">
        <f t="shared" si="38"/>
        <v>0</v>
      </c>
    </row>
    <row r="639" spans="1:6" x14ac:dyDescent="0.2">
      <c r="A639" s="1562">
        <f t="shared" si="39"/>
        <v>3</v>
      </c>
      <c r="B639" s="1505" t="s">
        <v>3367</v>
      </c>
      <c r="C639" s="1502" t="s">
        <v>2025</v>
      </c>
      <c r="D639" s="1209">
        <v>1</v>
      </c>
      <c r="E639" s="1506"/>
      <c r="F639" s="1504">
        <f t="shared" si="38"/>
        <v>0</v>
      </c>
    </row>
    <row r="640" spans="1:6" ht="24.75" customHeight="1" x14ac:dyDescent="0.2">
      <c r="A640" s="1562">
        <f t="shared" si="39"/>
        <v>4</v>
      </c>
      <c r="B640" s="1505" t="s">
        <v>3368</v>
      </c>
      <c r="C640" s="1502" t="s">
        <v>2025</v>
      </c>
      <c r="D640" s="1209">
        <v>1</v>
      </c>
      <c r="E640" s="1506"/>
      <c r="F640" s="1504">
        <f t="shared" si="38"/>
        <v>0</v>
      </c>
    </row>
    <row r="641" spans="1:6" ht="36" x14ac:dyDescent="0.2">
      <c r="A641" s="1562">
        <f t="shared" si="39"/>
        <v>5</v>
      </c>
      <c r="B641" s="1505" t="s">
        <v>3369</v>
      </c>
      <c r="C641" s="1502" t="s">
        <v>2025</v>
      </c>
      <c r="D641" s="1209">
        <v>1</v>
      </c>
      <c r="E641" s="1506"/>
      <c r="F641" s="1504">
        <f t="shared" si="38"/>
        <v>0</v>
      </c>
    </row>
    <row r="642" spans="1:6" ht="36" x14ac:dyDescent="0.2">
      <c r="A642" s="1562">
        <f t="shared" si="39"/>
        <v>6</v>
      </c>
      <c r="B642" s="1505" t="s">
        <v>3370</v>
      </c>
      <c r="C642" s="1502" t="s">
        <v>2025</v>
      </c>
      <c r="D642" s="1209">
        <v>1</v>
      </c>
      <c r="E642" s="1506"/>
      <c r="F642" s="1504">
        <f t="shared" si="38"/>
        <v>0</v>
      </c>
    </row>
    <row r="643" spans="1:6" ht="24" x14ac:dyDescent="0.2">
      <c r="A643" s="1562">
        <f t="shared" si="39"/>
        <v>7</v>
      </c>
      <c r="B643" s="1505" t="s">
        <v>3371</v>
      </c>
      <c r="C643" s="1502" t="s">
        <v>2025</v>
      </c>
      <c r="D643" s="1209">
        <v>1</v>
      </c>
      <c r="E643" s="1506"/>
      <c r="F643" s="1504">
        <f t="shared" si="38"/>
        <v>0</v>
      </c>
    </row>
    <row r="644" spans="1:6" ht="36" customHeight="1" x14ac:dyDescent="0.2">
      <c r="A644" s="1562">
        <f t="shared" si="39"/>
        <v>8</v>
      </c>
      <c r="B644" s="1505" t="s">
        <v>3372</v>
      </c>
      <c r="C644" s="1502" t="s">
        <v>2025</v>
      </c>
      <c r="D644" s="1209">
        <v>1</v>
      </c>
      <c r="E644" s="1506"/>
      <c r="F644" s="1504">
        <f t="shared" si="38"/>
        <v>0</v>
      </c>
    </row>
    <row r="645" spans="1:6" ht="48" x14ac:dyDescent="0.2">
      <c r="A645" s="1562">
        <f t="shared" si="39"/>
        <v>9</v>
      </c>
      <c r="B645" s="1505" t="s">
        <v>3373</v>
      </c>
      <c r="C645" s="1502" t="s">
        <v>2025</v>
      </c>
      <c r="D645" s="1209">
        <v>11</v>
      </c>
      <c r="E645" s="1506"/>
      <c r="F645" s="1504">
        <f t="shared" si="38"/>
        <v>0</v>
      </c>
    </row>
    <row r="646" spans="1:6" x14ac:dyDescent="0.2">
      <c r="A646" s="1562">
        <f t="shared" si="39"/>
        <v>10</v>
      </c>
      <c r="B646" s="1505" t="s">
        <v>3374</v>
      </c>
      <c r="C646" s="1502" t="s">
        <v>2025</v>
      </c>
      <c r="D646" s="1209">
        <v>11</v>
      </c>
      <c r="E646" s="1506"/>
      <c r="F646" s="1504">
        <f t="shared" si="38"/>
        <v>0</v>
      </c>
    </row>
    <row r="647" spans="1:6" x14ac:dyDescent="0.2">
      <c r="A647" s="1562"/>
      <c r="B647" s="1505" t="s">
        <v>3375</v>
      </c>
      <c r="C647" s="1502"/>
      <c r="D647" s="1209"/>
      <c r="E647" s="1503"/>
      <c r="F647" s="1504"/>
    </row>
    <row r="648" spans="1:6" x14ac:dyDescent="0.2">
      <c r="A648" s="1562">
        <v>11</v>
      </c>
      <c r="B648" s="1505" t="s">
        <v>3376</v>
      </c>
      <c r="C648" s="1502" t="s">
        <v>926</v>
      </c>
      <c r="D648" s="1209">
        <v>390</v>
      </c>
      <c r="E648" s="1506"/>
      <c r="F648" s="1504">
        <f>E648*D648</f>
        <v>0</v>
      </c>
    </row>
    <row r="649" spans="1:6" x14ac:dyDescent="0.2">
      <c r="A649" s="1562">
        <f>A648+1</f>
        <v>12</v>
      </c>
      <c r="B649" s="1505" t="s">
        <v>3377</v>
      </c>
      <c r="C649" s="1502" t="s">
        <v>926</v>
      </c>
      <c r="D649" s="1209">
        <v>150</v>
      </c>
      <c r="E649" s="1506"/>
      <c r="F649" s="1504">
        <f>E649*D649</f>
        <v>0</v>
      </c>
    </row>
    <row r="650" spans="1:6" x14ac:dyDescent="0.2">
      <c r="A650" s="1562">
        <f>A649+1</f>
        <v>13</v>
      </c>
      <c r="B650" s="1505" t="s">
        <v>3378</v>
      </c>
      <c r="C650" s="1502" t="s">
        <v>926</v>
      </c>
      <c r="D650" s="1209">
        <v>10</v>
      </c>
      <c r="E650" s="1506"/>
      <c r="F650" s="1504">
        <f>E650*D650</f>
        <v>0</v>
      </c>
    </row>
    <row r="651" spans="1:6" ht="24" x14ac:dyDescent="0.2">
      <c r="A651" s="1562">
        <f>A650+1</f>
        <v>14</v>
      </c>
      <c r="B651" s="1505" t="s">
        <v>3362</v>
      </c>
      <c r="C651" s="1502" t="s">
        <v>926</v>
      </c>
      <c r="D651" s="1209">
        <v>550</v>
      </c>
      <c r="E651" s="1506"/>
      <c r="F651" s="1504">
        <f>E651*D651</f>
        <v>0</v>
      </c>
    </row>
    <row r="652" spans="1:6" x14ac:dyDescent="0.2">
      <c r="A652" s="1562"/>
      <c r="B652" s="1505" t="s">
        <v>3379</v>
      </c>
      <c r="C652" s="1502"/>
      <c r="D652" s="1209"/>
      <c r="E652" s="1503"/>
      <c r="F652" s="1504"/>
    </row>
    <row r="653" spans="1:6" ht="36" x14ac:dyDescent="0.2">
      <c r="A653" s="1562">
        <v>15</v>
      </c>
      <c r="B653" s="1505" t="s">
        <v>3380</v>
      </c>
      <c r="C653" s="1502" t="s">
        <v>40</v>
      </c>
      <c r="D653" s="1209">
        <v>1</v>
      </c>
      <c r="E653" s="1506"/>
      <c r="F653" s="1504">
        <f>E653*D653</f>
        <v>0</v>
      </c>
    </row>
    <row r="654" spans="1:6" ht="24" x14ac:dyDescent="0.2">
      <c r="A654" s="1562">
        <f>A653+1</f>
        <v>16</v>
      </c>
      <c r="B654" s="1505" t="s">
        <v>3381</v>
      </c>
      <c r="C654" s="1502" t="s">
        <v>40</v>
      </c>
      <c r="D654" s="1209">
        <v>1</v>
      </c>
      <c r="E654" s="1506"/>
      <c r="F654" s="1504">
        <f>E654*D654</f>
        <v>0</v>
      </c>
    </row>
    <row r="655" spans="1:6" x14ac:dyDescent="0.2">
      <c r="A655" s="1567">
        <f>A654+1</f>
        <v>17</v>
      </c>
      <c r="B655" s="1529" t="s">
        <v>3382</v>
      </c>
      <c r="C655" s="1526" t="s">
        <v>40</v>
      </c>
      <c r="D655" s="1213">
        <v>1</v>
      </c>
      <c r="E655" s="1530"/>
      <c r="F655" s="1527">
        <f>E655*D655</f>
        <v>0</v>
      </c>
    </row>
    <row r="656" spans="1:6" x14ac:dyDescent="0.2">
      <c r="A656" s="1560"/>
      <c r="B656" s="1497"/>
      <c r="C656" s="1498"/>
      <c r="D656" s="1208"/>
      <c r="E656" s="1499"/>
      <c r="F656" s="1500"/>
    </row>
    <row r="657" spans="1:6" x14ac:dyDescent="0.2">
      <c r="A657" s="1568"/>
      <c r="B657" s="1501" t="str">
        <f>"SKUPAJ " &amp;B636</f>
        <v>SKUPAJ PROTIVLOMNI SISTEM</v>
      </c>
      <c r="C657" s="1476"/>
      <c r="D657" s="1205"/>
      <c r="E657" s="1477"/>
      <c r="F657" s="1483">
        <f>SUM(F637:F655)</f>
        <v>0</v>
      </c>
    </row>
    <row r="658" spans="1:6" x14ac:dyDescent="0.2">
      <c r="A658" s="1565"/>
      <c r="B658" s="1516"/>
      <c r="C658" s="1517"/>
      <c r="D658" s="1211"/>
      <c r="E658" s="1514"/>
      <c r="F658" s="1518"/>
    </row>
    <row r="659" spans="1:6" x14ac:dyDescent="0.2">
      <c r="A659" s="1565"/>
      <c r="B659" s="1516"/>
      <c r="C659" s="1517"/>
      <c r="D659" s="1211"/>
      <c r="E659" s="1514"/>
      <c r="F659" s="1518"/>
    </row>
    <row r="660" spans="1:6" s="1496" customFormat="1" x14ac:dyDescent="0.2">
      <c r="A660" s="1559" t="s">
        <v>1443</v>
      </c>
      <c r="B660" s="1501" t="s">
        <v>3383</v>
      </c>
      <c r="C660" s="1476"/>
      <c r="D660" s="1205"/>
      <c r="E660" s="1477"/>
      <c r="F660" s="1478"/>
    </row>
    <row r="661" spans="1:6" x14ac:dyDescent="0.2">
      <c r="A661" s="1566"/>
      <c r="B661" s="1484" t="s">
        <v>3384</v>
      </c>
      <c r="C661" s="1520"/>
      <c r="D661" s="1212"/>
      <c r="E661" s="1521"/>
      <c r="F661" s="1522"/>
    </row>
    <row r="662" spans="1:6" ht="72" x14ac:dyDescent="0.2">
      <c r="A662" s="1562">
        <v>1</v>
      </c>
      <c r="B662" s="1505" t="s">
        <v>3385</v>
      </c>
      <c r="C662" s="1502" t="s">
        <v>2025</v>
      </c>
      <c r="D662" s="1209">
        <v>1</v>
      </c>
      <c r="E662" s="1506"/>
      <c r="F662" s="1504">
        <f t="shared" ref="F662:F669" si="40">E662*D662</f>
        <v>0</v>
      </c>
    </row>
    <row r="663" spans="1:6" x14ac:dyDescent="0.2">
      <c r="A663" s="1562">
        <f t="shared" ref="A663:A669" si="41">A662+1</f>
        <v>2</v>
      </c>
      <c r="B663" s="1505" t="s">
        <v>3386</v>
      </c>
      <c r="C663" s="1502" t="s">
        <v>2025</v>
      </c>
      <c r="D663" s="1209">
        <v>3</v>
      </c>
      <c r="E663" s="1506"/>
      <c r="F663" s="1504">
        <f t="shared" si="40"/>
        <v>0</v>
      </c>
    </row>
    <row r="664" spans="1:6" x14ac:dyDescent="0.2">
      <c r="A664" s="1562">
        <f t="shared" si="41"/>
        <v>3</v>
      </c>
      <c r="B664" s="1505" t="s">
        <v>3387</v>
      </c>
      <c r="C664" s="1502" t="s">
        <v>2025</v>
      </c>
      <c r="D664" s="1209">
        <v>1</v>
      </c>
      <c r="E664" s="1506"/>
      <c r="F664" s="1504">
        <f t="shared" si="40"/>
        <v>0</v>
      </c>
    </row>
    <row r="665" spans="1:6" ht="24" x14ac:dyDescent="0.2">
      <c r="A665" s="1562">
        <f t="shared" si="41"/>
        <v>4</v>
      </c>
      <c r="B665" s="1505" t="s">
        <v>3388</v>
      </c>
      <c r="C665" s="1502" t="s">
        <v>2025</v>
      </c>
      <c r="D665" s="1209">
        <v>3</v>
      </c>
      <c r="E665" s="1506"/>
      <c r="F665" s="1504">
        <f t="shared" si="40"/>
        <v>0</v>
      </c>
    </row>
    <row r="666" spans="1:6" x14ac:dyDescent="0.2">
      <c r="A666" s="1562">
        <f t="shared" si="41"/>
        <v>5</v>
      </c>
      <c r="B666" s="1505" t="s">
        <v>3389</v>
      </c>
      <c r="C666" s="1502" t="s">
        <v>2025</v>
      </c>
      <c r="D666" s="1209">
        <v>3</v>
      </c>
      <c r="E666" s="1506"/>
      <c r="F666" s="1504">
        <f t="shared" si="40"/>
        <v>0</v>
      </c>
    </row>
    <row r="667" spans="1:6" x14ac:dyDescent="0.2">
      <c r="A667" s="1562">
        <f t="shared" si="41"/>
        <v>6</v>
      </c>
      <c r="B667" s="1505" t="s">
        <v>3390</v>
      </c>
      <c r="C667" s="1502" t="s">
        <v>2025</v>
      </c>
      <c r="D667" s="1209">
        <v>11</v>
      </c>
      <c r="E667" s="1506"/>
      <c r="F667" s="1504">
        <f t="shared" si="40"/>
        <v>0</v>
      </c>
    </row>
    <row r="668" spans="1:6" x14ac:dyDescent="0.2">
      <c r="A668" s="1562">
        <f t="shared" si="41"/>
        <v>7</v>
      </c>
      <c r="B668" s="1505" t="s">
        <v>3391</v>
      </c>
      <c r="C668" s="1502" t="s">
        <v>2025</v>
      </c>
      <c r="D668" s="1209">
        <v>4</v>
      </c>
      <c r="E668" s="1506"/>
      <c r="F668" s="1504">
        <f t="shared" si="40"/>
        <v>0</v>
      </c>
    </row>
    <row r="669" spans="1:6" x14ac:dyDescent="0.2">
      <c r="A669" s="1562">
        <f t="shared" si="41"/>
        <v>8</v>
      </c>
      <c r="B669" s="1505" t="s">
        <v>3392</v>
      </c>
      <c r="C669" s="1502" t="s">
        <v>2025</v>
      </c>
      <c r="D669" s="1209">
        <v>1</v>
      </c>
      <c r="E669" s="1506"/>
      <c r="F669" s="1504">
        <f t="shared" si="40"/>
        <v>0</v>
      </c>
    </row>
    <row r="670" spans="1:6" x14ac:dyDescent="0.2">
      <c r="A670" s="1562"/>
      <c r="B670" s="1486" t="s">
        <v>3393</v>
      </c>
      <c r="C670" s="1502"/>
      <c r="D670" s="1209"/>
      <c r="E670" s="1503"/>
      <c r="F670" s="1504"/>
    </row>
    <row r="671" spans="1:6" ht="24" x14ac:dyDescent="0.2">
      <c r="A671" s="1562">
        <f>A669+1</f>
        <v>9</v>
      </c>
      <c r="B671" s="1505" t="s">
        <v>3388</v>
      </c>
      <c r="C671" s="1502" t="s">
        <v>2025</v>
      </c>
      <c r="D671" s="1209">
        <v>1</v>
      </c>
      <c r="E671" s="1506"/>
      <c r="F671" s="1504">
        <f>E671*D671</f>
        <v>0</v>
      </c>
    </row>
    <row r="672" spans="1:6" x14ac:dyDescent="0.2">
      <c r="A672" s="1562">
        <f>A671+1</f>
        <v>10</v>
      </c>
      <c r="B672" s="1505" t="s">
        <v>3390</v>
      </c>
      <c r="C672" s="1502" t="s">
        <v>2025</v>
      </c>
      <c r="D672" s="1209">
        <v>9</v>
      </c>
      <c r="E672" s="1506"/>
      <c r="F672" s="1504">
        <f>E672*D672</f>
        <v>0</v>
      </c>
    </row>
    <row r="673" spans="1:6" x14ac:dyDescent="0.2">
      <c r="A673" s="1562">
        <f>A672+1</f>
        <v>11</v>
      </c>
      <c r="B673" s="1505" t="s">
        <v>3392</v>
      </c>
      <c r="C673" s="1502" t="s">
        <v>2025</v>
      </c>
      <c r="D673" s="1209">
        <v>1</v>
      </c>
      <c r="E673" s="1506"/>
      <c r="F673" s="1504">
        <f>E673*D673</f>
        <v>0</v>
      </c>
    </row>
    <row r="674" spans="1:6" x14ac:dyDescent="0.2">
      <c r="A674" s="1562">
        <f>A673+1</f>
        <v>12</v>
      </c>
      <c r="B674" s="1505" t="s">
        <v>3389</v>
      </c>
      <c r="C674" s="1502" t="s">
        <v>2025</v>
      </c>
      <c r="D674" s="1209">
        <v>1</v>
      </c>
      <c r="E674" s="1506"/>
      <c r="F674" s="1504">
        <f>E674*D674</f>
        <v>0</v>
      </c>
    </row>
    <row r="675" spans="1:6" x14ac:dyDescent="0.2">
      <c r="A675" s="1562"/>
      <c r="B675" s="1486" t="s">
        <v>3394</v>
      </c>
      <c r="C675" s="1502"/>
      <c r="D675" s="1209"/>
      <c r="E675" s="1503"/>
      <c r="F675" s="1504"/>
    </row>
    <row r="676" spans="1:6" ht="36" x14ac:dyDescent="0.2">
      <c r="A676" s="1562">
        <f>A674+1</f>
        <v>13</v>
      </c>
      <c r="B676" s="1505" t="s">
        <v>3395</v>
      </c>
      <c r="C676" s="1502" t="s">
        <v>2025</v>
      </c>
      <c r="D676" s="1209">
        <v>1</v>
      </c>
      <c r="E676" s="1506"/>
      <c r="F676" s="1504">
        <f>E676*D676</f>
        <v>0</v>
      </c>
    </row>
    <row r="677" spans="1:6" x14ac:dyDescent="0.2">
      <c r="A677" s="1562"/>
      <c r="B677" s="1486" t="s">
        <v>3396</v>
      </c>
      <c r="C677" s="1502"/>
      <c r="D677" s="1209"/>
      <c r="E677" s="1503"/>
      <c r="F677" s="1504"/>
    </row>
    <row r="678" spans="1:6" ht="84" x14ac:dyDescent="0.2">
      <c r="A678" s="1562">
        <f>A676+1</f>
        <v>14</v>
      </c>
      <c r="B678" s="1505" t="s">
        <v>3397</v>
      </c>
      <c r="C678" s="1502" t="s">
        <v>2025</v>
      </c>
      <c r="D678" s="1209">
        <v>19</v>
      </c>
      <c r="E678" s="1506"/>
      <c r="F678" s="1504">
        <f t="shared" ref="F678:F685" si="42">E678*D678</f>
        <v>0</v>
      </c>
    </row>
    <row r="679" spans="1:6" x14ac:dyDescent="0.2">
      <c r="A679" s="1562">
        <f t="shared" ref="A679:A685" si="43">A678+1</f>
        <v>15</v>
      </c>
      <c r="B679" s="1505" t="s">
        <v>3398</v>
      </c>
      <c r="C679" s="1502" t="s">
        <v>2025</v>
      </c>
      <c r="D679" s="1209">
        <v>7</v>
      </c>
      <c r="E679" s="1506"/>
      <c r="F679" s="1504">
        <f t="shared" si="42"/>
        <v>0</v>
      </c>
    </row>
    <row r="680" spans="1:6" ht="60" x14ac:dyDescent="0.2">
      <c r="A680" s="1562">
        <f t="shared" si="43"/>
        <v>16</v>
      </c>
      <c r="B680" s="1505" t="s">
        <v>3399</v>
      </c>
      <c r="C680" s="1502" t="s">
        <v>2025</v>
      </c>
      <c r="D680" s="1209">
        <v>4</v>
      </c>
      <c r="E680" s="1506"/>
      <c r="F680" s="1504">
        <f t="shared" si="42"/>
        <v>0</v>
      </c>
    </row>
    <row r="681" spans="1:6" ht="204" x14ac:dyDescent="0.2">
      <c r="A681" s="1562">
        <f t="shared" si="43"/>
        <v>17</v>
      </c>
      <c r="B681" s="1505" t="s">
        <v>3400</v>
      </c>
      <c r="C681" s="1502" t="s">
        <v>2025</v>
      </c>
      <c r="D681" s="1209">
        <v>2</v>
      </c>
      <c r="E681" s="1506"/>
      <c r="F681" s="1504">
        <f t="shared" si="42"/>
        <v>0</v>
      </c>
    </row>
    <row r="682" spans="1:6" ht="24" x14ac:dyDescent="0.2">
      <c r="A682" s="1562">
        <f t="shared" si="43"/>
        <v>18</v>
      </c>
      <c r="B682" s="1505" t="s">
        <v>3401</v>
      </c>
      <c r="C682" s="1502" t="s">
        <v>2025</v>
      </c>
      <c r="D682" s="1209">
        <v>4</v>
      </c>
      <c r="E682" s="1506"/>
      <c r="F682" s="1504">
        <f t="shared" si="42"/>
        <v>0</v>
      </c>
    </row>
    <row r="683" spans="1:6" ht="24" x14ac:dyDescent="0.2">
      <c r="A683" s="1562">
        <f t="shared" si="43"/>
        <v>19</v>
      </c>
      <c r="B683" s="1505" t="s">
        <v>3402</v>
      </c>
      <c r="C683" s="1502" t="s">
        <v>2025</v>
      </c>
      <c r="D683" s="1209">
        <v>2</v>
      </c>
      <c r="E683" s="1506"/>
      <c r="F683" s="1504">
        <f t="shared" si="42"/>
        <v>0</v>
      </c>
    </row>
    <row r="684" spans="1:6" x14ac:dyDescent="0.2">
      <c r="A684" s="1562">
        <f t="shared" si="43"/>
        <v>20</v>
      </c>
      <c r="B684" s="1505" t="s">
        <v>3389</v>
      </c>
      <c r="C684" s="1502" t="s">
        <v>2025</v>
      </c>
      <c r="D684" s="1209">
        <v>2</v>
      </c>
      <c r="E684" s="1506"/>
      <c r="F684" s="1504">
        <f t="shared" si="42"/>
        <v>0</v>
      </c>
    </row>
    <row r="685" spans="1:6" x14ac:dyDescent="0.2">
      <c r="A685" s="1562">
        <f t="shared" si="43"/>
        <v>21</v>
      </c>
      <c r="B685" s="1505" t="s">
        <v>3403</v>
      </c>
      <c r="C685" s="1502" t="s">
        <v>2025</v>
      </c>
      <c r="D685" s="1209">
        <v>29</v>
      </c>
      <c r="E685" s="1506"/>
      <c r="F685" s="1504">
        <f t="shared" si="42"/>
        <v>0</v>
      </c>
    </row>
    <row r="686" spans="1:6" x14ac:dyDescent="0.2">
      <c r="A686" s="1562"/>
      <c r="B686" s="1486" t="s">
        <v>3375</v>
      </c>
      <c r="C686" s="1502"/>
      <c r="D686" s="1209"/>
      <c r="E686" s="1503"/>
      <c r="F686" s="1504"/>
    </row>
    <row r="687" spans="1:6" x14ac:dyDescent="0.2">
      <c r="A687" s="1562">
        <v>22</v>
      </c>
      <c r="B687" s="1505" t="s">
        <v>3378</v>
      </c>
      <c r="C687" s="1502" t="s">
        <v>926</v>
      </c>
      <c r="D687" s="1209">
        <v>890</v>
      </c>
      <c r="E687" s="1506"/>
      <c r="F687" s="1504">
        <f>E687*D687</f>
        <v>0</v>
      </c>
    </row>
    <row r="688" spans="1:6" ht="36" x14ac:dyDescent="0.2">
      <c r="A688" s="1562">
        <f>A687+1</f>
        <v>23</v>
      </c>
      <c r="B688" s="1505" t="s">
        <v>3404</v>
      </c>
      <c r="C688" s="1502" t="s">
        <v>926</v>
      </c>
      <c r="D688" s="1209">
        <v>420</v>
      </c>
      <c r="E688" s="1506"/>
      <c r="F688" s="1504">
        <f>E688*D688</f>
        <v>0</v>
      </c>
    </row>
    <row r="689" spans="1:6" ht="24" x14ac:dyDescent="0.2">
      <c r="A689" s="1562">
        <f>A688+1</f>
        <v>24</v>
      </c>
      <c r="B689" s="1505" t="s">
        <v>3362</v>
      </c>
      <c r="C689" s="1502" t="s">
        <v>926</v>
      </c>
      <c r="D689" s="1209">
        <v>1310</v>
      </c>
      <c r="E689" s="1506"/>
      <c r="F689" s="1504">
        <f>E689*D689</f>
        <v>0</v>
      </c>
    </row>
    <row r="690" spans="1:6" ht="60" x14ac:dyDescent="0.2">
      <c r="A690" s="1562">
        <f>A689+1</f>
        <v>25</v>
      </c>
      <c r="B690" s="1505" t="s">
        <v>3405</v>
      </c>
      <c r="C690" s="1502" t="s">
        <v>40</v>
      </c>
      <c r="D690" s="1209">
        <v>1</v>
      </c>
      <c r="E690" s="1506"/>
      <c r="F690" s="1504">
        <f>E690*D690</f>
        <v>0</v>
      </c>
    </row>
    <row r="691" spans="1:6" ht="24" x14ac:dyDescent="0.2">
      <c r="A691" s="1562">
        <f>A690+1</f>
        <v>26</v>
      </c>
      <c r="B691" s="1505" t="s">
        <v>3406</v>
      </c>
      <c r="C691" s="1502" t="s">
        <v>2025</v>
      </c>
      <c r="D691" s="1209">
        <v>24</v>
      </c>
      <c r="E691" s="1506"/>
      <c r="F691" s="1504">
        <f>E691*D691</f>
        <v>0</v>
      </c>
    </row>
    <row r="692" spans="1:6" x14ac:dyDescent="0.2">
      <c r="A692" s="1562"/>
      <c r="B692" s="1486" t="s">
        <v>3379</v>
      </c>
      <c r="C692" s="1502"/>
      <c r="D692" s="1209"/>
      <c r="E692" s="1503"/>
      <c r="F692" s="1504"/>
    </row>
    <row r="693" spans="1:6" ht="36" x14ac:dyDescent="0.2">
      <c r="A693" s="1562">
        <v>27</v>
      </c>
      <c r="B693" s="1505" t="s">
        <v>3407</v>
      </c>
      <c r="C693" s="1502" t="s">
        <v>40</v>
      </c>
      <c r="D693" s="1209">
        <v>1</v>
      </c>
      <c r="E693" s="1506"/>
      <c r="F693" s="1504">
        <f>E693*D693</f>
        <v>0</v>
      </c>
    </row>
    <row r="694" spans="1:6" ht="24" x14ac:dyDescent="0.2">
      <c r="A694" s="1562">
        <f>A693+1</f>
        <v>28</v>
      </c>
      <c r="B694" s="1505" t="s">
        <v>3381</v>
      </c>
      <c r="C694" s="1502" t="s">
        <v>40</v>
      </c>
      <c r="D694" s="1209">
        <v>1</v>
      </c>
      <c r="E694" s="1506"/>
      <c r="F694" s="1504">
        <f>E694*D694</f>
        <v>0</v>
      </c>
    </row>
    <row r="695" spans="1:6" x14ac:dyDescent="0.2">
      <c r="A695" s="1562">
        <f>A694+1</f>
        <v>29</v>
      </c>
      <c r="B695" s="1505" t="s">
        <v>3382</v>
      </c>
      <c r="C695" s="1502" t="s">
        <v>40</v>
      </c>
      <c r="D695" s="1209">
        <v>1</v>
      </c>
      <c r="E695" s="1506"/>
      <c r="F695" s="1504">
        <f>E695*D695</f>
        <v>0</v>
      </c>
    </row>
    <row r="696" spans="1:6" ht="48" x14ac:dyDescent="0.2">
      <c r="A696" s="1567"/>
      <c r="B696" s="1529" t="s">
        <v>3408</v>
      </c>
      <c r="C696" s="1526"/>
      <c r="D696" s="1213"/>
      <c r="E696" s="1546"/>
      <c r="F696" s="1527"/>
    </row>
    <row r="697" spans="1:6" x14ac:dyDescent="0.2">
      <c r="A697" s="1560"/>
      <c r="B697" s="1497"/>
      <c r="C697" s="1498"/>
      <c r="D697" s="1208"/>
      <c r="E697" s="1499"/>
      <c r="F697" s="1500"/>
    </row>
    <row r="698" spans="1:6" x14ac:dyDescent="0.2">
      <c r="A698" s="1568"/>
      <c r="B698" s="1501" t="str">
        <f>"SKUPAJ " &amp;B660</f>
        <v>SKUPAJ VIDEONADZOR</v>
      </c>
      <c r="C698" s="1476"/>
      <c r="D698" s="1205"/>
      <c r="E698" s="1477"/>
      <c r="F698" s="1483">
        <f>SUM(F662:F695)</f>
        <v>0</v>
      </c>
    </row>
    <row r="699" spans="1:6" x14ac:dyDescent="0.2">
      <c r="A699" s="1565"/>
      <c r="B699" s="1516"/>
      <c r="C699" s="1517"/>
      <c r="D699" s="1211"/>
      <c r="E699" s="1514"/>
      <c r="F699" s="1518"/>
    </row>
    <row r="700" spans="1:6" x14ac:dyDescent="0.2">
      <c r="A700" s="1565"/>
      <c r="B700" s="1516"/>
      <c r="C700" s="1517"/>
      <c r="D700" s="1211"/>
      <c r="E700" s="1514"/>
      <c r="F700" s="1518"/>
    </row>
    <row r="701" spans="1:6" s="1496" customFormat="1" x14ac:dyDescent="0.2">
      <c r="A701" s="1559" t="s">
        <v>1447</v>
      </c>
      <c r="B701" s="1501" t="s">
        <v>3409</v>
      </c>
      <c r="C701" s="1476"/>
      <c r="D701" s="1205"/>
      <c r="E701" s="1477"/>
      <c r="F701" s="1478"/>
    </row>
    <row r="702" spans="1:6" ht="72" x14ac:dyDescent="0.2">
      <c r="A702" s="1566">
        <v>1</v>
      </c>
      <c r="B702" s="1519" t="s">
        <v>3410</v>
      </c>
      <c r="C702" s="1520" t="s">
        <v>2025</v>
      </c>
      <c r="D702" s="1212">
        <v>1</v>
      </c>
      <c r="E702" s="1531"/>
      <c r="F702" s="1522">
        <f t="shared" ref="F702:F709" si="44">E702*D702</f>
        <v>0</v>
      </c>
    </row>
    <row r="703" spans="1:6" ht="36" x14ac:dyDescent="0.2">
      <c r="A703" s="1562">
        <f t="shared" ref="A703:A709" si="45">A702+1</f>
        <v>2</v>
      </c>
      <c r="B703" s="1505" t="s">
        <v>3411</v>
      </c>
      <c r="C703" s="1502" t="s">
        <v>2025</v>
      </c>
      <c r="D703" s="1209">
        <v>1</v>
      </c>
      <c r="E703" s="1506"/>
      <c r="F703" s="1504">
        <f t="shared" si="44"/>
        <v>0</v>
      </c>
    </row>
    <row r="704" spans="1:6" ht="48" x14ac:dyDescent="0.2">
      <c r="A704" s="1562">
        <f t="shared" si="45"/>
        <v>3</v>
      </c>
      <c r="B704" s="1505" t="s">
        <v>3412</v>
      </c>
      <c r="C704" s="1502" t="s">
        <v>2025</v>
      </c>
      <c r="D704" s="1209">
        <v>2</v>
      </c>
      <c r="E704" s="1506"/>
      <c r="F704" s="1504">
        <f t="shared" si="44"/>
        <v>0</v>
      </c>
    </row>
    <row r="705" spans="1:6" ht="48" x14ac:dyDescent="0.2">
      <c r="A705" s="1562">
        <f t="shared" si="45"/>
        <v>4</v>
      </c>
      <c r="B705" s="1505" t="s">
        <v>3413</v>
      </c>
      <c r="C705" s="1502" t="s">
        <v>2025</v>
      </c>
      <c r="D705" s="1209">
        <v>2</v>
      </c>
      <c r="E705" s="1506"/>
      <c r="F705" s="1504">
        <f t="shared" si="44"/>
        <v>0</v>
      </c>
    </row>
    <row r="706" spans="1:6" ht="48" x14ac:dyDescent="0.2">
      <c r="A706" s="1562">
        <f t="shared" si="45"/>
        <v>5</v>
      </c>
      <c r="B706" s="1505" t="s">
        <v>3414</v>
      </c>
      <c r="C706" s="1502" t="s">
        <v>2025</v>
      </c>
      <c r="D706" s="1209">
        <v>2</v>
      </c>
      <c r="E706" s="1506"/>
      <c r="F706" s="1504">
        <f t="shared" si="44"/>
        <v>0</v>
      </c>
    </row>
    <row r="707" spans="1:6" x14ac:dyDescent="0.2">
      <c r="A707" s="1562">
        <f t="shared" si="45"/>
        <v>6</v>
      </c>
      <c r="B707" s="1505" t="s">
        <v>3415</v>
      </c>
      <c r="C707" s="1502" t="s">
        <v>926</v>
      </c>
      <c r="D707" s="1209">
        <v>180</v>
      </c>
      <c r="E707" s="1506"/>
      <c r="F707" s="1504">
        <f t="shared" si="44"/>
        <v>0</v>
      </c>
    </row>
    <row r="708" spans="1:6" ht="24" x14ac:dyDescent="0.2">
      <c r="A708" s="1562">
        <f t="shared" si="45"/>
        <v>7</v>
      </c>
      <c r="B708" s="1505" t="s">
        <v>3362</v>
      </c>
      <c r="C708" s="1502" t="s">
        <v>926</v>
      </c>
      <c r="D708" s="1209">
        <v>180</v>
      </c>
      <c r="E708" s="1506"/>
      <c r="F708" s="1504">
        <f t="shared" si="44"/>
        <v>0</v>
      </c>
    </row>
    <row r="709" spans="1:6" ht="24" x14ac:dyDescent="0.2">
      <c r="A709" s="1562">
        <f t="shared" si="45"/>
        <v>8</v>
      </c>
      <c r="B709" s="1505" t="s">
        <v>3416</v>
      </c>
      <c r="C709" s="1502" t="s">
        <v>2025</v>
      </c>
      <c r="D709" s="1209">
        <v>1</v>
      </c>
      <c r="E709" s="1506"/>
      <c r="F709" s="1504">
        <f t="shared" si="44"/>
        <v>0</v>
      </c>
    </row>
    <row r="710" spans="1:6" x14ac:dyDescent="0.2">
      <c r="A710" s="1560"/>
      <c r="B710" s="1497"/>
      <c r="C710" s="1498"/>
      <c r="D710" s="1208"/>
      <c r="E710" s="1499"/>
      <c r="F710" s="1500"/>
    </row>
    <row r="711" spans="1:6" x14ac:dyDescent="0.2">
      <c r="A711" s="1568"/>
      <c r="B711" s="1501" t="str">
        <f>"SKUPAJ " &amp;B701</f>
        <v>SKUPAJ SOS SIGNALIZACIJA</v>
      </c>
      <c r="C711" s="1476"/>
      <c r="D711" s="1205"/>
      <c r="E711" s="1477"/>
      <c r="F711" s="1483">
        <f>SUM(F702:F709)</f>
        <v>0</v>
      </c>
    </row>
    <row r="712" spans="1:6" x14ac:dyDescent="0.2">
      <c r="A712" s="1565"/>
      <c r="B712" s="1516"/>
      <c r="C712" s="1517"/>
      <c r="D712" s="1211"/>
      <c r="E712" s="1514"/>
      <c r="F712" s="1518"/>
    </row>
    <row r="713" spans="1:6" x14ac:dyDescent="0.2">
      <c r="A713" s="1565"/>
      <c r="B713" s="1516"/>
      <c r="C713" s="1517"/>
      <c r="D713" s="1211"/>
      <c r="E713" s="1514"/>
      <c r="F713" s="1518"/>
    </row>
    <row r="714" spans="1:6" s="1496" customFormat="1" x14ac:dyDescent="0.2">
      <c r="A714" s="1559" t="s">
        <v>1453</v>
      </c>
      <c r="B714" s="1501" t="s">
        <v>3417</v>
      </c>
      <c r="C714" s="1342"/>
      <c r="D714" s="617"/>
      <c r="E714" s="1477"/>
      <c r="F714" s="1478"/>
    </row>
    <row r="715" spans="1:6" ht="48" x14ac:dyDescent="0.2">
      <c r="A715" s="1566">
        <v>1</v>
      </c>
      <c r="B715" s="1519" t="s">
        <v>3418</v>
      </c>
      <c r="C715" s="1520" t="s">
        <v>2025</v>
      </c>
      <c r="D715" s="1212">
        <v>2</v>
      </c>
      <c r="E715" s="1531"/>
      <c r="F715" s="1522">
        <f t="shared" ref="F715:F729" si="46">E715*D715</f>
        <v>0</v>
      </c>
    </row>
    <row r="716" spans="1:6" ht="24" x14ac:dyDescent="0.2">
      <c r="A716" s="1562">
        <f t="shared" ref="A716:A724" si="47">A715+1</f>
        <v>2</v>
      </c>
      <c r="B716" s="1505" t="s">
        <v>3419</v>
      </c>
      <c r="C716" s="1502" t="s">
        <v>2025</v>
      </c>
      <c r="D716" s="1209">
        <v>1</v>
      </c>
      <c r="E716" s="1506"/>
      <c r="F716" s="1504">
        <f t="shared" si="46"/>
        <v>0</v>
      </c>
    </row>
    <row r="717" spans="1:6" ht="36" x14ac:dyDescent="0.2">
      <c r="A717" s="1562">
        <f t="shared" si="47"/>
        <v>3</v>
      </c>
      <c r="B717" s="1505" t="s">
        <v>3420</v>
      </c>
      <c r="C717" s="1502" t="s">
        <v>2025</v>
      </c>
      <c r="D717" s="1209">
        <v>7</v>
      </c>
      <c r="E717" s="1506"/>
      <c r="F717" s="1504">
        <f t="shared" si="46"/>
        <v>0</v>
      </c>
    </row>
    <row r="718" spans="1:6" ht="24" x14ac:dyDescent="0.2">
      <c r="A718" s="1562">
        <f t="shared" si="47"/>
        <v>4</v>
      </c>
      <c r="B718" s="1505" t="s">
        <v>3421</v>
      </c>
      <c r="C718" s="1502" t="s">
        <v>2025</v>
      </c>
      <c r="D718" s="1209">
        <v>14</v>
      </c>
      <c r="E718" s="1506"/>
      <c r="F718" s="1504">
        <f t="shared" si="46"/>
        <v>0</v>
      </c>
    </row>
    <row r="719" spans="1:6" x14ac:dyDescent="0.2">
      <c r="A719" s="1562">
        <f t="shared" si="47"/>
        <v>5</v>
      </c>
      <c r="B719" s="1505" t="s">
        <v>3422</v>
      </c>
      <c r="C719" s="1502" t="s">
        <v>2025</v>
      </c>
      <c r="D719" s="1209">
        <v>7</v>
      </c>
      <c r="E719" s="1506"/>
      <c r="F719" s="1504">
        <f t="shared" si="46"/>
        <v>0</v>
      </c>
    </row>
    <row r="720" spans="1:6" x14ac:dyDescent="0.2">
      <c r="A720" s="1562">
        <f t="shared" si="47"/>
        <v>6</v>
      </c>
      <c r="B720" s="1505" t="s">
        <v>3423</v>
      </c>
      <c r="C720" s="1502" t="s">
        <v>2025</v>
      </c>
      <c r="D720" s="1209">
        <v>7</v>
      </c>
      <c r="E720" s="1506"/>
      <c r="F720" s="1504">
        <f t="shared" si="46"/>
        <v>0</v>
      </c>
    </row>
    <row r="721" spans="1:6" ht="24" x14ac:dyDescent="0.2">
      <c r="A721" s="1562">
        <f t="shared" si="47"/>
        <v>7</v>
      </c>
      <c r="B721" s="1505" t="s">
        <v>3424</v>
      </c>
      <c r="C721" s="1502" t="s">
        <v>2025</v>
      </c>
      <c r="D721" s="1209">
        <v>10</v>
      </c>
      <c r="E721" s="1506"/>
      <c r="F721" s="1504">
        <f t="shared" si="46"/>
        <v>0</v>
      </c>
    </row>
    <row r="722" spans="1:6" ht="36" x14ac:dyDescent="0.2">
      <c r="A722" s="1562">
        <f t="shared" si="47"/>
        <v>8</v>
      </c>
      <c r="B722" s="1505" t="s">
        <v>3425</v>
      </c>
      <c r="C722" s="1502" t="s">
        <v>2025</v>
      </c>
      <c r="D722" s="1209">
        <v>1</v>
      </c>
      <c r="E722" s="1506"/>
      <c r="F722" s="1504">
        <f t="shared" si="46"/>
        <v>0</v>
      </c>
    </row>
    <row r="723" spans="1:6" ht="36" x14ac:dyDescent="0.2">
      <c r="A723" s="1562">
        <f t="shared" si="47"/>
        <v>9</v>
      </c>
      <c r="B723" s="1505" t="s">
        <v>3426</v>
      </c>
      <c r="C723" s="1502" t="s">
        <v>2025</v>
      </c>
      <c r="D723" s="1209">
        <v>4</v>
      </c>
      <c r="E723" s="1506"/>
      <c r="F723" s="1504">
        <f t="shared" si="46"/>
        <v>0</v>
      </c>
    </row>
    <row r="724" spans="1:6" ht="48" x14ac:dyDescent="0.2">
      <c r="A724" s="1562">
        <f t="shared" si="47"/>
        <v>10</v>
      </c>
      <c r="B724" s="1505" t="s">
        <v>3427</v>
      </c>
      <c r="C724" s="1502" t="s">
        <v>2025</v>
      </c>
      <c r="D724" s="1209">
        <v>1</v>
      </c>
      <c r="E724" s="1506"/>
      <c r="F724" s="1504">
        <f t="shared" si="46"/>
        <v>0</v>
      </c>
    </row>
    <row r="725" spans="1:6" ht="36" x14ac:dyDescent="0.2">
      <c r="A725" s="1562">
        <f t="shared" ref="A725" si="48">A724+1</f>
        <v>11</v>
      </c>
      <c r="B725" s="1505" t="s">
        <v>3428</v>
      </c>
      <c r="C725" s="1502" t="s">
        <v>2025</v>
      </c>
      <c r="D725" s="1209">
        <v>3</v>
      </c>
      <c r="E725" s="1506"/>
      <c r="F725" s="1504">
        <f t="shared" si="46"/>
        <v>0</v>
      </c>
    </row>
    <row r="726" spans="1:6" x14ac:dyDescent="0.2">
      <c r="A726" s="1562">
        <f>A725+1</f>
        <v>12</v>
      </c>
      <c r="B726" s="1505" t="s">
        <v>3429</v>
      </c>
      <c r="C726" s="1502" t="s">
        <v>926</v>
      </c>
      <c r="D726" s="1209">
        <v>360</v>
      </c>
      <c r="E726" s="1506"/>
      <c r="F726" s="1504">
        <f t="shared" si="46"/>
        <v>0</v>
      </c>
    </row>
    <row r="727" spans="1:6" x14ac:dyDescent="0.2">
      <c r="A727" s="1562">
        <f>A726+1</f>
        <v>13</v>
      </c>
      <c r="B727" s="1505" t="s">
        <v>3430</v>
      </c>
      <c r="C727" s="1502" t="s">
        <v>926</v>
      </c>
      <c r="D727" s="1209">
        <v>140</v>
      </c>
      <c r="E727" s="1506"/>
      <c r="F727" s="1504">
        <f t="shared" si="46"/>
        <v>0</v>
      </c>
    </row>
    <row r="728" spans="1:6" x14ac:dyDescent="0.2">
      <c r="A728" s="1562">
        <f>A727+1</f>
        <v>14</v>
      </c>
      <c r="B728" s="1505" t="s">
        <v>3431</v>
      </c>
      <c r="C728" s="1502" t="s">
        <v>926</v>
      </c>
      <c r="D728" s="1209">
        <v>210</v>
      </c>
      <c r="E728" s="1506"/>
      <c r="F728" s="1504">
        <f t="shared" si="46"/>
        <v>0</v>
      </c>
    </row>
    <row r="729" spans="1:6" ht="24" x14ac:dyDescent="0.2">
      <c r="A729" s="1562">
        <f>A728+1</f>
        <v>15</v>
      </c>
      <c r="B729" s="1505" t="s">
        <v>3362</v>
      </c>
      <c r="C729" s="1502"/>
      <c r="D729" s="1209">
        <v>710</v>
      </c>
      <c r="E729" s="1506"/>
      <c r="F729" s="1504">
        <f t="shared" si="46"/>
        <v>0</v>
      </c>
    </row>
    <row r="730" spans="1:6" x14ac:dyDescent="0.2">
      <c r="A730" s="1560"/>
      <c r="B730" s="1497"/>
      <c r="C730" s="1498"/>
      <c r="D730" s="1208"/>
      <c r="E730" s="1499"/>
      <c r="F730" s="1500"/>
    </row>
    <row r="731" spans="1:6" x14ac:dyDescent="0.2">
      <c r="A731" s="1568"/>
      <c r="B731" s="1501" t="str">
        <f>"SKUPAJ " &amp;B714</f>
        <v>SKUPAJ EVAKUACIJSKA VRATA in ODVOD DIMA IN TOPLOTE</v>
      </c>
      <c r="C731" s="1342"/>
      <c r="D731" s="617"/>
      <c r="E731" s="1223"/>
      <c r="F731" s="1483">
        <f>SUM(F715:F729)</f>
        <v>0</v>
      </c>
    </row>
    <row r="732" spans="1:6" x14ac:dyDescent="0.2">
      <c r="A732" s="1565"/>
      <c r="B732" s="1516"/>
      <c r="C732" s="1517"/>
      <c r="D732" s="1211"/>
      <c r="E732" s="1514"/>
      <c r="F732" s="1518"/>
    </row>
    <row r="733" spans="1:6" x14ac:dyDescent="0.2">
      <c r="A733" s="1565"/>
      <c r="B733" s="1516"/>
      <c r="C733" s="1517"/>
      <c r="D733" s="1211"/>
      <c r="E733" s="1514"/>
      <c r="F733" s="1518"/>
    </row>
    <row r="734" spans="1:6" s="1496" customFormat="1" x14ac:dyDescent="0.2">
      <c r="A734" s="1559" t="s">
        <v>1465</v>
      </c>
      <c r="B734" s="1501" t="s">
        <v>3432</v>
      </c>
      <c r="C734" s="1476"/>
      <c r="D734" s="1205"/>
      <c r="E734" s="1477"/>
      <c r="F734" s="1478"/>
    </row>
    <row r="735" spans="1:6" ht="108" x14ac:dyDescent="0.2">
      <c r="A735" s="1566">
        <v>1</v>
      </c>
      <c r="B735" s="1519" t="s">
        <v>3433</v>
      </c>
      <c r="C735" s="1520" t="s">
        <v>2025</v>
      </c>
      <c r="D735" s="1212">
        <v>100</v>
      </c>
      <c r="E735" s="1531"/>
      <c r="F735" s="1522">
        <f t="shared" ref="F735:F752" si="49">E735*D735</f>
        <v>0</v>
      </c>
    </row>
    <row r="736" spans="1:6" ht="96" customHeight="1" x14ac:dyDescent="0.2">
      <c r="A736" s="1562">
        <f t="shared" ref="A736:A741" si="50">A735+1</f>
        <v>2</v>
      </c>
      <c r="B736" s="1505" t="s">
        <v>3434</v>
      </c>
      <c r="C736" s="1502" t="s">
        <v>2025</v>
      </c>
      <c r="D736" s="1209">
        <v>100</v>
      </c>
      <c r="E736" s="1506"/>
      <c r="F736" s="1504">
        <f t="shared" si="49"/>
        <v>0</v>
      </c>
    </row>
    <row r="737" spans="1:6" ht="72" x14ac:dyDescent="0.2">
      <c r="A737" s="1562">
        <f t="shared" si="50"/>
        <v>3</v>
      </c>
      <c r="B737" s="1505" t="s">
        <v>3435</v>
      </c>
      <c r="C737" s="1502" t="s">
        <v>2025</v>
      </c>
      <c r="D737" s="1209">
        <v>1</v>
      </c>
      <c r="E737" s="1506"/>
      <c r="F737" s="1504">
        <f t="shared" si="49"/>
        <v>0</v>
      </c>
    </row>
    <row r="738" spans="1:6" ht="60" x14ac:dyDescent="0.2">
      <c r="A738" s="1562">
        <f t="shared" si="50"/>
        <v>4</v>
      </c>
      <c r="B738" s="1505" t="s">
        <v>3436</v>
      </c>
      <c r="C738" s="1502" t="s">
        <v>2025</v>
      </c>
      <c r="D738" s="1209">
        <v>1</v>
      </c>
      <c r="E738" s="1506"/>
      <c r="F738" s="1504">
        <f t="shared" si="49"/>
        <v>0</v>
      </c>
    </row>
    <row r="739" spans="1:6" ht="84" x14ac:dyDescent="0.2">
      <c r="A739" s="1562">
        <f t="shared" si="50"/>
        <v>5</v>
      </c>
      <c r="B739" s="1505" t="s">
        <v>3437</v>
      </c>
      <c r="C739" s="1502" t="s">
        <v>2951</v>
      </c>
      <c r="D739" s="1209">
        <v>1</v>
      </c>
      <c r="E739" s="1506"/>
      <c r="F739" s="1504">
        <f t="shared" si="49"/>
        <v>0</v>
      </c>
    </row>
    <row r="740" spans="1:6" ht="36" x14ac:dyDescent="0.2">
      <c r="A740" s="1562">
        <f t="shared" si="50"/>
        <v>6</v>
      </c>
      <c r="B740" s="1505" t="s">
        <v>3438</v>
      </c>
      <c r="C740" s="1502" t="s">
        <v>2025</v>
      </c>
      <c r="D740" s="1209">
        <v>1</v>
      </c>
      <c r="E740" s="1506"/>
      <c r="F740" s="1504">
        <f t="shared" si="49"/>
        <v>0</v>
      </c>
    </row>
    <row r="741" spans="1:6" ht="60" x14ac:dyDescent="0.2">
      <c r="A741" s="1562">
        <f t="shared" si="50"/>
        <v>7</v>
      </c>
      <c r="B741" s="1505" t="s">
        <v>5297</v>
      </c>
      <c r="C741" s="1502" t="s">
        <v>2025</v>
      </c>
      <c r="D741" s="1209">
        <v>2</v>
      </c>
      <c r="E741" s="1506"/>
      <c r="F741" s="1504">
        <f t="shared" si="49"/>
        <v>0</v>
      </c>
    </row>
    <row r="742" spans="1:6" ht="72" x14ac:dyDescent="0.2">
      <c r="A742" s="1562" t="s">
        <v>532</v>
      </c>
      <c r="B742" s="1505" t="s">
        <v>5298</v>
      </c>
      <c r="C742" s="1502" t="s">
        <v>2025</v>
      </c>
      <c r="D742" s="1209">
        <v>1</v>
      </c>
      <c r="E742" s="1506"/>
      <c r="F742" s="1504">
        <f t="shared" si="49"/>
        <v>0</v>
      </c>
    </row>
    <row r="743" spans="1:6" ht="60" x14ac:dyDescent="0.2">
      <c r="A743" s="1562">
        <f>A741+1</f>
        <v>8</v>
      </c>
      <c r="B743" s="1505" t="s">
        <v>3439</v>
      </c>
      <c r="C743" s="1502" t="s">
        <v>2025</v>
      </c>
      <c r="D743" s="1209">
        <v>4</v>
      </c>
      <c r="E743" s="1506"/>
      <c r="F743" s="1504">
        <f t="shared" si="49"/>
        <v>0</v>
      </c>
    </row>
    <row r="744" spans="1:6" ht="36" x14ac:dyDescent="0.2">
      <c r="A744" s="1562">
        <f t="shared" ref="A744:A752" si="51">A743+1</f>
        <v>9</v>
      </c>
      <c r="B744" s="1505" t="s">
        <v>3440</v>
      </c>
      <c r="C744" s="1502" t="s">
        <v>2025</v>
      </c>
      <c r="D744" s="1209">
        <v>3</v>
      </c>
      <c r="E744" s="1506"/>
      <c r="F744" s="1504">
        <f t="shared" si="49"/>
        <v>0</v>
      </c>
    </row>
    <row r="745" spans="1:6" ht="49.5" customHeight="1" x14ac:dyDescent="0.2">
      <c r="A745" s="1562">
        <f t="shared" si="51"/>
        <v>10</v>
      </c>
      <c r="B745" s="1505" t="s">
        <v>3441</v>
      </c>
      <c r="C745" s="1502" t="s">
        <v>2025</v>
      </c>
      <c r="D745" s="1209">
        <v>1</v>
      </c>
      <c r="E745" s="1506"/>
      <c r="F745" s="1504">
        <f t="shared" si="49"/>
        <v>0</v>
      </c>
    </row>
    <row r="746" spans="1:6" ht="36" x14ac:dyDescent="0.2">
      <c r="A746" s="1562">
        <f t="shared" si="51"/>
        <v>11</v>
      </c>
      <c r="B746" s="1505" t="s">
        <v>3442</v>
      </c>
      <c r="C746" s="1502" t="s">
        <v>2025</v>
      </c>
      <c r="D746" s="1209">
        <v>1</v>
      </c>
      <c r="E746" s="1506"/>
      <c r="F746" s="1504">
        <f t="shared" si="49"/>
        <v>0</v>
      </c>
    </row>
    <row r="747" spans="1:6" x14ac:dyDescent="0.2">
      <c r="A747" s="1562">
        <f t="shared" si="51"/>
        <v>12</v>
      </c>
      <c r="B747" s="1505" t="s">
        <v>3378</v>
      </c>
      <c r="C747" s="1502" t="s">
        <v>926</v>
      </c>
      <c r="D747" s="1209">
        <v>1350</v>
      </c>
      <c r="E747" s="1506"/>
      <c r="F747" s="1504">
        <f t="shared" si="49"/>
        <v>0</v>
      </c>
    </row>
    <row r="748" spans="1:6" x14ac:dyDescent="0.2">
      <c r="A748" s="1562">
        <f t="shared" si="51"/>
        <v>13</v>
      </c>
      <c r="B748" s="1505" t="s">
        <v>3443</v>
      </c>
      <c r="C748" s="1502" t="s">
        <v>926</v>
      </c>
      <c r="D748" s="1209">
        <v>690</v>
      </c>
      <c r="E748" s="1506"/>
      <c r="F748" s="1504">
        <f t="shared" si="49"/>
        <v>0</v>
      </c>
    </row>
    <row r="749" spans="1:6" ht="24" x14ac:dyDescent="0.2">
      <c r="A749" s="1562">
        <f t="shared" si="51"/>
        <v>14</v>
      </c>
      <c r="B749" s="1505" t="s">
        <v>3362</v>
      </c>
      <c r="C749" s="1502" t="s">
        <v>926</v>
      </c>
      <c r="D749" s="1209">
        <v>2040</v>
      </c>
      <c r="E749" s="1506"/>
      <c r="F749" s="1504">
        <f t="shared" si="49"/>
        <v>0</v>
      </c>
    </row>
    <row r="750" spans="1:6" ht="24" x14ac:dyDescent="0.2">
      <c r="A750" s="1562">
        <f t="shared" si="51"/>
        <v>15</v>
      </c>
      <c r="B750" s="1505" t="s">
        <v>3444</v>
      </c>
      <c r="C750" s="1502" t="s">
        <v>2951</v>
      </c>
      <c r="D750" s="1209">
        <v>1</v>
      </c>
      <c r="E750" s="1506"/>
      <c r="F750" s="1504">
        <f t="shared" si="49"/>
        <v>0</v>
      </c>
    </row>
    <row r="751" spans="1:6" ht="24" x14ac:dyDescent="0.2">
      <c r="A751" s="1562">
        <f t="shared" si="51"/>
        <v>16</v>
      </c>
      <c r="B751" s="1505" t="s">
        <v>3445</v>
      </c>
      <c r="C751" s="1502" t="s">
        <v>2951</v>
      </c>
      <c r="D751" s="1209">
        <v>1</v>
      </c>
      <c r="E751" s="1506"/>
      <c r="F751" s="1504">
        <f t="shared" si="49"/>
        <v>0</v>
      </c>
    </row>
    <row r="752" spans="1:6" x14ac:dyDescent="0.2">
      <c r="A752" s="1562">
        <f t="shared" si="51"/>
        <v>17</v>
      </c>
      <c r="B752" s="1505" t="s">
        <v>3446</v>
      </c>
      <c r="C752" s="1502" t="s">
        <v>2951</v>
      </c>
      <c r="D752" s="1209">
        <v>1</v>
      </c>
      <c r="E752" s="1506"/>
      <c r="F752" s="1504">
        <f t="shared" si="49"/>
        <v>0</v>
      </c>
    </row>
    <row r="753" spans="1:6" x14ac:dyDescent="0.2">
      <c r="A753" s="1560"/>
      <c r="B753" s="1497"/>
      <c r="C753" s="1498"/>
      <c r="D753" s="1208"/>
      <c r="E753" s="1499"/>
      <c r="F753" s="1500"/>
    </row>
    <row r="754" spans="1:6" x14ac:dyDescent="0.2">
      <c r="A754" s="1568"/>
      <c r="B754" s="1501" t="str">
        <f>"SKUPAJ " &amp;B734</f>
        <v>SKUPAJ PARKIRNI SISTEM</v>
      </c>
      <c r="C754" s="1476"/>
      <c r="D754" s="1205"/>
      <c r="E754" s="1477"/>
      <c r="F754" s="1483">
        <f>SUM(F735:F752)</f>
        <v>0</v>
      </c>
    </row>
    <row r="755" spans="1:6" x14ac:dyDescent="0.2">
      <c r="A755" s="1565"/>
      <c r="B755" s="1516"/>
      <c r="C755" s="1517"/>
      <c r="D755" s="1211"/>
      <c r="E755" s="1514"/>
      <c r="F755" s="1518"/>
    </row>
    <row r="756" spans="1:6" x14ac:dyDescent="0.2">
      <c r="A756" s="1565"/>
      <c r="B756" s="1516"/>
      <c r="C756" s="1517"/>
      <c r="D756" s="1211"/>
      <c r="E756" s="1514"/>
      <c r="F756" s="1518"/>
    </row>
    <row r="757" spans="1:6" s="1496" customFormat="1" x14ac:dyDescent="0.2">
      <c r="A757" s="1559" t="s">
        <v>1478</v>
      </c>
      <c r="B757" s="1501" t="s">
        <v>3447</v>
      </c>
      <c r="C757" s="1476"/>
      <c r="D757" s="1205"/>
      <c r="E757" s="1477"/>
      <c r="F757" s="1478"/>
    </row>
    <row r="758" spans="1:6" ht="24" x14ac:dyDescent="0.2">
      <c r="A758" s="1566">
        <v>1</v>
      </c>
      <c r="B758" s="1519" t="s">
        <v>3448</v>
      </c>
      <c r="C758" s="1520" t="s">
        <v>2025</v>
      </c>
      <c r="D758" s="1212">
        <v>1</v>
      </c>
      <c r="E758" s="1531"/>
      <c r="F758" s="1522">
        <f t="shared" ref="F758:F764" si="52">E758*D758</f>
        <v>0</v>
      </c>
    </row>
    <row r="759" spans="1:6" x14ac:dyDescent="0.2">
      <c r="A759" s="1562">
        <f t="shared" ref="A759:A764" si="53">A758+1</f>
        <v>2</v>
      </c>
      <c r="B759" s="1505" t="s">
        <v>3449</v>
      </c>
      <c r="C759" s="1502" t="s">
        <v>2025</v>
      </c>
      <c r="D759" s="1209">
        <v>25</v>
      </c>
      <c r="E759" s="1506"/>
      <c r="F759" s="1504">
        <f t="shared" si="52"/>
        <v>0</v>
      </c>
    </row>
    <row r="760" spans="1:6" ht="24" x14ac:dyDescent="0.2">
      <c r="A760" s="1562">
        <f t="shared" si="53"/>
        <v>3</v>
      </c>
      <c r="B760" s="1505" t="s">
        <v>3450</v>
      </c>
      <c r="C760" s="1502" t="s">
        <v>2025</v>
      </c>
      <c r="D760" s="1209">
        <v>25</v>
      </c>
      <c r="E760" s="1506"/>
      <c r="F760" s="1504">
        <f t="shared" si="52"/>
        <v>0</v>
      </c>
    </row>
    <row r="761" spans="1:6" x14ac:dyDescent="0.2">
      <c r="A761" s="1562">
        <f t="shared" si="53"/>
        <v>4</v>
      </c>
      <c r="B761" s="1505" t="s">
        <v>3451</v>
      </c>
      <c r="C761" s="1502" t="s">
        <v>2025</v>
      </c>
      <c r="D761" s="1209">
        <v>30</v>
      </c>
      <c r="E761" s="1506"/>
      <c r="F761" s="1504">
        <f t="shared" si="52"/>
        <v>0</v>
      </c>
    </row>
    <row r="762" spans="1:6" ht="24" x14ac:dyDescent="0.2">
      <c r="A762" s="1562">
        <f t="shared" si="53"/>
        <v>5</v>
      </c>
      <c r="B762" s="1505" t="s">
        <v>3362</v>
      </c>
      <c r="C762" s="1502" t="s">
        <v>926</v>
      </c>
      <c r="D762" s="1209">
        <v>30</v>
      </c>
      <c r="E762" s="1506"/>
      <c r="F762" s="1504">
        <f t="shared" si="52"/>
        <v>0</v>
      </c>
    </row>
    <row r="763" spans="1:6" x14ac:dyDescent="0.2">
      <c r="A763" s="1562">
        <f t="shared" si="53"/>
        <v>6</v>
      </c>
      <c r="B763" s="1505" t="s">
        <v>3452</v>
      </c>
      <c r="C763" s="1502" t="s">
        <v>2025</v>
      </c>
      <c r="D763" s="1209">
        <v>1</v>
      </c>
      <c r="E763" s="1506"/>
      <c r="F763" s="1504">
        <f t="shared" si="52"/>
        <v>0</v>
      </c>
    </row>
    <row r="764" spans="1:6" ht="24" x14ac:dyDescent="0.2">
      <c r="A764" s="1567">
        <f t="shared" si="53"/>
        <v>7</v>
      </c>
      <c r="B764" s="1529" t="s">
        <v>3453</v>
      </c>
      <c r="C764" s="1526" t="s">
        <v>2951</v>
      </c>
      <c r="D764" s="1213">
        <v>1</v>
      </c>
      <c r="E764" s="1530"/>
      <c r="F764" s="1527">
        <f t="shared" si="52"/>
        <v>0</v>
      </c>
    </row>
    <row r="765" spans="1:6" x14ac:dyDescent="0.2">
      <c r="A765" s="1560"/>
      <c r="B765" s="1497"/>
      <c r="C765" s="1498"/>
      <c r="D765" s="1208"/>
      <c r="E765" s="1499"/>
      <c r="F765" s="1500"/>
    </row>
    <row r="766" spans="1:6" x14ac:dyDescent="0.2">
      <c r="A766" s="1568"/>
      <c r="B766" s="1501" t="str">
        <f>"SKUPAJ " &amp;B757</f>
        <v>SKUPAJ REGISTRACIJA DELOVNEGA ČASA</v>
      </c>
      <c r="C766" s="1476"/>
      <c r="D766" s="1205"/>
      <c r="E766" s="1477"/>
      <c r="F766" s="1483">
        <f>SUM(F758:F764)</f>
        <v>0</v>
      </c>
    </row>
    <row r="767" spans="1:6" x14ac:dyDescent="0.2">
      <c r="A767" s="1565"/>
      <c r="B767" s="1516"/>
      <c r="C767" s="1517"/>
      <c r="D767" s="1211"/>
      <c r="E767" s="1514"/>
      <c r="F767" s="1518"/>
    </row>
    <row r="768" spans="1:6" x14ac:dyDescent="0.2">
      <c r="A768" s="1565"/>
      <c r="B768" s="1516"/>
      <c r="C768" s="1517"/>
      <c r="D768" s="1211"/>
      <c r="E768" s="1514"/>
      <c r="F768" s="1518"/>
    </row>
    <row r="769" spans="1:6" s="1496" customFormat="1" x14ac:dyDescent="0.2">
      <c r="A769" s="1559" t="s">
        <v>1488</v>
      </c>
      <c r="B769" s="1501" t="s">
        <v>3454</v>
      </c>
      <c r="C769" s="1476"/>
      <c r="D769" s="1205"/>
      <c r="E769" s="1477"/>
      <c r="F769" s="1478"/>
    </row>
    <row r="770" spans="1:6" ht="24" x14ac:dyDescent="0.2">
      <c r="A770" s="1566"/>
      <c r="B770" s="1519" t="s">
        <v>3455</v>
      </c>
      <c r="C770" s="1520"/>
      <c r="D770" s="1212"/>
      <c r="E770" s="1521"/>
      <c r="F770" s="1522"/>
    </row>
    <row r="771" spans="1:6" ht="108" x14ac:dyDescent="0.2">
      <c r="A771" s="1562">
        <v>1</v>
      </c>
      <c r="B771" s="1505" t="s">
        <v>3456</v>
      </c>
      <c r="C771" s="1502" t="s">
        <v>2025</v>
      </c>
      <c r="D771" s="1209">
        <v>1</v>
      </c>
      <c r="E771" s="1506"/>
      <c r="F771" s="1504">
        <f t="shared" ref="F771:F801" si="54">E771*D771</f>
        <v>0</v>
      </c>
    </row>
    <row r="772" spans="1:6" ht="36" x14ac:dyDescent="0.2">
      <c r="A772" s="1562">
        <f t="shared" ref="A772:A801" si="55">A771+1</f>
        <v>2</v>
      </c>
      <c r="B772" s="1505" t="s">
        <v>3457</v>
      </c>
      <c r="C772" s="1502" t="s">
        <v>2025</v>
      </c>
      <c r="D772" s="1209">
        <v>4</v>
      </c>
      <c r="E772" s="1506"/>
      <c r="F772" s="1504">
        <f t="shared" si="54"/>
        <v>0</v>
      </c>
    </row>
    <row r="773" spans="1:6" x14ac:dyDescent="0.2">
      <c r="A773" s="1562">
        <f t="shared" si="55"/>
        <v>3</v>
      </c>
      <c r="B773" s="1505" t="s">
        <v>3458</v>
      </c>
      <c r="C773" s="1502" t="s">
        <v>2025</v>
      </c>
      <c r="D773" s="1209">
        <v>2</v>
      </c>
      <c r="E773" s="1506"/>
      <c r="F773" s="1504">
        <f t="shared" si="54"/>
        <v>0</v>
      </c>
    </row>
    <row r="774" spans="1:6" ht="24" x14ac:dyDescent="0.2">
      <c r="A774" s="1562">
        <f t="shared" si="55"/>
        <v>4</v>
      </c>
      <c r="B774" s="1505" t="s">
        <v>3459</v>
      </c>
      <c r="C774" s="1502" t="s">
        <v>2025</v>
      </c>
      <c r="D774" s="1209">
        <v>1</v>
      </c>
      <c r="E774" s="1506"/>
      <c r="F774" s="1504">
        <f t="shared" si="54"/>
        <v>0</v>
      </c>
    </row>
    <row r="775" spans="1:6" ht="24" x14ac:dyDescent="0.2">
      <c r="A775" s="1562">
        <f t="shared" si="55"/>
        <v>5</v>
      </c>
      <c r="B775" s="1505" t="s">
        <v>3460</v>
      </c>
      <c r="C775" s="1502" t="s">
        <v>2025</v>
      </c>
      <c r="D775" s="1209">
        <v>1</v>
      </c>
      <c r="E775" s="1506"/>
      <c r="F775" s="1504">
        <f t="shared" si="54"/>
        <v>0</v>
      </c>
    </row>
    <row r="776" spans="1:6" ht="36" x14ac:dyDescent="0.2">
      <c r="A776" s="1562">
        <f t="shared" si="55"/>
        <v>6</v>
      </c>
      <c r="B776" s="1505" t="s">
        <v>3461</v>
      </c>
      <c r="C776" s="1502" t="s">
        <v>2025</v>
      </c>
      <c r="D776" s="1209">
        <v>1</v>
      </c>
      <c r="E776" s="1506"/>
      <c r="F776" s="1504">
        <f t="shared" si="54"/>
        <v>0</v>
      </c>
    </row>
    <row r="777" spans="1:6" x14ac:dyDescent="0.2">
      <c r="A777" s="1562">
        <f t="shared" si="55"/>
        <v>7</v>
      </c>
      <c r="B777" s="1505" t="s">
        <v>3462</v>
      </c>
      <c r="C777" s="1502" t="s">
        <v>2025</v>
      </c>
      <c r="D777" s="1209">
        <v>2</v>
      </c>
      <c r="E777" s="1506"/>
      <c r="F777" s="1504">
        <f t="shared" si="54"/>
        <v>0</v>
      </c>
    </row>
    <row r="778" spans="1:6" ht="24" x14ac:dyDescent="0.2">
      <c r="A778" s="1562">
        <f t="shared" si="55"/>
        <v>8</v>
      </c>
      <c r="B778" s="1505" t="s">
        <v>3463</v>
      </c>
      <c r="C778" s="1502" t="s">
        <v>2025</v>
      </c>
      <c r="D778" s="1209">
        <v>187</v>
      </c>
      <c r="E778" s="1506"/>
      <c r="F778" s="1504">
        <f t="shared" si="54"/>
        <v>0</v>
      </c>
    </row>
    <row r="779" spans="1:6" ht="36" x14ac:dyDescent="0.2">
      <c r="A779" s="1562">
        <f t="shared" si="55"/>
        <v>9</v>
      </c>
      <c r="B779" s="1505" t="s">
        <v>3464</v>
      </c>
      <c r="C779" s="1502" t="s">
        <v>2025</v>
      </c>
      <c r="D779" s="1209">
        <v>2</v>
      </c>
      <c r="E779" s="1506"/>
      <c r="F779" s="1504">
        <f t="shared" si="54"/>
        <v>0</v>
      </c>
    </row>
    <row r="780" spans="1:6" ht="24" x14ac:dyDescent="0.2">
      <c r="A780" s="1562">
        <f t="shared" si="55"/>
        <v>10</v>
      </c>
      <c r="B780" s="1505" t="s">
        <v>3465</v>
      </c>
      <c r="C780" s="1502" t="s">
        <v>2025</v>
      </c>
      <c r="D780" s="1209">
        <v>6</v>
      </c>
      <c r="E780" s="1506"/>
      <c r="F780" s="1504">
        <f t="shared" si="54"/>
        <v>0</v>
      </c>
    </row>
    <row r="781" spans="1:6" ht="36" x14ac:dyDescent="0.2">
      <c r="A781" s="1562">
        <f t="shared" si="55"/>
        <v>11</v>
      </c>
      <c r="B781" s="1505" t="s">
        <v>3466</v>
      </c>
      <c r="C781" s="1502" t="s">
        <v>2025</v>
      </c>
      <c r="D781" s="1209">
        <v>15</v>
      </c>
      <c r="E781" s="1506"/>
      <c r="F781" s="1504">
        <f t="shared" si="54"/>
        <v>0</v>
      </c>
    </row>
    <row r="782" spans="1:6" ht="36" x14ac:dyDescent="0.2">
      <c r="A782" s="1562">
        <f t="shared" si="55"/>
        <v>12</v>
      </c>
      <c r="B782" s="1505" t="s">
        <v>3467</v>
      </c>
      <c r="C782" s="1502" t="s">
        <v>2025</v>
      </c>
      <c r="D782" s="1209">
        <v>15</v>
      </c>
      <c r="E782" s="1506"/>
      <c r="F782" s="1504">
        <f t="shared" si="54"/>
        <v>0</v>
      </c>
    </row>
    <row r="783" spans="1:6" ht="24" x14ac:dyDescent="0.2">
      <c r="A783" s="1562">
        <f t="shared" si="55"/>
        <v>13</v>
      </c>
      <c r="B783" s="1505" t="s">
        <v>3468</v>
      </c>
      <c r="C783" s="1502" t="s">
        <v>2025</v>
      </c>
      <c r="D783" s="1209">
        <v>51</v>
      </c>
      <c r="E783" s="1506"/>
      <c r="F783" s="1504">
        <f t="shared" si="54"/>
        <v>0</v>
      </c>
    </row>
    <row r="784" spans="1:6" ht="24" x14ac:dyDescent="0.2">
      <c r="A784" s="1562">
        <f t="shared" si="55"/>
        <v>14</v>
      </c>
      <c r="B784" s="1505" t="s">
        <v>3469</v>
      </c>
      <c r="C784" s="1502" t="s">
        <v>2025</v>
      </c>
      <c r="D784" s="1209">
        <v>1</v>
      </c>
      <c r="E784" s="1506"/>
      <c r="F784" s="1504">
        <f t="shared" si="54"/>
        <v>0</v>
      </c>
    </row>
    <row r="785" spans="1:6" ht="48" x14ac:dyDescent="0.2">
      <c r="A785" s="1562">
        <f t="shared" si="55"/>
        <v>15</v>
      </c>
      <c r="B785" s="1505" t="s">
        <v>3470</v>
      </c>
      <c r="C785" s="1502" t="s">
        <v>2025</v>
      </c>
      <c r="D785" s="1209">
        <v>16</v>
      </c>
      <c r="E785" s="1506"/>
      <c r="F785" s="1504">
        <f t="shared" si="54"/>
        <v>0</v>
      </c>
    </row>
    <row r="786" spans="1:6" x14ac:dyDescent="0.2">
      <c r="A786" s="1562">
        <f t="shared" si="55"/>
        <v>16</v>
      </c>
      <c r="B786" s="1505" t="s">
        <v>3471</v>
      </c>
      <c r="C786" s="1502" t="s">
        <v>2951</v>
      </c>
      <c r="D786" s="1209">
        <v>1</v>
      </c>
      <c r="E786" s="1506"/>
      <c r="F786" s="1504">
        <f t="shared" si="54"/>
        <v>0</v>
      </c>
    </row>
    <row r="787" spans="1:6" ht="36" x14ac:dyDescent="0.2">
      <c r="A787" s="1562">
        <f t="shared" si="55"/>
        <v>17</v>
      </c>
      <c r="B787" s="1505" t="s">
        <v>3472</v>
      </c>
      <c r="C787" s="1502" t="s">
        <v>2025</v>
      </c>
      <c r="D787" s="1209">
        <v>6</v>
      </c>
      <c r="E787" s="1506"/>
      <c r="F787" s="1504">
        <f t="shared" si="54"/>
        <v>0</v>
      </c>
    </row>
    <row r="788" spans="1:6" ht="36" x14ac:dyDescent="0.2">
      <c r="A788" s="1562">
        <f t="shared" si="55"/>
        <v>18</v>
      </c>
      <c r="B788" s="1505" t="s">
        <v>3473</v>
      </c>
      <c r="C788" s="1502" t="s">
        <v>2025</v>
      </c>
      <c r="D788" s="1209">
        <v>6</v>
      </c>
      <c r="E788" s="1506"/>
      <c r="F788" s="1504">
        <f t="shared" si="54"/>
        <v>0</v>
      </c>
    </row>
    <row r="789" spans="1:6" x14ac:dyDescent="0.2">
      <c r="A789" s="1562">
        <f t="shared" si="55"/>
        <v>19</v>
      </c>
      <c r="B789" s="1505" t="s">
        <v>3474</v>
      </c>
      <c r="C789" s="1502" t="s">
        <v>2025</v>
      </c>
      <c r="D789" s="1209">
        <v>305</v>
      </c>
      <c r="E789" s="1506"/>
      <c r="F789" s="1504">
        <f t="shared" si="54"/>
        <v>0</v>
      </c>
    </row>
    <row r="790" spans="1:6" ht="24" x14ac:dyDescent="0.2">
      <c r="A790" s="1562">
        <f t="shared" si="55"/>
        <v>20</v>
      </c>
      <c r="B790" s="1505" t="s">
        <v>3475</v>
      </c>
      <c r="C790" s="1502" t="s">
        <v>926</v>
      </c>
      <c r="D790" s="1209">
        <f>1.6*(200+260+490+450)</f>
        <v>2240</v>
      </c>
      <c r="E790" s="1506"/>
      <c r="F790" s="1504">
        <f t="shared" si="54"/>
        <v>0</v>
      </c>
    </row>
    <row r="791" spans="1:6" ht="24" x14ac:dyDescent="0.2">
      <c r="A791" s="1562">
        <f t="shared" si="55"/>
        <v>21</v>
      </c>
      <c r="B791" s="1505" t="s">
        <v>3476</v>
      </c>
      <c r="C791" s="1502" t="s">
        <v>926</v>
      </c>
      <c r="D791" s="1209">
        <v>60</v>
      </c>
      <c r="E791" s="1506"/>
      <c r="F791" s="1504">
        <f t="shared" si="54"/>
        <v>0</v>
      </c>
    </row>
    <row r="792" spans="1:6" ht="24" x14ac:dyDescent="0.2">
      <c r="A792" s="1562">
        <f t="shared" si="55"/>
        <v>22</v>
      </c>
      <c r="B792" s="1505" t="s">
        <v>3477</v>
      </c>
      <c r="C792" s="1502" t="s">
        <v>926</v>
      </c>
      <c r="D792" s="1209">
        <v>840</v>
      </c>
      <c r="E792" s="1506"/>
      <c r="F792" s="1504">
        <f t="shared" si="54"/>
        <v>0</v>
      </c>
    </row>
    <row r="793" spans="1:6" ht="24" x14ac:dyDescent="0.2">
      <c r="A793" s="1562">
        <f t="shared" si="55"/>
        <v>23</v>
      </c>
      <c r="B793" s="1505" t="s">
        <v>3478</v>
      </c>
      <c r="C793" s="1502" t="s">
        <v>926</v>
      </c>
      <c r="D793" s="1209">
        <v>1600</v>
      </c>
      <c r="E793" s="1506"/>
      <c r="F793" s="1504">
        <f t="shared" si="54"/>
        <v>0</v>
      </c>
    </row>
    <row r="794" spans="1:6" ht="36" x14ac:dyDescent="0.2">
      <c r="A794" s="1562">
        <f t="shared" si="55"/>
        <v>24</v>
      </c>
      <c r="B794" s="1505" t="s">
        <v>3479</v>
      </c>
      <c r="C794" s="1502" t="s">
        <v>40</v>
      </c>
      <c r="D794" s="1209">
        <v>1</v>
      </c>
      <c r="E794" s="1506"/>
      <c r="F794" s="1504">
        <f t="shared" si="54"/>
        <v>0</v>
      </c>
    </row>
    <row r="795" spans="1:6" x14ac:dyDescent="0.2">
      <c r="A795" s="1562">
        <f t="shared" si="55"/>
        <v>25</v>
      </c>
      <c r="B795" s="1505" t="s">
        <v>3480</v>
      </c>
      <c r="C795" s="1502" t="s">
        <v>40</v>
      </c>
      <c r="D795" s="1209">
        <v>1</v>
      </c>
      <c r="E795" s="1506"/>
      <c r="F795" s="1504">
        <f t="shared" si="54"/>
        <v>0</v>
      </c>
    </row>
    <row r="796" spans="1:6" x14ac:dyDescent="0.2">
      <c r="A796" s="1562">
        <f t="shared" si="55"/>
        <v>26</v>
      </c>
      <c r="B796" s="1505" t="s">
        <v>3481</v>
      </c>
      <c r="C796" s="1502" t="s">
        <v>40</v>
      </c>
      <c r="D796" s="1209">
        <v>1</v>
      </c>
      <c r="E796" s="1506"/>
      <c r="F796" s="1504">
        <f t="shared" si="54"/>
        <v>0</v>
      </c>
    </row>
    <row r="797" spans="1:6" ht="24" x14ac:dyDescent="0.2">
      <c r="A797" s="1562">
        <f t="shared" si="55"/>
        <v>27</v>
      </c>
      <c r="B797" s="1505" t="s">
        <v>3482</v>
      </c>
      <c r="C797" s="1502" t="s">
        <v>40</v>
      </c>
      <c r="D797" s="1209">
        <v>1</v>
      </c>
      <c r="E797" s="1506"/>
      <c r="F797" s="1504">
        <f t="shared" si="54"/>
        <v>0</v>
      </c>
    </row>
    <row r="798" spans="1:6" x14ac:dyDescent="0.2">
      <c r="A798" s="1562">
        <f t="shared" si="55"/>
        <v>28</v>
      </c>
      <c r="B798" s="1505" t="s">
        <v>3483</v>
      </c>
      <c r="C798" s="1502" t="s">
        <v>40</v>
      </c>
      <c r="D798" s="1209">
        <v>1</v>
      </c>
      <c r="E798" s="1506"/>
      <c r="F798" s="1504">
        <f t="shared" si="54"/>
        <v>0</v>
      </c>
    </row>
    <row r="799" spans="1:6" ht="24" x14ac:dyDescent="0.2">
      <c r="A799" s="1562">
        <f t="shared" si="55"/>
        <v>29</v>
      </c>
      <c r="B799" s="1505" t="s">
        <v>3484</v>
      </c>
      <c r="C799" s="1502" t="s">
        <v>40</v>
      </c>
      <c r="D799" s="1209">
        <v>1</v>
      </c>
      <c r="E799" s="1506"/>
      <c r="F799" s="1504">
        <f t="shared" si="54"/>
        <v>0</v>
      </c>
    </row>
    <row r="800" spans="1:6" x14ac:dyDescent="0.2">
      <c r="A800" s="1562">
        <f t="shared" si="55"/>
        <v>30</v>
      </c>
      <c r="B800" s="1505" t="s">
        <v>3485</v>
      </c>
      <c r="C800" s="1502" t="s">
        <v>40</v>
      </c>
      <c r="D800" s="1209">
        <v>1</v>
      </c>
      <c r="E800" s="1506"/>
      <c r="F800" s="1504">
        <f t="shared" si="54"/>
        <v>0</v>
      </c>
    </row>
    <row r="801" spans="1:6" x14ac:dyDescent="0.2">
      <c r="A801" s="1562">
        <f t="shared" si="55"/>
        <v>31</v>
      </c>
      <c r="B801" s="1505" t="s">
        <v>3382</v>
      </c>
      <c r="C801" s="1502" t="s">
        <v>40</v>
      </c>
      <c r="D801" s="1209">
        <v>1</v>
      </c>
      <c r="E801" s="1506"/>
      <c r="F801" s="1504">
        <f t="shared" si="54"/>
        <v>0</v>
      </c>
    </row>
    <row r="802" spans="1:6" x14ac:dyDescent="0.2">
      <c r="A802" s="1567"/>
      <c r="B802" s="1529"/>
      <c r="C802" s="1526"/>
      <c r="D802" s="1213"/>
      <c r="E802" s="1546"/>
      <c r="F802" s="1527"/>
    </row>
    <row r="803" spans="1:6" x14ac:dyDescent="0.2">
      <c r="A803" s="1568"/>
      <c r="B803" s="1501" t="str">
        <f>"SKUPAJ " &amp;B769</f>
        <v>SKUPAJ JAVLJANJE POŽARA IN DETEKCIJA CO</v>
      </c>
      <c r="C803" s="1342"/>
      <c r="D803" s="617"/>
      <c r="E803" s="1477"/>
      <c r="F803" s="1483">
        <f>SUM(F771:F801)</f>
        <v>0</v>
      </c>
    </row>
  </sheetData>
  <sheetProtection password="C687" sheet="1" objects="1" scenarios="1"/>
  <pageMargins left="0.51181102362204722" right="0.19685039370078741" top="0.59055118110236227" bottom="0.59055118110236227" header="0.19685039370078741" footer="0.19685039370078741"/>
  <pageSetup paperSize="9" orientation="portrait" r:id="rId1"/>
  <headerFooter>
    <oddHeader>&amp;L&amp;8&amp;D&amp;C&amp;8&amp;F&amp;R&amp;G</oddHeader>
    <oddFooter>&amp;L&amp;8&amp;A&amp;C&amp;"Arial CE,Krepko" &amp;"Arial CE,Običajno"&amp;8Vsebino posameznih postavk popisa ni dovoljeno spreminjati!&amp;R&amp;8Stran &amp;P</oddFooter>
  </headerFooter>
  <rowBreaks count="1" manualBreakCount="1">
    <brk id="40" max="16383" man="1"/>
  </rowBreak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I1725"/>
  <sheetViews>
    <sheetView view="pageBreakPreview" zoomScaleNormal="100" zoomScaleSheetLayoutView="100" workbookViewId="0">
      <selection activeCell="F134" sqref="F134"/>
    </sheetView>
  </sheetViews>
  <sheetFormatPr defaultRowHeight="12" x14ac:dyDescent="0.2"/>
  <cols>
    <col min="1" max="1" width="0.85546875" style="1621" customWidth="1"/>
    <col min="2" max="2" width="5.85546875" style="1728" customWidth="1"/>
    <col min="3" max="3" width="60.28515625" style="1622" customWidth="1"/>
    <col min="4" max="4" width="3.85546875" style="1623" customWidth="1"/>
    <col min="5" max="5" width="6.7109375" style="226" customWidth="1"/>
    <col min="6" max="6" width="8.42578125" style="700" customWidth="1"/>
    <col min="7" max="7" width="11.42578125" style="226" customWidth="1"/>
    <col min="8" max="16384" width="9.140625" style="226"/>
  </cols>
  <sheetData>
    <row r="1" spans="1:7" s="1461" customFormat="1" ht="23.25" x14ac:dyDescent="0.35">
      <c r="A1" s="1572"/>
      <c r="C1" s="1753" t="s">
        <v>5442</v>
      </c>
      <c r="D1" s="1232"/>
      <c r="E1" s="1232"/>
      <c r="F1" s="1233"/>
      <c r="G1" s="1234"/>
    </row>
    <row r="2" spans="1:7" s="1237" customFormat="1" ht="45" x14ac:dyDescent="0.2">
      <c r="A2" s="1573"/>
      <c r="B2" s="1201"/>
      <c r="C2" s="1464" t="s">
        <v>5077</v>
      </c>
      <c r="D2" s="1201"/>
      <c r="E2" s="1201"/>
      <c r="F2" s="1466"/>
      <c r="G2" s="1574"/>
    </row>
    <row r="3" spans="1:7" s="1237" customFormat="1" ht="11.25" x14ac:dyDescent="0.2">
      <c r="A3" s="1575"/>
      <c r="B3" s="1202"/>
      <c r="C3" s="1239" t="s">
        <v>300</v>
      </c>
      <c r="D3" s="1202"/>
      <c r="E3" s="1202"/>
      <c r="F3" s="1468"/>
      <c r="G3" s="1203"/>
    </row>
    <row r="4" spans="1:7" s="1237" customFormat="1" ht="11.25" x14ac:dyDescent="0.2">
      <c r="A4" s="1576"/>
      <c r="B4" s="1203"/>
      <c r="C4" s="202" t="s">
        <v>3488</v>
      </c>
      <c r="D4" s="1203"/>
      <c r="E4" s="1203"/>
      <c r="F4" s="777"/>
      <c r="G4" s="1203"/>
    </row>
    <row r="5" spans="1:7" s="1237" customFormat="1" ht="22.5" x14ac:dyDescent="0.2">
      <c r="A5" s="1577"/>
      <c r="B5" s="1203"/>
      <c r="C5" s="202" t="s">
        <v>3489</v>
      </c>
      <c r="D5" s="1203"/>
      <c r="E5" s="1203"/>
      <c r="F5" s="777"/>
      <c r="G5" s="1203"/>
    </row>
    <row r="6" spans="1:7" s="1237" customFormat="1" ht="45" x14ac:dyDescent="0.2">
      <c r="A6" s="1576"/>
      <c r="B6" s="1203"/>
      <c r="C6" s="202" t="s">
        <v>3490</v>
      </c>
      <c r="D6" s="1203"/>
      <c r="E6" s="1203"/>
      <c r="F6" s="777"/>
      <c r="G6" s="1203"/>
    </row>
    <row r="7" spans="1:7" s="1237" customFormat="1" ht="22.5" x14ac:dyDescent="0.2">
      <c r="A7" s="1576"/>
      <c r="B7" s="1203"/>
      <c r="C7" s="202" t="s">
        <v>3491</v>
      </c>
      <c r="D7" s="1203"/>
      <c r="E7" s="1203"/>
      <c r="F7" s="777"/>
      <c r="G7" s="1203"/>
    </row>
    <row r="8" spans="1:7" s="1237" customFormat="1" ht="33.75" x14ac:dyDescent="0.2">
      <c r="A8" s="1576"/>
      <c r="B8" s="1203"/>
      <c r="C8" s="202" t="s">
        <v>3492</v>
      </c>
      <c r="D8" s="1203"/>
      <c r="E8" s="1203"/>
      <c r="F8" s="777"/>
      <c r="G8" s="1203"/>
    </row>
    <row r="9" spans="1:7" s="1237" customFormat="1" ht="22.5" x14ac:dyDescent="0.2">
      <c r="A9" s="1576"/>
      <c r="B9" s="1203"/>
      <c r="C9" s="202" t="s">
        <v>5089</v>
      </c>
      <c r="D9" s="1203"/>
      <c r="E9" s="1203"/>
      <c r="F9" s="777"/>
      <c r="G9" s="1203"/>
    </row>
    <row r="10" spans="1:7" s="1237" customFormat="1" ht="45" x14ac:dyDescent="0.2">
      <c r="A10" s="1576"/>
      <c r="B10" s="1203"/>
      <c r="C10" s="202" t="s">
        <v>5088</v>
      </c>
      <c r="D10" s="1203"/>
      <c r="E10" s="1203"/>
      <c r="F10" s="777"/>
      <c r="G10" s="1203"/>
    </row>
    <row r="11" spans="1:7" s="1237" customFormat="1" ht="11.25" x14ac:dyDescent="0.2">
      <c r="A11" s="1576"/>
      <c r="B11" s="1203"/>
      <c r="C11" s="202" t="s">
        <v>3493</v>
      </c>
      <c r="D11" s="1203"/>
      <c r="E11" s="1203"/>
      <c r="F11" s="777"/>
      <c r="G11" s="1203"/>
    </row>
    <row r="12" spans="1:7" s="1237" customFormat="1" ht="90" x14ac:dyDescent="0.2">
      <c r="A12" s="1576"/>
      <c r="B12" s="1203"/>
      <c r="C12" s="202" t="s">
        <v>3615</v>
      </c>
      <c r="D12" s="1203"/>
      <c r="E12" s="1203"/>
      <c r="F12" s="777"/>
      <c r="G12" s="1203"/>
    </row>
    <row r="13" spans="1:7" s="1237" customFormat="1" ht="67.5" x14ac:dyDescent="0.2">
      <c r="A13" s="1576"/>
      <c r="B13" s="1203"/>
      <c r="C13" s="202" t="s">
        <v>5086</v>
      </c>
      <c r="D13" s="1203"/>
      <c r="E13" s="1203"/>
      <c r="F13" s="777"/>
      <c r="G13" s="1203"/>
    </row>
    <row r="14" spans="1:7" s="1237" customFormat="1" ht="56.25" x14ac:dyDescent="0.2">
      <c r="A14" s="1576"/>
      <c r="B14" s="1203"/>
      <c r="C14" s="202" t="s">
        <v>3613</v>
      </c>
      <c r="D14" s="1203"/>
      <c r="E14" s="1203"/>
      <c r="F14" s="777"/>
      <c r="G14" s="1203"/>
    </row>
    <row r="15" spans="1:7" s="1237" customFormat="1" ht="11.25" x14ac:dyDescent="0.2">
      <c r="A15" s="1578"/>
      <c r="B15" s="1579"/>
      <c r="C15" s="1580" t="s">
        <v>3614</v>
      </c>
      <c r="D15" s="1579"/>
      <c r="E15" s="1579"/>
      <c r="F15" s="779"/>
      <c r="G15" s="1579"/>
    </row>
    <row r="16" spans="1:7" s="1283" customFormat="1" ht="18.75" x14ac:dyDescent="0.3">
      <c r="A16" s="1581"/>
      <c r="B16" s="1716"/>
      <c r="C16" s="1582" t="s">
        <v>4464</v>
      </c>
      <c r="D16" s="1243"/>
      <c r="E16" s="1243"/>
      <c r="F16" s="1244"/>
      <c r="G16" s="1245"/>
    </row>
    <row r="17" spans="1:7" x14ac:dyDescent="0.2">
      <c r="A17" s="1583"/>
      <c r="B17" s="1717" t="s">
        <v>3621</v>
      </c>
      <c r="C17" s="1584"/>
      <c r="D17" s="1585"/>
      <c r="E17" s="634"/>
      <c r="F17" s="1222"/>
      <c r="G17" s="635"/>
    </row>
    <row r="18" spans="1:7" x14ac:dyDescent="0.2">
      <c r="A18" s="1588"/>
      <c r="B18" s="1561" t="s">
        <v>10</v>
      </c>
      <c r="C18" s="1247" t="s">
        <v>11</v>
      </c>
      <c r="D18" s="1248" t="s">
        <v>49</v>
      </c>
      <c r="E18" s="859" t="s">
        <v>50</v>
      </c>
      <c r="F18" s="860" t="s">
        <v>5090</v>
      </c>
      <c r="G18" s="859" t="s">
        <v>51</v>
      </c>
    </row>
    <row r="19" spans="1:7" s="512" customFormat="1" ht="50.25" customHeight="1" x14ac:dyDescent="0.2">
      <c r="A19" s="1589">
        <v>1</v>
      </c>
      <c r="B19" s="1718">
        <f>SUM(A$19:A19)</f>
        <v>1</v>
      </c>
      <c r="C19" s="1256" t="s">
        <v>3501</v>
      </c>
      <c r="D19" s="1590"/>
      <c r="E19" s="619"/>
      <c r="F19" s="621"/>
      <c r="G19" s="164"/>
    </row>
    <row r="20" spans="1:7" s="512" customFormat="1" x14ac:dyDescent="0.2">
      <c r="A20" s="1589"/>
      <c r="B20" s="1718"/>
      <c r="C20" s="1591" t="s">
        <v>3502</v>
      </c>
      <c r="D20" s="1590" t="s">
        <v>5</v>
      </c>
      <c r="E20" s="619">
        <v>2</v>
      </c>
      <c r="F20" s="1531"/>
      <c r="G20" s="164">
        <f>F20*E20</f>
        <v>0</v>
      </c>
    </row>
    <row r="21" spans="1:7" s="512" customFormat="1" x14ac:dyDescent="0.2">
      <c r="A21" s="1589"/>
      <c r="B21" s="1718"/>
      <c r="C21" s="1591" t="s">
        <v>3503</v>
      </c>
      <c r="D21" s="1592" t="s">
        <v>5</v>
      </c>
      <c r="E21" s="620">
        <v>1</v>
      </c>
      <c r="F21" s="1531"/>
      <c r="G21" s="164">
        <f t="shared" ref="G21:G28" si="0">F21*E21</f>
        <v>0</v>
      </c>
    </row>
    <row r="22" spans="1:7" s="512" customFormat="1" x14ac:dyDescent="0.2">
      <c r="A22" s="1589"/>
      <c r="B22" s="1718"/>
      <c r="C22" s="1591" t="s">
        <v>3504</v>
      </c>
      <c r="D22" s="1592" t="s">
        <v>5</v>
      </c>
      <c r="E22" s="620">
        <v>1</v>
      </c>
      <c r="F22" s="1531"/>
      <c r="G22" s="164">
        <f t="shared" si="0"/>
        <v>0</v>
      </c>
    </row>
    <row r="23" spans="1:7" s="512" customFormat="1" x14ac:dyDescent="0.2">
      <c r="A23" s="1589"/>
      <c r="B23" s="1718"/>
      <c r="C23" s="1591" t="s">
        <v>3505</v>
      </c>
      <c r="D23" s="1592" t="s">
        <v>5</v>
      </c>
      <c r="E23" s="620">
        <v>2</v>
      </c>
      <c r="F23" s="1531"/>
      <c r="G23" s="164">
        <f t="shared" si="0"/>
        <v>0</v>
      </c>
    </row>
    <row r="24" spans="1:7" s="512" customFormat="1" x14ac:dyDescent="0.2">
      <c r="A24" s="1589"/>
      <c r="B24" s="1718"/>
      <c r="C24" s="1591" t="s">
        <v>3506</v>
      </c>
      <c r="D24" s="1590" t="s">
        <v>5</v>
      </c>
      <c r="E24" s="619">
        <v>2</v>
      </c>
      <c r="F24" s="1531"/>
      <c r="G24" s="164">
        <f t="shared" si="0"/>
        <v>0</v>
      </c>
    </row>
    <row r="25" spans="1:7" s="512" customFormat="1" x14ac:dyDescent="0.2">
      <c r="A25" s="1589"/>
      <c r="B25" s="1718"/>
      <c r="C25" s="1591" t="s">
        <v>3507</v>
      </c>
      <c r="D25" s="1592" t="s">
        <v>5</v>
      </c>
      <c r="E25" s="620">
        <v>1</v>
      </c>
      <c r="F25" s="1531"/>
      <c r="G25" s="164">
        <f t="shared" si="0"/>
        <v>0</v>
      </c>
    </row>
    <row r="26" spans="1:7" s="512" customFormat="1" x14ac:dyDescent="0.2">
      <c r="A26" s="1589"/>
      <c r="B26" s="1718"/>
      <c r="C26" s="1591" t="s">
        <v>3508</v>
      </c>
      <c r="D26" s="1592" t="s">
        <v>5</v>
      </c>
      <c r="E26" s="620">
        <v>1</v>
      </c>
      <c r="F26" s="1531"/>
      <c r="G26" s="164">
        <f t="shared" si="0"/>
        <v>0</v>
      </c>
    </row>
    <row r="27" spans="1:7" s="512" customFormat="1" x14ac:dyDescent="0.2">
      <c r="A27" s="1589"/>
      <c r="B27" s="1718"/>
      <c r="C27" s="1591" t="s">
        <v>3509</v>
      </c>
      <c r="D27" s="1592" t="s">
        <v>40</v>
      </c>
      <c r="E27" s="620">
        <v>1</v>
      </c>
      <c r="F27" s="1531"/>
      <c r="G27" s="164">
        <f t="shared" si="0"/>
        <v>0</v>
      </c>
    </row>
    <row r="28" spans="1:7" s="512" customFormat="1" x14ac:dyDescent="0.2">
      <c r="A28" s="1589"/>
      <c r="B28" s="1718"/>
      <c r="C28" s="1591" t="s">
        <v>3510</v>
      </c>
      <c r="D28" s="1592" t="s">
        <v>40</v>
      </c>
      <c r="E28" s="620">
        <v>1</v>
      </c>
      <c r="F28" s="1531"/>
      <c r="G28" s="164">
        <f t="shared" si="0"/>
        <v>0</v>
      </c>
    </row>
    <row r="29" spans="1:7" s="512" customFormat="1" ht="24" x14ac:dyDescent="0.2">
      <c r="A29" s="1589"/>
      <c r="B29" s="1718"/>
      <c r="C29" s="1591" t="s">
        <v>3511</v>
      </c>
      <c r="D29" s="1590"/>
      <c r="E29" s="619"/>
      <c r="F29" s="621"/>
      <c r="G29" s="164"/>
    </row>
    <row r="30" spans="1:7" s="512" customFormat="1" ht="24" x14ac:dyDescent="0.2">
      <c r="A30" s="1589">
        <v>1</v>
      </c>
      <c r="B30" s="1718">
        <f>SUM(A$19:A30)</f>
        <v>2</v>
      </c>
      <c r="C30" s="1256" t="s">
        <v>3512</v>
      </c>
      <c r="D30" s="1590" t="s">
        <v>5</v>
      </c>
      <c r="E30" s="619">
        <v>142</v>
      </c>
      <c r="F30" s="1531"/>
      <c r="G30" s="164">
        <f>F30*E30</f>
        <v>0</v>
      </c>
    </row>
    <row r="31" spans="1:7" s="512" customFormat="1" ht="36" x14ac:dyDescent="0.2">
      <c r="A31" s="1589">
        <v>1</v>
      </c>
      <c r="B31" s="1718">
        <f>SUM(A$19:A31)</f>
        <v>3</v>
      </c>
      <c r="C31" s="1256" t="s">
        <v>3513</v>
      </c>
      <c r="D31" s="262"/>
      <c r="E31" s="76"/>
      <c r="F31" s="621"/>
      <c r="G31" s="164"/>
    </row>
    <row r="32" spans="1:7" s="512" customFormat="1" x14ac:dyDescent="0.2">
      <c r="A32" s="579"/>
      <c r="B32" s="1719"/>
      <c r="C32" s="1593" t="s">
        <v>3514</v>
      </c>
      <c r="D32" s="1590" t="s">
        <v>5</v>
      </c>
      <c r="E32" s="619">
        <v>1</v>
      </c>
      <c r="F32" s="1531"/>
      <c r="G32" s="164">
        <f>F32*E32</f>
        <v>0</v>
      </c>
    </row>
    <row r="33" spans="1:7" s="512" customFormat="1" x14ac:dyDescent="0.2">
      <c r="A33" s="579"/>
      <c r="B33" s="1719"/>
      <c r="C33" s="1593" t="s">
        <v>3515</v>
      </c>
      <c r="D33" s="1590" t="s">
        <v>5</v>
      </c>
      <c r="E33" s="619">
        <v>2</v>
      </c>
      <c r="F33" s="1531"/>
      <c r="G33" s="164">
        <f>F33*E33</f>
        <v>0</v>
      </c>
    </row>
    <row r="34" spans="1:7" s="512" customFormat="1" x14ac:dyDescent="0.2">
      <c r="A34" s="579"/>
      <c r="B34" s="1719"/>
      <c r="C34" s="1593" t="s">
        <v>3516</v>
      </c>
      <c r="D34" s="1590" t="s">
        <v>5</v>
      </c>
      <c r="E34" s="619">
        <v>1</v>
      </c>
      <c r="F34" s="1531"/>
      <c r="G34" s="164">
        <f>F34*E34</f>
        <v>0</v>
      </c>
    </row>
    <row r="35" spans="1:7" s="512" customFormat="1" ht="26.25" customHeight="1" x14ac:dyDescent="0.2">
      <c r="A35" s="1589">
        <v>1</v>
      </c>
      <c r="B35" s="1718">
        <f>SUM(A$19:A35)</f>
        <v>4</v>
      </c>
      <c r="C35" s="1256" t="s">
        <v>3517</v>
      </c>
      <c r="D35" s="262"/>
      <c r="E35" s="76"/>
      <c r="F35" s="621"/>
      <c r="G35" s="164"/>
    </row>
    <row r="36" spans="1:7" s="512" customFormat="1" x14ac:dyDescent="0.2">
      <c r="A36" s="579"/>
      <c r="B36" s="1719"/>
      <c r="C36" s="1593" t="s">
        <v>3518</v>
      </c>
      <c r="D36" s="1590" t="s">
        <v>5</v>
      </c>
      <c r="E36" s="619">
        <v>17</v>
      </c>
      <c r="F36" s="1531"/>
      <c r="G36" s="164">
        <f>F36*E36</f>
        <v>0</v>
      </c>
    </row>
    <row r="37" spans="1:7" s="512" customFormat="1" x14ac:dyDescent="0.2">
      <c r="A37" s="579"/>
      <c r="B37" s="1719"/>
      <c r="C37" s="1593" t="s">
        <v>3519</v>
      </c>
      <c r="D37" s="1590" t="s">
        <v>5</v>
      </c>
      <c r="E37" s="619">
        <v>9</v>
      </c>
      <c r="F37" s="1531"/>
      <c r="G37" s="164">
        <f>F37*E37</f>
        <v>0</v>
      </c>
    </row>
    <row r="38" spans="1:7" s="512" customFormat="1" x14ac:dyDescent="0.2">
      <c r="A38" s="579"/>
      <c r="B38" s="1719"/>
      <c r="C38" s="1593" t="s">
        <v>3515</v>
      </c>
      <c r="D38" s="1590" t="s">
        <v>5</v>
      </c>
      <c r="E38" s="619">
        <v>2</v>
      </c>
      <c r="F38" s="1531"/>
      <c r="G38" s="164">
        <f>F38*E38</f>
        <v>0</v>
      </c>
    </row>
    <row r="39" spans="1:7" s="512" customFormat="1" ht="36" x14ac:dyDescent="0.2">
      <c r="A39" s="1589">
        <v>1</v>
      </c>
      <c r="B39" s="1718">
        <f>SUM(A$19:A39)</f>
        <v>5</v>
      </c>
      <c r="C39" s="1256" t="s">
        <v>3520</v>
      </c>
      <c r="D39" s="1592"/>
      <c r="E39" s="620"/>
      <c r="F39" s="621"/>
      <c r="G39" s="164"/>
    </row>
    <row r="40" spans="1:7" s="512" customFormat="1" x14ac:dyDescent="0.2">
      <c r="A40" s="579"/>
      <c r="B40" s="1719"/>
      <c r="C40" s="1256" t="s">
        <v>3521</v>
      </c>
      <c r="D40" s="1592" t="s">
        <v>5</v>
      </c>
      <c r="E40" s="620">
        <v>1</v>
      </c>
      <c r="F40" s="1531"/>
      <c r="G40" s="164">
        <f>F40*E40</f>
        <v>0</v>
      </c>
    </row>
    <row r="41" spans="1:7" s="512" customFormat="1" ht="48" x14ac:dyDescent="0.2">
      <c r="A41" s="1589">
        <v>1</v>
      </c>
      <c r="B41" s="1718">
        <f>SUM(A$19:A41)</f>
        <v>6</v>
      </c>
      <c r="C41" s="1256" t="s">
        <v>3522</v>
      </c>
      <c r="D41" s="1590"/>
      <c r="E41" s="619"/>
      <c r="F41" s="621"/>
      <c r="G41" s="164"/>
    </row>
    <row r="42" spans="1:7" s="512" customFormat="1" x14ac:dyDescent="0.2">
      <c r="A42" s="1589"/>
      <c r="B42" s="1718"/>
      <c r="C42" s="1593" t="s">
        <v>3523</v>
      </c>
      <c r="D42" s="1590" t="s">
        <v>5</v>
      </c>
      <c r="E42" s="619">
        <v>1</v>
      </c>
      <c r="F42" s="1531"/>
      <c r="G42" s="164">
        <f>F42*E42</f>
        <v>0</v>
      </c>
    </row>
    <row r="43" spans="1:7" s="512" customFormat="1" ht="48" x14ac:dyDescent="0.2">
      <c r="A43" s="1589">
        <v>1</v>
      </c>
      <c r="B43" s="1718">
        <f>SUM(A$19:A43)</f>
        <v>7</v>
      </c>
      <c r="C43" s="1256" t="s">
        <v>3524</v>
      </c>
      <c r="D43" s="262"/>
      <c r="E43" s="76"/>
      <c r="F43" s="621"/>
      <c r="G43" s="164"/>
    </row>
    <row r="44" spans="1:7" s="512" customFormat="1" x14ac:dyDescent="0.2">
      <c r="A44" s="579"/>
      <c r="B44" s="1719"/>
      <c r="C44" s="1593" t="s">
        <v>3525</v>
      </c>
      <c r="D44" s="1590" t="s">
        <v>5</v>
      </c>
      <c r="E44" s="619">
        <v>12</v>
      </c>
      <c r="F44" s="1531"/>
      <c r="G44" s="164">
        <f>F44*E44</f>
        <v>0</v>
      </c>
    </row>
    <row r="45" spans="1:7" s="512" customFormat="1" x14ac:dyDescent="0.2">
      <c r="A45" s="579"/>
      <c r="B45" s="1719"/>
      <c r="C45" s="1593" t="s">
        <v>3519</v>
      </c>
      <c r="D45" s="1590" t="s">
        <v>5</v>
      </c>
      <c r="E45" s="619">
        <v>3</v>
      </c>
      <c r="F45" s="1531"/>
      <c r="G45" s="164">
        <f>F45*E45</f>
        <v>0</v>
      </c>
    </row>
    <row r="46" spans="1:7" s="512" customFormat="1" ht="36" x14ac:dyDescent="0.2">
      <c r="A46" s="1589">
        <v>1</v>
      </c>
      <c r="B46" s="1718">
        <f>SUM(A$19:A46)</f>
        <v>8</v>
      </c>
      <c r="C46" s="1256" t="s">
        <v>3526</v>
      </c>
      <c r="D46" s="1590"/>
      <c r="E46" s="619"/>
      <c r="F46" s="621"/>
      <c r="G46" s="164"/>
    </row>
    <row r="47" spans="1:7" s="512" customFormat="1" x14ac:dyDescent="0.2">
      <c r="A47" s="1589"/>
      <c r="B47" s="1718"/>
      <c r="C47" s="1593" t="s">
        <v>3519</v>
      </c>
      <c r="D47" s="1590" t="s">
        <v>5</v>
      </c>
      <c r="E47" s="619">
        <v>1</v>
      </c>
      <c r="F47" s="1531"/>
      <c r="G47" s="164">
        <f>F47*E47</f>
        <v>0</v>
      </c>
    </row>
    <row r="48" spans="1:7" s="512" customFormat="1" ht="72.75" customHeight="1" x14ac:dyDescent="0.2">
      <c r="A48" s="1589">
        <v>1</v>
      </c>
      <c r="B48" s="1718">
        <f>SUM(A$19:A48)</f>
        <v>9</v>
      </c>
      <c r="C48" s="1256" t="s">
        <v>3527</v>
      </c>
      <c r="D48" s="1590"/>
      <c r="E48" s="619"/>
      <c r="F48" s="621"/>
      <c r="G48" s="164"/>
    </row>
    <row r="49" spans="1:7" s="512" customFormat="1" x14ac:dyDescent="0.2">
      <c r="A49" s="579"/>
      <c r="B49" s="1719"/>
      <c r="C49" s="1593" t="s">
        <v>1750</v>
      </c>
      <c r="D49" s="1590" t="s">
        <v>5</v>
      </c>
      <c r="E49" s="619">
        <v>1</v>
      </c>
      <c r="F49" s="1531"/>
      <c r="G49" s="164">
        <f>F49*E49</f>
        <v>0</v>
      </c>
    </row>
    <row r="50" spans="1:7" ht="132" x14ac:dyDescent="0.2">
      <c r="A50" s="1589">
        <v>1</v>
      </c>
      <c r="B50" s="1718">
        <f>SUM(A$19:A50)</f>
        <v>10</v>
      </c>
      <c r="C50" s="1256" t="s">
        <v>3528</v>
      </c>
      <c r="D50" s="262"/>
      <c r="E50" s="76"/>
      <c r="F50" s="621"/>
      <c r="G50" s="76"/>
    </row>
    <row r="51" spans="1:7" ht="24" x14ac:dyDescent="0.2">
      <c r="A51" s="1595"/>
      <c r="B51" s="1719"/>
      <c r="C51" s="1250" t="s">
        <v>3529</v>
      </c>
      <c r="D51" s="1590" t="s">
        <v>40</v>
      </c>
      <c r="E51" s="619">
        <v>2</v>
      </c>
      <c r="F51" s="1531"/>
      <c r="G51" s="164">
        <f>F51*E51</f>
        <v>0</v>
      </c>
    </row>
    <row r="52" spans="1:7" ht="132" x14ac:dyDescent="0.2">
      <c r="A52" s="1589">
        <v>1</v>
      </c>
      <c r="B52" s="1718">
        <f>SUM(A$19:A52)</f>
        <v>11</v>
      </c>
      <c r="C52" s="1256" t="s">
        <v>3530</v>
      </c>
      <c r="D52" s="262"/>
      <c r="E52" s="76"/>
      <c r="F52" s="621"/>
      <c r="G52" s="76"/>
    </row>
    <row r="53" spans="1:7" ht="24" x14ac:dyDescent="0.2">
      <c r="A53" s="1595"/>
      <c r="B53" s="1719"/>
      <c r="C53" s="1250" t="s">
        <v>3529</v>
      </c>
      <c r="D53" s="1590" t="s">
        <v>40</v>
      </c>
      <c r="E53" s="619">
        <v>2</v>
      </c>
      <c r="F53" s="1531"/>
      <c r="G53" s="76">
        <f>+E53*F53</f>
        <v>0</v>
      </c>
    </row>
    <row r="54" spans="1:7" ht="120" x14ac:dyDescent="0.2">
      <c r="A54" s="1589">
        <v>1</v>
      </c>
      <c r="B54" s="1718">
        <f>SUM(A$19:A54)</f>
        <v>12</v>
      </c>
      <c r="C54" s="1256" t="s">
        <v>3531</v>
      </c>
      <c r="D54" s="1592"/>
      <c r="E54" s="620"/>
      <c r="F54" s="621"/>
      <c r="G54" s="76"/>
    </row>
    <row r="55" spans="1:7" ht="24" x14ac:dyDescent="0.2">
      <c r="A55" s="1595"/>
      <c r="B55" s="1719"/>
      <c r="C55" s="1250" t="s">
        <v>3529</v>
      </c>
      <c r="D55" s="1592" t="s">
        <v>40</v>
      </c>
      <c r="E55" s="620">
        <v>2</v>
      </c>
      <c r="F55" s="1531"/>
      <c r="G55" s="164">
        <f>F55*E55</f>
        <v>0</v>
      </c>
    </row>
    <row r="56" spans="1:7" ht="108" x14ac:dyDescent="0.2">
      <c r="A56" s="1589">
        <v>1</v>
      </c>
      <c r="B56" s="1718">
        <f>SUM(A$19:A56)</f>
        <v>13</v>
      </c>
      <c r="C56" s="1256" t="s">
        <v>3532</v>
      </c>
      <c r="D56" s="1592"/>
      <c r="E56" s="620"/>
      <c r="F56" s="621"/>
      <c r="G56" s="76"/>
    </row>
    <row r="57" spans="1:7" x14ac:dyDescent="0.2">
      <c r="A57" s="1595"/>
      <c r="B57" s="1719"/>
      <c r="C57" s="1256" t="s">
        <v>3533</v>
      </c>
      <c r="D57" s="1592" t="s">
        <v>40</v>
      </c>
      <c r="E57" s="620">
        <v>4</v>
      </c>
      <c r="F57" s="1531"/>
      <c r="G57" s="164">
        <f>F57*E57</f>
        <v>0</v>
      </c>
    </row>
    <row r="58" spans="1:7" ht="108" x14ac:dyDescent="0.2">
      <c r="A58" s="1589">
        <v>1</v>
      </c>
      <c r="B58" s="1718">
        <f>SUM(A$19:A58)</f>
        <v>14</v>
      </c>
      <c r="C58" s="1256" t="s">
        <v>3534</v>
      </c>
      <c r="D58" s="1592"/>
      <c r="E58" s="620"/>
      <c r="F58" s="621"/>
      <c r="G58" s="76"/>
    </row>
    <row r="59" spans="1:7" x14ac:dyDescent="0.2">
      <c r="A59" s="1595"/>
      <c r="B59" s="1719"/>
      <c r="C59" s="1256" t="s">
        <v>3533</v>
      </c>
      <c r="D59" s="1592" t="s">
        <v>40</v>
      </c>
      <c r="E59" s="620">
        <v>2</v>
      </c>
      <c r="F59" s="1531"/>
      <c r="G59" s="164">
        <f>F59*E59</f>
        <v>0</v>
      </c>
    </row>
    <row r="60" spans="1:7" ht="108" x14ac:dyDescent="0.2">
      <c r="A60" s="1589">
        <v>1</v>
      </c>
      <c r="B60" s="1718">
        <f>SUM(A$19:A60)</f>
        <v>15</v>
      </c>
      <c r="C60" s="1256" t="s">
        <v>3535</v>
      </c>
      <c r="D60" s="1592"/>
      <c r="E60" s="620"/>
      <c r="F60" s="621"/>
      <c r="G60" s="76"/>
    </row>
    <row r="61" spans="1:7" x14ac:dyDescent="0.2">
      <c r="A61" s="1595"/>
      <c r="B61" s="1719"/>
      <c r="C61" s="1256" t="s">
        <v>3533</v>
      </c>
      <c r="D61" s="1592" t="s">
        <v>40</v>
      </c>
      <c r="E61" s="620">
        <v>1</v>
      </c>
      <c r="F61" s="1531"/>
      <c r="G61" s="164">
        <f>F61*E61</f>
        <v>0</v>
      </c>
    </row>
    <row r="62" spans="1:7" ht="120" x14ac:dyDescent="0.2">
      <c r="A62" s="1589">
        <v>1</v>
      </c>
      <c r="B62" s="1718">
        <f>SUM(A$19:A62)</f>
        <v>16</v>
      </c>
      <c r="C62" s="1256" t="s">
        <v>3536</v>
      </c>
      <c r="D62" s="262"/>
      <c r="E62" s="76"/>
      <c r="F62" s="621"/>
      <c r="G62" s="76"/>
    </row>
    <row r="63" spans="1:7" ht="24" x14ac:dyDescent="0.2">
      <c r="A63" s="1595"/>
      <c r="B63" s="1719"/>
      <c r="C63" s="1250" t="s">
        <v>3529</v>
      </c>
      <c r="D63" s="1590" t="s">
        <v>40</v>
      </c>
      <c r="E63" s="619">
        <v>1</v>
      </c>
      <c r="F63" s="1531"/>
      <c r="G63" s="164">
        <f>F63*E63</f>
        <v>0</v>
      </c>
    </row>
    <row r="64" spans="1:7" ht="132" x14ac:dyDescent="0.2">
      <c r="A64" s="1589">
        <v>1</v>
      </c>
      <c r="B64" s="1718">
        <f>SUM(A$19:A64)</f>
        <v>17</v>
      </c>
      <c r="C64" s="1256" t="s">
        <v>3537</v>
      </c>
      <c r="D64" s="262"/>
      <c r="E64" s="76"/>
      <c r="F64" s="621"/>
      <c r="G64" s="76"/>
    </row>
    <row r="65" spans="1:7" ht="24" x14ac:dyDescent="0.2">
      <c r="A65" s="1595"/>
      <c r="B65" s="1719"/>
      <c r="C65" s="1250" t="s">
        <v>3529</v>
      </c>
      <c r="D65" s="1590" t="s">
        <v>40</v>
      </c>
      <c r="E65" s="619">
        <v>1</v>
      </c>
      <c r="F65" s="1531"/>
      <c r="G65" s="164">
        <f>F65*E65</f>
        <v>0</v>
      </c>
    </row>
    <row r="66" spans="1:7" ht="228" x14ac:dyDescent="0.2">
      <c r="A66" s="1589">
        <v>1</v>
      </c>
      <c r="B66" s="1718">
        <f>SUM(A$19:A66)</f>
        <v>18</v>
      </c>
      <c r="C66" s="1256" t="s">
        <v>3538</v>
      </c>
      <c r="D66" s="262"/>
      <c r="E66" s="76"/>
      <c r="F66" s="621"/>
      <c r="G66" s="76"/>
    </row>
    <row r="67" spans="1:7" x14ac:dyDescent="0.2">
      <c r="A67" s="1595"/>
      <c r="B67" s="1719"/>
      <c r="C67" s="1256" t="s">
        <v>3533</v>
      </c>
      <c r="D67" s="1590" t="s">
        <v>40</v>
      </c>
      <c r="E67" s="619">
        <v>1</v>
      </c>
      <c r="F67" s="1531"/>
      <c r="G67" s="164">
        <f>F67*E67</f>
        <v>0</v>
      </c>
    </row>
    <row r="68" spans="1:7" ht="228.75" customHeight="1" x14ac:dyDescent="0.2">
      <c r="A68" s="1589">
        <v>1</v>
      </c>
      <c r="B68" s="1718">
        <f>SUM(A$19:A68)</f>
        <v>19</v>
      </c>
      <c r="C68" s="1256" t="s">
        <v>3539</v>
      </c>
      <c r="D68" s="262"/>
      <c r="E68" s="76"/>
      <c r="F68" s="621"/>
      <c r="G68" s="76"/>
    </row>
    <row r="69" spans="1:7" x14ac:dyDescent="0.2">
      <c r="A69" s="1595"/>
      <c r="B69" s="1719"/>
      <c r="C69" s="1256" t="s">
        <v>3533</v>
      </c>
      <c r="D69" s="1590" t="s">
        <v>40</v>
      </c>
      <c r="E69" s="619">
        <v>1</v>
      </c>
      <c r="F69" s="1531"/>
      <c r="G69" s="164">
        <f>F69*E69</f>
        <v>0</v>
      </c>
    </row>
    <row r="70" spans="1:7" ht="108" x14ac:dyDescent="0.2">
      <c r="A70" s="1589">
        <v>1</v>
      </c>
      <c r="B70" s="1718">
        <f>SUM(A$19:A70)</f>
        <v>20</v>
      </c>
      <c r="C70" s="1256" t="s">
        <v>3540</v>
      </c>
      <c r="D70" s="262"/>
      <c r="E70" s="76"/>
      <c r="F70" s="621"/>
      <c r="G70" s="76"/>
    </row>
    <row r="71" spans="1:7" ht="24" x14ac:dyDescent="0.2">
      <c r="A71" s="1595"/>
      <c r="B71" s="1719"/>
      <c r="C71" s="1250" t="s">
        <v>3529</v>
      </c>
      <c r="D71" s="1590" t="s">
        <v>5</v>
      </c>
      <c r="E71" s="619">
        <v>1</v>
      </c>
      <c r="F71" s="1531"/>
      <c r="G71" s="164">
        <f>F71*E71</f>
        <v>0</v>
      </c>
    </row>
    <row r="72" spans="1:7" ht="96" x14ac:dyDescent="0.2">
      <c r="A72" s="1589">
        <v>1</v>
      </c>
      <c r="B72" s="1718">
        <f>SUM(A$19:A72)</f>
        <v>21</v>
      </c>
      <c r="C72" s="1256" t="s">
        <v>3541</v>
      </c>
      <c r="D72" s="1590" t="s">
        <v>40</v>
      </c>
      <c r="E72" s="619">
        <v>2</v>
      </c>
      <c r="F72" s="1531"/>
      <c r="G72" s="164">
        <f>F72*E72</f>
        <v>0</v>
      </c>
    </row>
    <row r="73" spans="1:7" ht="156" x14ac:dyDescent="0.2">
      <c r="A73" s="1589">
        <v>1</v>
      </c>
      <c r="B73" s="1718">
        <f>SUM(A$19:A75)</f>
        <v>22</v>
      </c>
      <c r="C73" s="1256" t="s">
        <v>5119</v>
      </c>
      <c r="D73" s="262"/>
      <c r="E73" s="76"/>
      <c r="F73" s="621"/>
      <c r="G73" s="76"/>
    </row>
    <row r="74" spans="1:7" x14ac:dyDescent="0.2">
      <c r="A74" s="1595"/>
      <c r="B74" s="1719"/>
      <c r="C74" s="1256" t="s">
        <v>3533</v>
      </c>
      <c r="D74" s="1590" t="s">
        <v>40</v>
      </c>
      <c r="E74" s="619">
        <v>17</v>
      </c>
      <c r="F74" s="1531"/>
      <c r="G74" s="164">
        <f>F74*E74</f>
        <v>0</v>
      </c>
    </row>
    <row r="75" spans="1:7" x14ac:dyDescent="0.2">
      <c r="A75" s="1595"/>
      <c r="B75" s="1719"/>
      <c r="C75" s="1594"/>
      <c r="D75" s="1596"/>
      <c r="E75" s="622"/>
      <c r="F75" s="621"/>
      <c r="G75" s="76"/>
    </row>
    <row r="76" spans="1:7" ht="170.25" customHeight="1" x14ac:dyDescent="0.2">
      <c r="A76" s="1589">
        <v>1</v>
      </c>
      <c r="B76" s="1718">
        <f>SUM(A$19:A76)</f>
        <v>23</v>
      </c>
      <c r="C76" s="1256" t="s">
        <v>3542</v>
      </c>
      <c r="D76" s="262"/>
      <c r="E76" s="76"/>
      <c r="F76" s="621"/>
      <c r="G76" s="76"/>
    </row>
    <row r="77" spans="1:7" x14ac:dyDescent="0.2">
      <c r="A77" s="1595"/>
      <c r="B77" s="1719"/>
      <c r="C77" s="1256" t="s">
        <v>3533</v>
      </c>
      <c r="D77" s="1590" t="s">
        <v>40</v>
      </c>
      <c r="E77" s="619">
        <v>2</v>
      </c>
      <c r="F77" s="1531"/>
      <c r="G77" s="164">
        <f>F77*E77</f>
        <v>0</v>
      </c>
    </row>
    <row r="78" spans="1:7" ht="109.5" customHeight="1" x14ac:dyDescent="0.2">
      <c r="A78" s="1589">
        <v>1</v>
      </c>
      <c r="B78" s="1718">
        <f>SUM(A$19:A78)</f>
        <v>24</v>
      </c>
      <c r="C78" s="1256" t="s">
        <v>3543</v>
      </c>
      <c r="D78" s="262"/>
      <c r="E78" s="76"/>
      <c r="F78" s="621"/>
      <c r="G78" s="76"/>
    </row>
    <row r="79" spans="1:7" x14ac:dyDescent="0.2">
      <c r="A79" s="1595"/>
      <c r="B79" s="210"/>
      <c r="C79" s="1256" t="s">
        <v>3533</v>
      </c>
      <c r="D79" s="1590" t="s">
        <v>40</v>
      </c>
      <c r="E79" s="619">
        <v>2</v>
      </c>
      <c r="F79" s="1531"/>
      <c r="G79" s="164">
        <f>F79*E79</f>
        <v>0</v>
      </c>
    </row>
    <row r="80" spans="1:7" ht="73.5" customHeight="1" x14ac:dyDescent="0.2">
      <c r="A80" s="1589">
        <v>1</v>
      </c>
      <c r="B80" s="1718">
        <f>SUM(A$19:A80)</f>
        <v>25</v>
      </c>
      <c r="C80" s="1256" t="s">
        <v>3544</v>
      </c>
      <c r="D80" s="262"/>
      <c r="E80" s="76"/>
      <c r="F80" s="621"/>
      <c r="G80" s="76"/>
    </row>
    <row r="81" spans="1:7" x14ac:dyDescent="0.2">
      <c r="A81" s="1595"/>
      <c r="B81" s="1719"/>
      <c r="C81" s="1593" t="s">
        <v>3533</v>
      </c>
      <c r="D81" s="1257" t="s">
        <v>40</v>
      </c>
      <c r="E81" s="575">
        <v>14</v>
      </c>
      <c r="F81" s="1531"/>
      <c r="G81" s="164">
        <f>F81*E81</f>
        <v>0</v>
      </c>
    </row>
    <row r="82" spans="1:7" ht="85.5" customHeight="1" x14ac:dyDescent="0.2">
      <c r="A82" s="1589">
        <v>1</v>
      </c>
      <c r="B82" s="1718">
        <f>SUM(A$19:A82)</f>
        <v>26</v>
      </c>
      <c r="C82" s="1256" t="s">
        <v>3545</v>
      </c>
      <c r="D82" s="262"/>
      <c r="E82" s="76"/>
      <c r="F82" s="621"/>
      <c r="G82" s="76"/>
    </row>
    <row r="83" spans="1:7" x14ac:dyDescent="0.2">
      <c r="A83" s="1595"/>
      <c r="B83" s="1719"/>
      <c r="C83" s="1593" t="s">
        <v>3533</v>
      </c>
      <c r="D83" s="1257" t="s">
        <v>40</v>
      </c>
      <c r="E83" s="575">
        <v>9</v>
      </c>
      <c r="F83" s="1531"/>
      <c r="G83" s="164">
        <f>F83*E83</f>
        <v>0</v>
      </c>
    </row>
    <row r="84" spans="1:7" ht="108" x14ac:dyDescent="0.2">
      <c r="A84" s="1589">
        <v>1</v>
      </c>
      <c r="B84" s="1718">
        <f>SUM(A$19:A84)</f>
        <v>27</v>
      </c>
      <c r="C84" s="1256" t="s">
        <v>3546</v>
      </c>
      <c r="D84" s="262"/>
      <c r="E84" s="76"/>
      <c r="F84" s="621"/>
      <c r="G84" s="76"/>
    </row>
    <row r="85" spans="1:7" x14ac:dyDescent="0.2">
      <c r="A85" s="1595"/>
      <c r="B85" s="1719"/>
      <c r="C85" s="1593" t="s">
        <v>3533</v>
      </c>
      <c r="D85" s="1257" t="s">
        <v>40</v>
      </c>
      <c r="E85" s="575">
        <v>2</v>
      </c>
      <c r="F85" s="1531"/>
      <c r="G85" s="164">
        <f>F85*E85</f>
        <v>0</v>
      </c>
    </row>
    <row r="86" spans="1:7" ht="24" x14ac:dyDescent="0.2">
      <c r="A86" s="1595"/>
      <c r="B86" s="1719"/>
      <c r="C86" s="1263" t="s">
        <v>3547</v>
      </c>
      <c r="D86" s="1257"/>
      <c r="E86" s="575"/>
      <c r="F86" s="621"/>
      <c r="G86" s="76"/>
    </row>
    <row r="87" spans="1:7" s="512" customFormat="1" ht="84" customHeight="1" x14ac:dyDescent="0.2">
      <c r="A87" s="1589">
        <v>1</v>
      </c>
      <c r="B87" s="1718">
        <f>SUM(A$19:A88)</f>
        <v>28</v>
      </c>
      <c r="C87" s="1256" t="s">
        <v>3548</v>
      </c>
      <c r="D87" s="262"/>
      <c r="E87" s="76"/>
      <c r="F87" s="621"/>
      <c r="G87" s="164"/>
    </row>
    <row r="88" spans="1:7" s="512" customFormat="1" x14ac:dyDescent="0.2">
      <c r="A88" s="579"/>
      <c r="B88" s="1719"/>
      <c r="C88" s="1256" t="s">
        <v>3533</v>
      </c>
      <c r="D88" s="1590" t="s">
        <v>40</v>
      </c>
      <c r="E88" s="619">
        <v>4</v>
      </c>
      <c r="F88" s="1531"/>
      <c r="G88" s="164">
        <f>F88*E88</f>
        <v>0</v>
      </c>
    </row>
    <row r="89" spans="1:7" s="512" customFormat="1" ht="121.5" customHeight="1" x14ac:dyDescent="0.2">
      <c r="A89" s="1589">
        <v>1</v>
      </c>
      <c r="B89" s="1718">
        <f>SUM(A$19:A90)</f>
        <v>29</v>
      </c>
      <c r="C89" s="1256" t="s">
        <v>3549</v>
      </c>
      <c r="D89" s="262"/>
      <c r="E89" s="76"/>
      <c r="F89" s="621"/>
      <c r="G89" s="164"/>
    </row>
    <row r="90" spans="1:7" s="512" customFormat="1" x14ac:dyDescent="0.2">
      <c r="A90" s="579"/>
      <c r="B90" s="1719"/>
      <c r="C90" s="1256" t="s">
        <v>3533</v>
      </c>
      <c r="D90" s="1590" t="s">
        <v>40</v>
      </c>
      <c r="E90" s="619">
        <v>6</v>
      </c>
      <c r="F90" s="1531"/>
      <c r="G90" s="164">
        <f>F90*E90</f>
        <v>0</v>
      </c>
    </row>
    <row r="91" spans="1:7" s="512" customFormat="1" ht="96" x14ac:dyDescent="0.2">
      <c r="A91" s="1589">
        <v>1</v>
      </c>
      <c r="B91" s="1718">
        <f>SUM(A$19:A92)</f>
        <v>30</v>
      </c>
      <c r="C91" s="1256" t="s">
        <v>3550</v>
      </c>
      <c r="D91" s="1590"/>
      <c r="E91" s="619"/>
      <c r="F91" s="621"/>
      <c r="G91" s="164"/>
    </row>
    <row r="92" spans="1:7" s="512" customFormat="1" x14ac:dyDescent="0.2">
      <c r="A92" s="579"/>
      <c r="B92" s="1720"/>
      <c r="C92" s="1256" t="s">
        <v>3533</v>
      </c>
      <c r="D92" s="1590" t="s">
        <v>5</v>
      </c>
      <c r="E92" s="619">
        <v>1</v>
      </c>
      <c r="F92" s="1531"/>
      <c r="G92" s="164">
        <f>F92*E92</f>
        <v>0</v>
      </c>
    </row>
    <row r="93" spans="1:7" s="512" customFormat="1" ht="24" x14ac:dyDescent="0.2">
      <c r="A93" s="1589">
        <v>1</v>
      </c>
      <c r="B93" s="1718">
        <f>SUM(A$19:A93)</f>
        <v>31</v>
      </c>
      <c r="C93" s="1256" t="s">
        <v>3551</v>
      </c>
      <c r="D93" s="262"/>
      <c r="E93" s="76"/>
      <c r="F93" s="621"/>
      <c r="G93" s="164"/>
    </row>
    <row r="94" spans="1:7" s="512" customFormat="1" x14ac:dyDescent="0.2">
      <c r="A94" s="579"/>
      <c r="B94" s="1719"/>
      <c r="C94" s="1597" t="s">
        <v>3552</v>
      </c>
      <c r="D94" s="1598" t="s">
        <v>5</v>
      </c>
      <c r="E94" s="623">
        <v>2</v>
      </c>
      <c r="F94" s="1531"/>
      <c r="G94" s="164">
        <f t="shared" ref="G94:G99" si="1">F94*E94</f>
        <v>0</v>
      </c>
    </row>
    <row r="95" spans="1:7" s="512" customFormat="1" x14ac:dyDescent="0.2">
      <c r="A95" s="579"/>
      <c r="B95" s="1719"/>
      <c r="C95" s="1597" t="s">
        <v>3553</v>
      </c>
      <c r="D95" s="1598" t="s">
        <v>5</v>
      </c>
      <c r="E95" s="623">
        <v>2</v>
      </c>
      <c r="F95" s="1531"/>
      <c r="G95" s="164">
        <f t="shared" si="1"/>
        <v>0</v>
      </c>
    </row>
    <row r="96" spans="1:7" s="512" customFormat="1" x14ac:dyDescent="0.2">
      <c r="A96" s="579"/>
      <c r="B96" s="1719"/>
      <c r="C96" s="1597" t="s">
        <v>3554</v>
      </c>
      <c r="D96" s="1598" t="s">
        <v>5</v>
      </c>
      <c r="E96" s="623">
        <v>1</v>
      </c>
      <c r="F96" s="1531"/>
      <c r="G96" s="164">
        <f t="shared" si="1"/>
        <v>0</v>
      </c>
    </row>
    <row r="97" spans="1:7" s="512" customFormat="1" x14ac:dyDescent="0.2">
      <c r="A97" s="579"/>
      <c r="B97" s="1719"/>
      <c r="C97" s="1597" t="s">
        <v>3555</v>
      </c>
      <c r="D97" s="1598" t="s">
        <v>5</v>
      </c>
      <c r="E97" s="623">
        <v>2</v>
      </c>
      <c r="F97" s="1531"/>
      <c r="G97" s="164">
        <f t="shared" si="1"/>
        <v>0</v>
      </c>
    </row>
    <row r="98" spans="1:7" s="512" customFormat="1" x14ac:dyDescent="0.2">
      <c r="A98" s="579"/>
      <c r="B98" s="1719"/>
      <c r="C98" s="1597" t="s">
        <v>3556</v>
      </c>
      <c r="D98" s="1598" t="s">
        <v>5</v>
      </c>
      <c r="E98" s="623">
        <v>4</v>
      </c>
      <c r="F98" s="1531"/>
      <c r="G98" s="164">
        <f t="shared" si="1"/>
        <v>0</v>
      </c>
    </row>
    <row r="99" spans="1:7" s="512" customFormat="1" x14ac:dyDescent="0.2">
      <c r="A99" s="579"/>
      <c r="B99" s="1719"/>
      <c r="C99" s="1597" t="s">
        <v>3557</v>
      </c>
      <c r="D99" s="1598" t="s">
        <v>5</v>
      </c>
      <c r="E99" s="623">
        <v>3</v>
      </c>
      <c r="F99" s="1531"/>
      <c r="G99" s="164">
        <f t="shared" si="1"/>
        <v>0</v>
      </c>
    </row>
    <row r="100" spans="1:7" s="512" customFormat="1" x14ac:dyDescent="0.2">
      <c r="A100" s="579"/>
      <c r="B100" s="1719"/>
      <c r="C100" s="1256" t="s">
        <v>3533</v>
      </c>
      <c r="D100" s="1590"/>
      <c r="E100" s="619"/>
      <c r="F100" s="621"/>
      <c r="G100" s="164"/>
    </row>
    <row r="101" spans="1:7" s="512" customFormat="1" ht="26.25" customHeight="1" x14ac:dyDescent="0.2">
      <c r="A101" s="1589">
        <v>1</v>
      </c>
      <c r="B101" s="1718">
        <f>SUM(A$19:A101)</f>
        <v>32</v>
      </c>
      <c r="C101" s="1256" t="s">
        <v>3558</v>
      </c>
      <c r="D101" s="262"/>
      <c r="E101" s="76"/>
      <c r="F101" s="621"/>
      <c r="G101" s="164"/>
    </row>
    <row r="102" spans="1:7" s="512" customFormat="1" x14ac:dyDescent="0.2">
      <c r="A102" s="579"/>
      <c r="B102" s="210"/>
      <c r="C102" s="1256" t="s">
        <v>3559</v>
      </c>
      <c r="D102" s="1590" t="s">
        <v>5</v>
      </c>
      <c r="E102" s="619">
        <v>19</v>
      </c>
      <c r="F102" s="1531"/>
      <c r="G102" s="164">
        <f t="shared" ref="G102:G107" si="2">F102*E102</f>
        <v>0</v>
      </c>
    </row>
    <row r="103" spans="1:7" s="512" customFormat="1" x14ac:dyDescent="0.2">
      <c r="A103" s="579"/>
      <c r="B103" s="1719"/>
      <c r="C103" s="1256" t="s">
        <v>3560</v>
      </c>
      <c r="D103" s="1590" t="s">
        <v>5</v>
      </c>
      <c r="E103" s="619">
        <v>19</v>
      </c>
      <c r="F103" s="1531"/>
      <c r="G103" s="164">
        <f t="shared" si="2"/>
        <v>0</v>
      </c>
    </row>
    <row r="104" spans="1:7" s="512" customFormat="1" x14ac:dyDescent="0.2">
      <c r="A104" s="579"/>
      <c r="B104" s="1719"/>
      <c r="C104" s="1256" t="s">
        <v>3561</v>
      </c>
      <c r="D104" s="1590" t="s">
        <v>5</v>
      </c>
      <c r="E104" s="619">
        <v>19</v>
      </c>
      <c r="F104" s="1531"/>
      <c r="G104" s="164">
        <f t="shared" si="2"/>
        <v>0</v>
      </c>
    </row>
    <row r="105" spans="1:7" s="512" customFormat="1" x14ac:dyDescent="0.2">
      <c r="A105" s="579"/>
      <c r="B105" s="1719"/>
      <c r="C105" s="1256" t="s">
        <v>3562</v>
      </c>
      <c r="D105" s="1590" t="s">
        <v>5</v>
      </c>
      <c r="E105" s="619">
        <v>19</v>
      </c>
      <c r="F105" s="1531"/>
      <c r="G105" s="164">
        <f t="shared" si="2"/>
        <v>0</v>
      </c>
    </row>
    <row r="106" spans="1:7" s="512" customFormat="1" x14ac:dyDescent="0.2">
      <c r="A106" s="579"/>
      <c r="B106" s="1719"/>
      <c r="C106" s="1256" t="s">
        <v>3563</v>
      </c>
      <c r="D106" s="1590" t="s">
        <v>5</v>
      </c>
      <c r="E106" s="619">
        <v>19</v>
      </c>
      <c r="F106" s="1531"/>
      <c r="G106" s="164">
        <f t="shared" si="2"/>
        <v>0</v>
      </c>
    </row>
    <row r="107" spans="1:7" s="512" customFormat="1" x14ac:dyDescent="0.2">
      <c r="A107" s="579"/>
      <c r="B107" s="1719"/>
      <c r="C107" s="1256" t="s">
        <v>3564</v>
      </c>
      <c r="D107" s="1590" t="s">
        <v>5</v>
      </c>
      <c r="E107" s="619">
        <v>38</v>
      </c>
      <c r="F107" s="1531"/>
      <c r="G107" s="164">
        <f t="shared" si="2"/>
        <v>0</v>
      </c>
    </row>
    <row r="108" spans="1:7" s="512" customFormat="1" x14ac:dyDescent="0.2">
      <c r="A108" s="579"/>
      <c r="B108" s="210"/>
      <c r="C108" s="1256" t="s">
        <v>3533</v>
      </c>
      <c r="D108" s="1598"/>
      <c r="E108" s="623"/>
      <c r="F108" s="621"/>
      <c r="G108" s="164"/>
    </row>
    <row r="109" spans="1:7" s="512" customFormat="1" ht="60" x14ac:dyDescent="0.2">
      <c r="A109" s="1589">
        <v>1</v>
      </c>
      <c r="B109" s="1718">
        <f>SUM(A$19:A109)</f>
        <v>33</v>
      </c>
      <c r="C109" s="1256" t="s">
        <v>3565</v>
      </c>
      <c r="D109" s="262"/>
      <c r="E109" s="76"/>
      <c r="F109" s="621"/>
      <c r="G109" s="164"/>
    </row>
    <row r="110" spans="1:7" s="512" customFormat="1" x14ac:dyDescent="0.2">
      <c r="A110" s="579"/>
      <c r="B110" s="210"/>
      <c r="C110" s="1597" t="s">
        <v>3525</v>
      </c>
      <c r="D110" s="1590" t="s">
        <v>5</v>
      </c>
      <c r="E110" s="619">
        <v>27</v>
      </c>
      <c r="F110" s="1531"/>
      <c r="G110" s="164">
        <f>F110*E110</f>
        <v>0</v>
      </c>
    </row>
    <row r="111" spans="1:7" s="512" customFormat="1" ht="48" customHeight="1" x14ac:dyDescent="0.2">
      <c r="A111" s="1589">
        <v>1</v>
      </c>
      <c r="B111" s="1718">
        <f>SUM(A$19:A111)</f>
        <v>34</v>
      </c>
      <c r="C111" s="1256" t="s">
        <v>3566</v>
      </c>
      <c r="D111" s="1590" t="s">
        <v>5</v>
      </c>
      <c r="E111" s="619">
        <v>2</v>
      </c>
      <c r="F111" s="1531"/>
      <c r="G111" s="164">
        <f>F111*E111</f>
        <v>0</v>
      </c>
    </row>
    <row r="112" spans="1:7" s="512" customFormat="1" ht="24" x14ac:dyDescent="0.2">
      <c r="A112" s="1589">
        <v>1</v>
      </c>
      <c r="B112" s="1718">
        <f>SUM(A$19:A112)</f>
        <v>35</v>
      </c>
      <c r="C112" s="1256" t="s">
        <v>3567</v>
      </c>
      <c r="D112" s="1590"/>
      <c r="E112" s="619"/>
      <c r="F112" s="621"/>
      <c r="G112" s="164"/>
    </row>
    <row r="113" spans="1:7" s="512" customFormat="1" x14ac:dyDescent="0.2">
      <c r="A113" s="579"/>
      <c r="B113" s="210"/>
      <c r="C113" s="1593" t="s">
        <v>3568</v>
      </c>
      <c r="D113" s="1590" t="s">
        <v>5</v>
      </c>
      <c r="E113" s="619">
        <v>8</v>
      </c>
      <c r="F113" s="1531"/>
      <c r="G113" s="164">
        <f>F113*E113</f>
        <v>0</v>
      </c>
    </row>
    <row r="114" spans="1:7" s="512" customFormat="1" x14ac:dyDescent="0.2">
      <c r="A114" s="579"/>
      <c r="B114" s="210"/>
      <c r="C114" s="1593" t="s">
        <v>3569</v>
      </c>
      <c r="D114" s="1590" t="s">
        <v>5</v>
      </c>
      <c r="E114" s="619">
        <v>28</v>
      </c>
      <c r="F114" s="1531"/>
      <c r="G114" s="164">
        <f>F114*E114</f>
        <v>0</v>
      </c>
    </row>
    <row r="115" spans="1:7" s="512" customFormat="1" ht="36" x14ac:dyDescent="0.2">
      <c r="A115" s="1589">
        <v>1</v>
      </c>
      <c r="B115" s="1718">
        <f>SUM(A$19:A115)</f>
        <v>36</v>
      </c>
      <c r="C115" s="1256" t="s">
        <v>3570</v>
      </c>
      <c r="D115" s="1590"/>
      <c r="E115" s="619"/>
      <c r="F115" s="621"/>
      <c r="G115" s="164"/>
    </row>
    <row r="116" spans="1:7" s="512" customFormat="1" x14ac:dyDescent="0.2">
      <c r="A116" s="579"/>
      <c r="B116" s="210"/>
      <c r="C116" s="1593" t="s">
        <v>3569</v>
      </c>
      <c r="D116" s="1590" t="s">
        <v>5</v>
      </c>
      <c r="E116" s="619">
        <v>2</v>
      </c>
      <c r="F116" s="1531"/>
      <c r="G116" s="164">
        <f>F116*E116</f>
        <v>0</v>
      </c>
    </row>
    <row r="117" spans="1:7" s="512" customFormat="1" x14ac:dyDescent="0.2">
      <c r="A117" s="579"/>
      <c r="B117" s="210"/>
      <c r="C117" s="1593" t="s">
        <v>3571</v>
      </c>
      <c r="D117" s="1590"/>
      <c r="E117" s="619"/>
      <c r="F117" s="621"/>
      <c r="G117" s="164"/>
    </row>
    <row r="118" spans="1:7" s="512" customFormat="1" ht="36" x14ac:dyDescent="0.2">
      <c r="A118" s="1589">
        <v>1</v>
      </c>
      <c r="B118" s="1718">
        <f>SUM(A$19:A118)</f>
        <v>37</v>
      </c>
      <c r="C118" s="1256" t="s">
        <v>3572</v>
      </c>
      <c r="D118" s="1598"/>
      <c r="E118" s="623"/>
      <c r="F118" s="621"/>
      <c r="G118" s="164"/>
    </row>
    <row r="119" spans="1:7" s="512" customFormat="1" x14ac:dyDescent="0.2">
      <c r="A119" s="579"/>
      <c r="B119" s="1719"/>
      <c r="C119" s="1256" t="s">
        <v>3533</v>
      </c>
      <c r="D119" s="1590" t="s">
        <v>40</v>
      </c>
      <c r="E119" s="619">
        <v>1</v>
      </c>
      <c r="F119" s="1531"/>
      <c r="G119" s="164">
        <f>F119*E119</f>
        <v>0</v>
      </c>
    </row>
    <row r="120" spans="1:7" s="409" customFormat="1" ht="24" x14ac:dyDescent="0.2">
      <c r="A120" s="1589">
        <v>1</v>
      </c>
      <c r="B120" s="1718">
        <f>SUM(A$19:A120)</f>
        <v>38</v>
      </c>
      <c r="C120" s="1256" t="s">
        <v>3573</v>
      </c>
      <c r="D120" s="1590" t="s">
        <v>40</v>
      </c>
      <c r="E120" s="619">
        <v>9</v>
      </c>
      <c r="F120" s="1531"/>
      <c r="G120" s="164">
        <f>F120*E120</f>
        <v>0</v>
      </c>
    </row>
    <row r="121" spans="1:7" s="409" customFormat="1" ht="108" x14ac:dyDescent="0.2">
      <c r="A121" s="1589">
        <v>1</v>
      </c>
      <c r="B121" s="1718">
        <f>SUM(A$19:A121)</f>
        <v>39</v>
      </c>
      <c r="C121" s="1256" t="s">
        <v>3574</v>
      </c>
      <c r="D121" s="1590" t="s">
        <v>5</v>
      </c>
      <c r="E121" s="619">
        <v>9</v>
      </c>
      <c r="F121" s="1531"/>
      <c r="G121" s="164">
        <f>F121*E121</f>
        <v>0</v>
      </c>
    </row>
    <row r="122" spans="1:7" s="409" customFormat="1" ht="24.75" customHeight="1" x14ac:dyDescent="0.2">
      <c r="A122" s="1589">
        <v>1</v>
      </c>
      <c r="B122" s="1718">
        <f>SUM(A$19:A122)</f>
        <v>40</v>
      </c>
      <c r="C122" s="1256" t="s">
        <v>3575</v>
      </c>
      <c r="D122" s="1590" t="s">
        <v>5</v>
      </c>
      <c r="E122" s="619">
        <v>22</v>
      </c>
      <c r="F122" s="1531"/>
      <c r="G122" s="164">
        <f>F122*E122</f>
        <v>0</v>
      </c>
    </row>
    <row r="123" spans="1:7" s="409" customFormat="1" ht="24.75" customHeight="1" x14ac:dyDescent="0.2">
      <c r="A123" s="1599">
        <v>1</v>
      </c>
      <c r="B123" s="1721">
        <f>SUM(A$19:A123)</f>
        <v>41</v>
      </c>
      <c r="C123" s="1600" t="s">
        <v>3576</v>
      </c>
      <c r="D123" s="1601" t="s">
        <v>5</v>
      </c>
      <c r="E123" s="624">
        <v>2</v>
      </c>
      <c r="F123" s="1531"/>
      <c r="G123" s="625">
        <f>F123*E123</f>
        <v>0</v>
      </c>
    </row>
    <row r="124" spans="1:7" s="512" customFormat="1" x14ac:dyDescent="0.2">
      <c r="A124" s="1603"/>
      <c r="B124" s="1722"/>
      <c r="C124" s="1604" t="s">
        <v>3577</v>
      </c>
      <c r="D124" s="617"/>
      <c r="E124" s="617"/>
      <c r="F124" s="1223"/>
      <c r="G124" s="618"/>
    </row>
    <row r="125" spans="1:7" s="409" customFormat="1" ht="48" x14ac:dyDescent="0.2">
      <c r="A125" s="1605">
        <v>1</v>
      </c>
      <c r="B125" s="1723">
        <f>SUM(A$19:A125)</f>
        <v>42</v>
      </c>
      <c r="C125" s="1606" t="s">
        <v>3578</v>
      </c>
      <c r="D125" s="1607"/>
      <c r="E125" s="626"/>
      <c r="F125" s="1216"/>
      <c r="G125" s="280"/>
    </row>
    <row r="126" spans="1:7" s="409" customFormat="1" x14ac:dyDescent="0.2">
      <c r="A126" s="579"/>
      <c r="B126" s="1720"/>
      <c r="C126" s="1597" t="s">
        <v>3579</v>
      </c>
      <c r="D126" s="1608" t="s">
        <v>926</v>
      </c>
      <c r="E126" s="627">
        <v>30</v>
      </c>
      <c r="F126" s="1531"/>
      <c r="G126" s="164">
        <f>F126*E126</f>
        <v>0</v>
      </c>
    </row>
    <row r="127" spans="1:7" s="409" customFormat="1" x14ac:dyDescent="0.2">
      <c r="A127" s="579"/>
      <c r="B127" s="1720"/>
      <c r="C127" s="1597" t="s">
        <v>3580</v>
      </c>
      <c r="D127" s="1608" t="s">
        <v>926</v>
      </c>
      <c r="E127" s="627">
        <v>18</v>
      </c>
      <c r="F127" s="1531"/>
      <c r="G127" s="164">
        <f>F127*E127</f>
        <v>0</v>
      </c>
    </row>
    <row r="128" spans="1:7" s="409" customFormat="1" x14ac:dyDescent="0.2">
      <c r="A128" s="1589"/>
      <c r="B128" s="1718"/>
      <c r="C128" s="1597" t="s">
        <v>3581</v>
      </c>
      <c r="D128" s="1608" t="s">
        <v>926</v>
      </c>
      <c r="E128" s="627">
        <v>360</v>
      </c>
      <c r="F128" s="1531"/>
      <c r="G128" s="164">
        <f>F128*E128</f>
        <v>0</v>
      </c>
    </row>
    <row r="129" spans="1:7" s="409" customFormat="1" ht="48" x14ac:dyDescent="0.2">
      <c r="A129" s="1589">
        <v>1</v>
      </c>
      <c r="B129" s="1718">
        <f>SUM(A$19:A130)</f>
        <v>43</v>
      </c>
      <c r="C129" s="1256" t="s">
        <v>3582</v>
      </c>
      <c r="D129" s="1260"/>
      <c r="E129" s="164"/>
      <c r="F129" s="621"/>
      <c r="G129" s="164"/>
    </row>
    <row r="130" spans="1:7" s="409" customFormat="1" x14ac:dyDescent="0.2">
      <c r="A130" s="1589"/>
      <c r="B130" s="1718"/>
      <c r="C130" s="1256" t="s">
        <v>3583</v>
      </c>
      <c r="D130" s="1590" t="s">
        <v>2024</v>
      </c>
      <c r="E130" s="619">
        <v>115</v>
      </c>
      <c r="F130" s="1531"/>
      <c r="G130" s="164">
        <f>F130*E130</f>
        <v>0</v>
      </c>
    </row>
    <row r="131" spans="1:7" s="409" customFormat="1" ht="36" x14ac:dyDescent="0.2">
      <c r="A131" s="1589">
        <v>1</v>
      </c>
      <c r="B131" s="1718">
        <f>SUM(A$19:A131)</f>
        <v>44</v>
      </c>
      <c r="C131" s="1256" t="s">
        <v>3584</v>
      </c>
      <c r="D131" s="1590" t="s">
        <v>40</v>
      </c>
      <c r="E131" s="619">
        <v>1</v>
      </c>
      <c r="F131" s="1531"/>
      <c r="G131" s="164">
        <f>F131*E131</f>
        <v>0</v>
      </c>
    </row>
    <row r="132" spans="1:7" s="695" customFormat="1" ht="36" x14ac:dyDescent="0.2">
      <c r="A132" s="1589">
        <v>1</v>
      </c>
      <c r="B132" s="1718">
        <f>SUM(A$19:A132)</f>
        <v>45</v>
      </c>
      <c r="C132" s="1256" t="s">
        <v>3585</v>
      </c>
      <c r="D132" s="1590" t="s">
        <v>40</v>
      </c>
      <c r="E132" s="619">
        <v>20</v>
      </c>
      <c r="F132" s="1531"/>
      <c r="G132" s="164">
        <f>F132*E132</f>
        <v>0</v>
      </c>
    </row>
    <row r="133" spans="1:7" s="409" customFormat="1" ht="36" x14ac:dyDescent="0.2">
      <c r="A133" s="1589">
        <v>1</v>
      </c>
      <c r="B133" s="1718">
        <f>SUM(A$19:A133)</f>
        <v>46</v>
      </c>
      <c r="C133" s="1256" t="s">
        <v>3586</v>
      </c>
      <c r="D133" s="1590" t="s">
        <v>40</v>
      </c>
      <c r="E133" s="619">
        <v>1</v>
      </c>
      <c r="F133" s="1531"/>
      <c r="G133" s="164">
        <f>F133*E133</f>
        <v>0</v>
      </c>
    </row>
    <row r="134" spans="1:7" s="409" customFormat="1" ht="38.25" x14ac:dyDescent="0.2">
      <c r="A134" s="1599">
        <v>1</v>
      </c>
      <c r="B134" s="1721">
        <f>SUM(A$19:A134)</f>
        <v>47</v>
      </c>
      <c r="C134" s="1600" t="s">
        <v>5076</v>
      </c>
      <c r="D134" s="1601" t="s">
        <v>40</v>
      </c>
      <c r="E134" s="624">
        <v>1</v>
      </c>
      <c r="F134" s="1531"/>
      <c r="G134" s="625">
        <f>F134*E134</f>
        <v>0</v>
      </c>
    </row>
    <row r="135" spans="1:7" s="512" customFormat="1" x14ac:dyDescent="0.2">
      <c r="A135" s="1603"/>
      <c r="B135" s="1722"/>
      <c r="C135" s="1604" t="s">
        <v>3587</v>
      </c>
      <c r="D135" s="1610"/>
      <c r="E135" s="628"/>
      <c r="F135" s="1223"/>
      <c r="G135" s="618"/>
    </row>
    <row r="136" spans="1:7" s="512" customFormat="1" ht="120.75" customHeight="1" x14ac:dyDescent="0.2">
      <c r="A136" s="1605">
        <v>1</v>
      </c>
      <c r="B136" s="1723">
        <f>SUM(A$19:A136)</f>
        <v>48</v>
      </c>
      <c r="C136" s="1606" t="s">
        <v>3588</v>
      </c>
      <c r="D136" s="1607"/>
      <c r="E136" s="629"/>
      <c r="F136" s="1216"/>
      <c r="G136" s="280"/>
    </row>
    <row r="137" spans="1:7" s="512" customFormat="1" x14ac:dyDescent="0.2">
      <c r="A137" s="579"/>
      <c r="B137" s="1720"/>
      <c r="C137" s="1597" t="s">
        <v>3589</v>
      </c>
      <c r="D137" s="1590" t="s">
        <v>926</v>
      </c>
      <c r="E137" s="164">
        <v>582</v>
      </c>
      <c r="F137" s="1531"/>
      <c r="G137" s="164">
        <f t="shared" ref="G137:G142" si="3">F137*E137</f>
        <v>0</v>
      </c>
    </row>
    <row r="138" spans="1:7" s="512" customFormat="1" x14ac:dyDescent="0.2">
      <c r="A138" s="579"/>
      <c r="B138" s="1720"/>
      <c r="C138" s="1597" t="s">
        <v>3590</v>
      </c>
      <c r="D138" s="1590" t="s">
        <v>926</v>
      </c>
      <c r="E138" s="164">
        <v>293</v>
      </c>
      <c r="F138" s="1531"/>
      <c r="G138" s="164">
        <f t="shared" si="3"/>
        <v>0</v>
      </c>
    </row>
    <row r="139" spans="1:7" s="512" customFormat="1" x14ac:dyDescent="0.2">
      <c r="A139" s="579"/>
      <c r="B139" s="1720"/>
      <c r="C139" s="1597" t="s">
        <v>3591</v>
      </c>
      <c r="D139" s="1590" t="s">
        <v>926</v>
      </c>
      <c r="E139" s="164">
        <v>46</v>
      </c>
      <c r="F139" s="1531"/>
      <c r="G139" s="164">
        <f t="shared" si="3"/>
        <v>0</v>
      </c>
    </row>
    <row r="140" spans="1:7" s="512" customFormat="1" x14ac:dyDescent="0.2">
      <c r="A140" s="579"/>
      <c r="B140" s="1720"/>
      <c r="C140" s="1597" t="s">
        <v>3592</v>
      </c>
      <c r="D140" s="1590" t="s">
        <v>926</v>
      </c>
      <c r="E140" s="164">
        <v>52</v>
      </c>
      <c r="F140" s="1531"/>
      <c r="G140" s="164">
        <f t="shared" si="3"/>
        <v>0</v>
      </c>
    </row>
    <row r="141" spans="1:7" s="512" customFormat="1" x14ac:dyDescent="0.2">
      <c r="A141" s="579"/>
      <c r="B141" s="1720"/>
      <c r="C141" s="1597" t="s">
        <v>3593</v>
      </c>
      <c r="D141" s="1590" t="s">
        <v>926</v>
      </c>
      <c r="E141" s="164">
        <v>6</v>
      </c>
      <c r="F141" s="1531"/>
      <c r="G141" s="164">
        <f t="shared" si="3"/>
        <v>0</v>
      </c>
    </row>
    <row r="142" spans="1:7" s="512" customFormat="1" x14ac:dyDescent="0.2">
      <c r="A142" s="579"/>
      <c r="B142" s="1720"/>
      <c r="C142" s="1597" t="s">
        <v>3594</v>
      </c>
      <c r="D142" s="1590" t="s">
        <v>926</v>
      </c>
      <c r="E142" s="164">
        <v>13</v>
      </c>
      <c r="F142" s="1531"/>
      <c r="G142" s="164">
        <f t="shared" si="3"/>
        <v>0</v>
      </c>
    </row>
    <row r="143" spans="1:7" s="512" customFormat="1" ht="24" x14ac:dyDescent="0.2">
      <c r="A143" s="579"/>
      <c r="B143" s="1203"/>
      <c r="C143" s="1597" t="s">
        <v>3595</v>
      </c>
      <c r="D143" s="1609"/>
      <c r="E143" s="627"/>
      <c r="F143" s="621"/>
      <c r="G143" s="164"/>
    </row>
    <row r="144" spans="1:7" s="512" customFormat="1" ht="132" x14ac:dyDescent="0.2">
      <c r="A144" s="1589">
        <v>1</v>
      </c>
      <c r="B144" s="1718">
        <f>SUM(A$19:A144)</f>
        <v>49</v>
      </c>
      <c r="C144" s="1256" t="s">
        <v>3596</v>
      </c>
      <c r="D144" s="1590"/>
      <c r="E144" s="630"/>
      <c r="F144" s="621"/>
      <c r="G144" s="164"/>
    </row>
    <row r="145" spans="1:7" s="512" customFormat="1" x14ac:dyDescent="0.2">
      <c r="A145" s="579"/>
      <c r="B145" s="1720"/>
      <c r="C145" s="1597" t="s">
        <v>3589</v>
      </c>
      <c r="D145" s="1590" t="s">
        <v>926</v>
      </c>
      <c r="E145" s="164">
        <v>204</v>
      </c>
      <c r="F145" s="1531"/>
      <c r="G145" s="164">
        <f>F145*E145</f>
        <v>0</v>
      </c>
    </row>
    <row r="146" spans="1:7" s="512" customFormat="1" x14ac:dyDescent="0.2">
      <c r="A146" s="579"/>
      <c r="B146" s="1720"/>
      <c r="C146" s="1597" t="s">
        <v>3590</v>
      </c>
      <c r="D146" s="1590" t="s">
        <v>926</v>
      </c>
      <c r="E146" s="164">
        <v>59</v>
      </c>
      <c r="F146" s="1531"/>
      <c r="G146" s="164">
        <f>F146*E146</f>
        <v>0</v>
      </c>
    </row>
    <row r="147" spans="1:7" s="512" customFormat="1" x14ac:dyDescent="0.2">
      <c r="A147" s="579"/>
      <c r="B147" s="1720"/>
      <c r="C147" s="1597" t="s">
        <v>3591</v>
      </c>
      <c r="D147" s="1590" t="s">
        <v>926</v>
      </c>
      <c r="E147" s="164">
        <v>43</v>
      </c>
      <c r="F147" s="1531"/>
      <c r="G147" s="164">
        <f>F147*E147</f>
        <v>0</v>
      </c>
    </row>
    <row r="148" spans="1:7" s="512" customFormat="1" x14ac:dyDescent="0.2">
      <c r="A148" s="579"/>
      <c r="B148" s="1720"/>
      <c r="C148" s="1597" t="s">
        <v>3592</v>
      </c>
      <c r="D148" s="1590" t="s">
        <v>926</v>
      </c>
      <c r="E148" s="164">
        <v>18</v>
      </c>
      <c r="F148" s="1531"/>
      <c r="G148" s="164">
        <f>F148*E148</f>
        <v>0</v>
      </c>
    </row>
    <row r="149" spans="1:7" s="512" customFormat="1" ht="24" x14ac:dyDescent="0.2">
      <c r="A149" s="579"/>
      <c r="B149" s="1203"/>
      <c r="C149" s="1597" t="s">
        <v>3597</v>
      </c>
      <c r="D149" s="1609"/>
      <c r="E149" s="627"/>
      <c r="F149" s="621"/>
      <c r="G149" s="164"/>
    </row>
    <row r="150" spans="1:7" s="512" customFormat="1" ht="99" customHeight="1" x14ac:dyDescent="0.2">
      <c r="A150" s="1589">
        <v>1</v>
      </c>
      <c r="B150" s="1718">
        <f>SUM(A$19:A150)</f>
        <v>50</v>
      </c>
      <c r="C150" s="1597" t="s">
        <v>3598</v>
      </c>
      <c r="D150" s="1590" t="s">
        <v>926</v>
      </c>
      <c r="E150" s="627">
        <v>350</v>
      </c>
      <c r="F150" s="1531"/>
      <c r="G150" s="164">
        <f t="shared" ref="G150:G155" si="4">F150*E150</f>
        <v>0</v>
      </c>
    </row>
    <row r="151" spans="1:7" s="512" customFormat="1" ht="24" x14ac:dyDescent="0.2">
      <c r="A151" s="1589">
        <v>1</v>
      </c>
      <c r="B151" s="1718">
        <f>SUM(A$19:A151)</f>
        <v>51</v>
      </c>
      <c r="C151" s="1256" t="s">
        <v>3599</v>
      </c>
      <c r="D151" s="1590" t="s">
        <v>40</v>
      </c>
      <c r="E151" s="619">
        <v>1</v>
      </c>
      <c r="F151" s="1531"/>
      <c r="G151" s="164">
        <f t="shared" si="4"/>
        <v>0</v>
      </c>
    </row>
    <row r="152" spans="1:7" s="512" customFormat="1" ht="36" x14ac:dyDescent="0.2">
      <c r="A152" s="1589">
        <v>1</v>
      </c>
      <c r="B152" s="1718">
        <f>SUM(A$19:A152)</f>
        <v>52</v>
      </c>
      <c r="C152" s="1256" t="s">
        <v>3600</v>
      </c>
      <c r="D152" s="1590" t="s">
        <v>40</v>
      </c>
      <c r="E152" s="619">
        <v>1</v>
      </c>
      <c r="F152" s="1531"/>
      <c r="G152" s="164">
        <f t="shared" si="4"/>
        <v>0</v>
      </c>
    </row>
    <row r="153" spans="1:7" s="512" customFormat="1" ht="24" x14ac:dyDescent="0.2">
      <c r="A153" s="1589">
        <v>1</v>
      </c>
      <c r="B153" s="1718">
        <f>SUM(A$19:A153)</f>
        <v>53</v>
      </c>
      <c r="C153" s="1256" t="s">
        <v>3601</v>
      </c>
      <c r="D153" s="1590" t="s">
        <v>40</v>
      </c>
      <c r="E153" s="619">
        <v>1</v>
      </c>
      <c r="F153" s="1531"/>
      <c r="G153" s="164">
        <f t="shared" si="4"/>
        <v>0</v>
      </c>
    </row>
    <row r="154" spans="1:7" s="512" customFormat="1" ht="24" x14ac:dyDescent="0.2">
      <c r="A154" s="1589">
        <v>1</v>
      </c>
      <c r="B154" s="1718">
        <f>SUM(A$19:A154)</f>
        <v>54</v>
      </c>
      <c r="C154" s="1256" t="s">
        <v>3602</v>
      </c>
      <c r="D154" s="1590" t="s">
        <v>40</v>
      </c>
      <c r="E154" s="619">
        <v>1</v>
      </c>
      <c r="F154" s="1531"/>
      <c r="G154" s="164">
        <f t="shared" si="4"/>
        <v>0</v>
      </c>
    </row>
    <row r="155" spans="1:7" s="512" customFormat="1" x14ac:dyDescent="0.2">
      <c r="A155" s="1589">
        <v>1</v>
      </c>
      <c r="B155" s="1718">
        <f>SUM(A$19:A155)</f>
        <v>55</v>
      </c>
      <c r="C155" s="1256" t="s">
        <v>3603</v>
      </c>
      <c r="D155" s="1590" t="s">
        <v>40</v>
      </c>
      <c r="E155" s="619">
        <v>1</v>
      </c>
      <c r="F155" s="1531"/>
      <c r="G155" s="164">
        <f t="shared" si="4"/>
        <v>0</v>
      </c>
    </row>
    <row r="156" spans="1:7" s="512" customFormat="1" ht="36" x14ac:dyDescent="0.2">
      <c r="A156" s="1589">
        <v>1</v>
      </c>
      <c r="B156" s="1718">
        <f>SUM(A$19:A156)</f>
        <v>56</v>
      </c>
      <c r="C156" s="1256" t="s">
        <v>3604</v>
      </c>
      <c r="D156" s="1590"/>
      <c r="E156" s="619"/>
      <c r="F156" s="621"/>
      <c r="G156" s="164"/>
    </row>
    <row r="157" spans="1:7" s="512" customFormat="1" x14ac:dyDescent="0.2">
      <c r="A157" s="579"/>
      <c r="B157" s="1203"/>
      <c r="C157" s="1256"/>
      <c r="D157" s="1590" t="s">
        <v>40</v>
      </c>
      <c r="E157" s="619">
        <v>1</v>
      </c>
      <c r="F157" s="1531"/>
      <c r="G157" s="164">
        <f>F157*E157</f>
        <v>0</v>
      </c>
    </row>
    <row r="158" spans="1:7" s="512" customFormat="1" ht="24" x14ac:dyDescent="0.2">
      <c r="A158" s="1589">
        <v>1</v>
      </c>
      <c r="B158" s="1718">
        <f>SUM(A$19:A158)</f>
        <v>57</v>
      </c>
      <c r="C158" s="1256" t="s">
        <v>3605</v>
      </c>
      <c r="D158" s="1590"/>
      <c r="E158" s="619"/>
      <c r="F158" s="621"/>
      <c r="G158" s="164"/>
    </row>
    <row r="159" spans="1:7" s="512" customFormat="1" x14ac:dyDescent="0.2">
      <c r="A159" s="579"/>
      <c r="B159" s="1720"/>
      <c r="C159" s="1597"/>
      <c r="D159" s="1590" t="s">
        <v>40</v>
      </c>
      <c r="E159" s="619">
        <v>1</v>
      </c>
      <c r="F159" s="1531"/>
      <c r="G159" s="164">
        <f>F159*E159</f>
        <v>0</v>
      </c>
    </row>
    <row r="160" spans="1:7" s="512" customFormat="1" x14ac:dyDescent="0.2">
      <c r="A160" s="1589">
        <v>1</v>
      </c>
      <c r="B160" s="1718">
        <f>SUM(A$19:A160)</f>
        <v>58</v>
      </c>
      <c r="C160" s="1256" t="s">
        <v>3606</v>
      </c>
      <c r="D160" s="1590"/>
      <c r="E160" s="619"/>
      <c r="F160" s="621"/>
      <c r="G160" s="164"/>
    </row>
    <row r="161" spans="1:7" s="512" customFormat="1" x14ac:dyDescent="0.2">
      <c r="A161" s="579"/>
      <c r="B161" s="1720"/>
      <c r="C161" s="1597"/>
      <c r="D161" s="1590" t="s">
        <v>40</v>
      </c>
      <c r="E161" s="619">
        <v>1</v>
      </c>
      <c r="F161" s="1531"/>
      <c r="G161" s="164">
        <f>F161*E161</f>
        <v>0</v>
      </c>
    </row>
    <row r="162" spans="1:7" s="512" customFormat="1" x14ac:dyDescent="0.2">
      <c r="A162" s="1589">
        <v>1</v>
      </c>
      <c r="B162" s="1718">
        <f>SUM(A$19:A162)</f>
        <v>59</v>
      </c>
      <c r="C162" s="1256" t="s">
        <v>3607</v>
      </c>
      <c r="D162" s="1590"/>
      <c r="E162" s="619"/>
      <c r="F162" s="621"/>
      <c r="G162" s="164"/>
    </row>
    <row r="163" spans="1:7" s="512" customFormat="1" x14ac:dyDescent="0.2">
      <c r="A163" s="1589"/>
      <c r="B163" s="1718"/>
      <c r="C163" s="1597"/>
      <c r="D163" s="1590" t="s">
        <v>40</v>
      </c>
      <c r="E163" s="619">
        <v>1</v>
      </c>
      <c r="F163" s="1531"/>
      <c r="G163" s="164">
        <f>F163*E163</f>
        <v>0</v>
      </c>
    </row>
    <row r="164" spans="1:7" s="512" customFormat="1" ht="24" x14ac:dyDescent="0.2">
      <c r="A164" s="1589">
        <v>1</v>
      </c>
      <c r="B164" s="1718">
        <f>SUM(A$19:A164)</f>
        <v>60</v>
      </c>
      <c r="C164" s="1256" t="s">
        <v>3608</v>
      </c>
      <c r="D164" s="1590"/>
      <c r="E164" s="619"/>
      <c r="F164" s="621"/>
      <c r="G164" s="164"/>
    </row>
    <row r="165" spans="1:7" s="512" customFormat="1" x14ac:dyDescent="0.2">
      <c r="A165" s="1611"/>
      <c r="B165" s="1724"/>
      <c r="C165" s="1597"/>
      <c r="D165" s="1590" t="s">
        <v>40</v>
      </c>
      <c r="E165" s="619">
        <v>1</v>
      </c>
      <c r="F165" s="1531"/>
      <c r="G165" s="164">
        <f>F165*E165</f>
        <v>0</v>
      </c>
    </row>
    <row r="166" spans="1:7" s="512" customFormat="1" x14ac:dyDescent="0.2">
      <c r="A166" s="1602"/>
      <c r="B166" s="1725"/>
      <c r="C166" s="1613"/>
      <c r="D166" s="1614"/>
      <c r="E166" s="631"/>
      <c r="F166" s="794"/>
      <c r="G166" s="531"/>
    </row>
    <row r="167" spans="1:7" s="512" customFormat="1" x14ac:dyDescent="0.2">
      <c r="A167" s="1615"/>
      <c r="B167" s="1726"/>
      <c r="C167" s="1754" t="s">
        <v>3610</v>
      </c>
      <c r="D167" s="1616"/>
      <c r="E167" s="632"/>
      <c r="F167" s="1223"/>
      <c r="G167" s="618">
        <f>SUM(G20:G166)</f>
        <v>0</v>
      </c>
    </row>
    <row r="168" spans="1:7" s="512" customFormat="1" x14ac:dyDescent="0.2">
      <c r="A168" s="1617"/>
      <c r="B168" s="1727"/>
      <c r="C168" s="1618" t="s">
        <v>3611</v>
      </c>
      <c r="D168" s="1619"/>
      <c r="E168" s="633"/>
      <c r="F168" s="1216"/>
      <c r="G168" s="280"/>
    </row>
    <row r="169" spans="1:7" s="512" customFormat="1" ht="60" x14ac:dyDescent="0.2">
      <c r="A169" s="579"/>
      <c r="B169" s="1720"/>
      <c r="C169" s="1620" t="s">
        <v>3612</v>
      </c>
      <c r="D169" s="1590"/>
      <c r="E169" s="619"/>
      <c r="F169" s="621"/>
      <c r="G169" s="164"/>
    </row>
    <row r="170" spans="1:7" s="1283" customFormat="1" ht="18.75" x14ac:dyDescent="0.3">
      <c r="A170" s="1624"/>
      <c r="B170" s="1729"/>
      <c r="C170" s="1626" t="s">
        <v>4465</v>
      </c>
      <c r="D170" s="1625"/>
      <c r="E170" s="1625"/>
      <c r="F170" s="1627"/>
      <c r="G170" s="1628"/>
    </row>
    <row r="171" spans="1:7" x14ac:dyDescent="0.2">
      <c r="A171" s="1603"/>
      <c r="B171" s="1730"/>
      <c r="C171" s="1629" t="s">
        <v>3627</v>
      </c>
      <c r="D171" s="1342"/>
      <c r="E171" s="541"/>
      <c r="F171" s="806"/>
      <c r="G171" s="542"/>
    </row>
    <row r="172" spans="1:7" s="409" customFormat="1" ht="24" x14ac:dyDescent="0.2">
      <c r="A172" s="1589">
        <v>1</v>
      </c>
      <c r="B172" s="1718">
        <f>SUM(A$2:A172)</f>
        <v>61</v>
      </c>
      <c r="C172" s="1256" t="s">
        <v>3628</v>
      </c>
      <c r="D172" s="1631" t="s">
        <v>5</v>
      </c>
      <c r="E172" s="638">
        <v>102</v>
      </c>
      <c r="F172" s="1531"/>
      <c r="G172" s="71">
        <f>F172*E172</f>
        <v>0</v>
      </c>
    </row>
    <row r="173" spans="1:7" s="409" customFormat="1" ht="96" x14ac:dyDescent="0.2">
      <c r="A173" s="1589">
        <v>1</v>
      </c>
      <c r="B173" s="1718">
        <f>SUM(A$2:A173)</f>
        <v>62</v>
      </c>
      <c r="C173" s="1256" t="s">
        <v>3629</v>
      </c>
      <c r="D173" s="1631" t="s">
        <v>40</v>
      </c>
      <c r="E173" s="638">
        <v>1</v>
      </c>
      <c r="F173" s="1531"/>
      <c r="G173" s="71">
        <f>F173*E173</f>
        <v>0</v>
      </c>
    </row>
    <row r="174" spans="1:7" s="409" customFormat="1" x14ac:dyDescent="0.2">
      <c r="A174" s="579"/>
      <c r="B174" s="1203"/>
      <c r="C174" s="1632"/>
      <c r="D174" s="1633"/>
      <c r="E174" s="639"/>
      <c r="F174" s="639"/>
      <c r="G174" s="71"/>
    </row>
    <row r="175" spans="1:7" s="409" customFormat="1" ht="24" x14ac:dyDescent="0.2">
      <c r="A175" s="1589">
        <v>1</v>
      </c>
      <c r="B175" s="1718">
        <f>SUM(A$2:A175)</f>
        <v>63</v>
      </c>
      <c r="C175" s="1256" t="s">
        <v>3630</v>
      </c>
      <c r="D175" s="1634"/>
      <c r="E175" s="640"/>
      <c r="F175" s="639"/>
      <c r="G175" s="71"/>
    </row>
    <row r="176" spans="1:7" s="409" customFormat="1" x14ac:dyDescent="0.2">
      <c r="A176" s="579"/>
      <c r="B176" s="1719"/>
      <c r="C176" s="1635" t="s">
        <v>3631</v>
      </c>
      <c r="D176" s="1631" t="s">
        <v>5</v>
      </c>
      <c r="E176" s="638">
        <v>8</v>
      </c>
      <c r="F176" s="1531"/>
      <c r="G176" s="71">
        <f>F176*E176</f>
        <v>0</v>
      </c>
    </row>
    <row r="177" spans="1:7" s="409" customFormat="1" x14ac:dyDescent="0.2">
      <c r="A177" s="579"/>
      <c r="B177" s="1719"/>
      <c r="C177" s="1635" t="s">
        <v>3632</v>
      </c>
      <c r="D177" s="1631" t="s">
        <v>5</v>
      </c>
      <c r="E177" s="638">
        <v>6</v>
      </c>
      <c r="F177" s="1531"/>
      <c r="G177" s="71">
        <f>F177*E177</f>
        <v>0</v>
      </c>
    </row>
    <row r="178" spans="1:7" s="409" customFormat="1" ht="36" x14ac:dyDescent="0.2">
      <c r="A178" s="1589">
        <v>1</v>
      </c>
      <c r="B178" s="1718">
        <f>SUM(A$2:A178)</f>
        <v>64</v>
      </c>
      <c r="C178" s="1256" t="s">
        <v>3633</v>
      </c>
      <c r="D178" s="1631"/>
      <c r="E178" s="638"/>
      <c r="F178" s="639"/>
      <c r="G178" s="71"/>
    </row>
    <row r="179" spans="1:7" s="409" customFormat="1" x14ac:dyDescent="0.2">
      <c r="A179" s="1589"/>
      <c r="B179" s="1718"/>
      <c r="C179" s="1635" t="s">
        <v>3634</v>
      </c>
      <c r="D179" s="1636" t="s">
        <v>5</v>
      </c>
      <c r="E179" s="638">
        <v>6</v>
      </c>
      <c r="F179" s="1531"/>
      <c r="G179" s="71">
        <f t="shared" ref="G179:G184" si="5">F179*E179</f>
        <v>0</v>
      </c>
    </row>
    <row r="180" spans="1:7" s="409" customFormat="1" x14ac:dyDescent="0.2">
      <c r="A180" s="579"/>
      <c r="B180" s="1203"/>
      <c r="C180" s="1635" t="s">
        <v>3631</v>
      </c>
      <c r="D180" s="1636" t="s">
        <v>5</v>
      </c>
      <c r="E180" s="638">
        <v>5</v>
      </c>
      <c r="F180" s="1531"/>
      <c r="G180" s="71">
        <f t="shared" si="5"/>
        <v>0</v>
      </c>
    </row>
    <row r="181" spans="1:7" s="409" customFormat="1" x14ac:dyDescent="0.2">
      <c r="A181" s="579"/>
      <c r="B181" s="1203"/>
      <c r="C181" s="1635" t="s">
        <v>3632</v>
      </c>
      <c r="D181" s="1636" t="s">
        <v>5</v>
      </c>
      <c r="E181" s="638">
        <v>11</v>
      </c>
      <c r="F181" s="1531"/>
      <c r="G181" s="71">
        <f t="shared" si="5"/>
        <v>0</v>
      </c>
    </row>
    <row r="182" spans="1:7" s="409" customFormat="1" x14ac:dyDescent="0.2">
      <c r="A182" s="579"/>
      <c r="B182" s="1203"/>
      <c r="C182" s="1635" t="s">
        <v>3635</v>
      </c>
      <c r="D182" s="1636" t="s">
        <v>5</v>
      </c>
      <c r="E182" s="638">
        <v>8</v>
      </c>
      <c r="F182" s="1531"/>
      <c r="G182" s="71">
        <f t="shared" si="5"/>
        <v>0</v>
      </c>
    </row>
    <row r="183" spans="1:7" s="409" customFormat="1" x14ac:dyDescent="0.2">
      <c r="A183" s="579"/>
      <c r="B183" s="1203"/>
      <c r="C183" s="1635" t="s">
        <v>3636</v>
      </c>
      <c r="D183" s="1636" t="s">
        <v>5</v>
      </c>
      <c r="E183" s="638">
        <v>9</v>
      </c>
      <c r="F183" s="1531"/>
      <c r="G183" s="71">
        <f t="shared" si="5"/>
        <v>0</v>
      </c>
    </row>
    <row r="184" spans="1:7" s="409" customFormat="1" x14ac:dyDescent="0.2">
      <c r="A184" s="579"/>
      <c r="B184" s="1203"/>
      <c r="C184" s="1635" t="s">
        <v>3637</v>
      </c>
      <c r="D184" s="1636" t="s">
        <v>5</v>
      </c>
      <c r="E184" s="638">
        <v>1</v>
      </c>
      <c r="F184" s="1531"/>
      <c r="G184" s="71">
        <f t="shared" si="5"/>
        <v>0</v>
      </c>
    </row>
    <row r="185" spans="1:7" s="409" customFormat="1" ht="36" x14ac:dyDescent="0.2">
      <c r="A185" s="1589">
        <v>1</v>
      </c>
      <c r="B185" s="1718">
        <f>SUM(A$2:A185)</f>
        <v>65</v>
      </c>
      <c r="C185" s="1256" t="s">
        <v>3638</v>
      </c>
      <c r="D185" s="1633"/>
      <c r="E185" s="639"/>
      <c r="F185" s="639"/>
      <c r="G185" s="71"/>
    </row>
    <row r="186" spans="1:7" s="409" customFormat="1" x14ac:dyDescent="0.2">
      <c r="A186" s="1589"/>
      <c r="B186" s="1718"/>
      <c r="C186" s="1635" t="s">
        <v>3634</v>
      </c>
      <c r="D186" s="1636" t="s">
        <v>5</v>
      </c>
      <c r="E186" s="638">
        <v>1</v>
      </c>
      <c r="F186" s="1531"/>
      <c r="G186" s="71">
        <f>F186*E186</f>
        <v>0</v>
      </c>
    </row>
    <row r="187" spans="1:7" s="409" customFormat="1" ht="60" x14ac:dyDescent="0.2">
      <c r="A187" s="1589">
        <v>1</v>
      </c>
      <c r="B187" s="1718">
        <f>SUM(A$2:A187)</f>
        <v>66</v>
      </c>
      <c r="C187" s="1256" t="s">
        <v>3639</v>
      </c>
      <c r="D187" s="1637"/>
      <c r="E187" s="641"/>
      <c r="F187" s="639"/>
      <c r="G187" s="71"/>
    </row>
    <row r="188" spans="1:7" s="409" customFormat="1" x14ac:dyDescent="0.2">
      <c r="A188" s="1589"/>
      <c r="B188" s="1718"/>
      <c r="C188" s="1635" t="s">
        <v>3640</v>
      </c>
      <c r="D188" s="1636" t="s">
        <v>5</v>
      </c>
      <c r="E188" s="638">
        <v>14</v>
      </c>
      <c r="F188" s="1531"/>
      <c r="G188" s="71">
        <f>F188*E188</f>
        <v>0</v>
      </c>
    </row>
    <row r="189" spans="1:7" s="409" customFormat="1" x14ac:dyDescent="0.2">
      <c r="A189" s="579"/>
      <c r="B189" s="1720"/>
      <c r="C189" s="1256" t="s">
        <v>3533</v>
      </c>
      <c r="D189" s="1633"/>
      <c r="E189" s="639"/>
      <c r="F189" s="639"/>
      <c r="G189" s="71"/>
    </row>
    <row r="190" spans="1:7" s="409" customFormat="1" ht="72" x14ac:dyDescent="0.2">
      <c r="A190" s="1589">
        <v>1</v>
      </c>
      <c r="B190" s="1718">
        <f>SUM(A$2:A190)</f>
        <v>67</v>
      </c>
      <c r="C190" s="1256" t="s">
        <v>3641</v>
      </c>
      <c r="D190" s="1631"/>
      <c r="E190" s="638"/>
      <c r="F190" s="639"/>
      <c r="G190" s="71"/>
    </row>
    <row r="191" spans="1:7" s="409" customFormat="1" x14ac:dyDescent="0.2">
      <c r="A191" s="579"/>
      <c r="B191" s="1720"/>
      <c r="C191" s="1635" t="s">
        <v>3642</v>
      </c>
      <c r="D191" s="1636" t="s">
        <v>5</v>
      </c>
      <c r="E191" s="638">
        <v>5</v>
      </c>
      <c r="F191" s="1531"/>
      <c r="G191" s="71">
        <f>F191*E191</f>
        <v>0</v>
      </c>
    </row>
    <row r="192" spans="1:7" s="409" customFormat="1" ht="24" x14ac:dyDescent="0.2">
      <c r="A192" s="579"/>
      <c r="B192" s="1720"/>
      <c r="C192" s="1635" t="s">
        <v>3643</v>
      </c>
      <c r="D192" s="1636"/>
      <c r="E192" s="638"/>
      <c r="F192" s="639"/>
      <c r="G192" s="71"/>
    </row>
    <row r="193" spans="1:7" s="409" customFormat="1" ht="60" x14ac:dyDescent="0.2">
      <c r="A193" s="1589">
        <v>1</v>
      </c>
      <c r="B193" s="1718">
        <f>SUM(A$2:A193)</f>
        <v>68</v>
      </c>
      <c r="C193" s="1256" t="s">
        <v>3644</v>
      </c>
      <c r="D193" s="1631"/>
      <c r="E193" s="638"/>
      <c r="F193" s="639"/>
      <c r="G193" s="71"/>
    </row>
    <row r="194" spans="1:7" s="409" customFormat="1" x14ac:dyDescent="0.2">
      <c r="A194" s="579"/>
      <c r="B194" s="1720"/>
      <c r="C194" s="1635" t="s">
        <v>3645</v>
      </c>
      <c r="D194" s="1636" t="s">
        <v>5</v>
      </c>
      <c r="E194" s="638">
        <v>2</v>
      </c>
      <c r="F194" s="1531"/>
      <c r="G194" s="71">
        <f>F194*E194</f>
        <v>0</v>
      </c>
    </row>
    <row r="195" spans="1:7" s="409" customFormat="1" ht="60" x14ac:dyDescent="0.2">
      <c r="A195" s="1589">
        <v>1</v>
      </c>
      <c r="B195" s="1718">
        <f>SUM(A$2:A195)</f>
        <v>69</v>
      </c>
      <c r="C195" s="1256" t="s">
        <v>3646</v>
      </c>
      <c r="D195" s="1636"/>
      <c r="E195" s="638"/>
      <c r="F195" s="639"/>
      <c r="G195" s="71"/>
    </row>
    <row r="196" spans="1:7" s="409" customFormat="1" x14ac:dyDescent="0.2">
      <c r="A196" s="579"/>
      <c r="B196" s="1720"/>
      <c r="C196" s="1635" t="s">
        <v>3647</v>
      </c>
      <c r="D196" s="1636" t="s">
        <v>5</v>
      </c>
      <c r="E196" s="638">
        <v>1</v>
      </c>
      <c r="F196" s="1531"/>
      <c r="G196" s="71">
        <f>F196*E196</f>
        <v>0</v>
      </c>
    </row>
    <row r="197" spans="1:7" s="409" customFormat="1" ht="36" x14ac:dyDescent="0.2">
      <c r="A197" s="1589">
        <v>1</v>
      </c>
      <c r="B197" s="1718">
        <f>SUM(A$2:A197)</f>
        <v>70</v>
      </c>
      <c r="C197" s="1256" t="s">
        <v>3648</v>
      </c>
      <c r="D197" s="1631"/>
      <c r="E197" s="638"/>
      <c r="F197" s="639"/>
      <c r="G197" s="71"/>
    </row>
    <row r="198" spans="1:7" s="409" customFormat="1" x14ac:dyDescent="0.2">
      <c r="A198" s="1589"/>
      <c r="B198" s="1718"/>
      <c r="C198" s="1256" t="s">
        <v>3649</v>
      </c>
      <c r="D198" s="1636" t="s">
        <v>5</v>
      </c>
      <c r="E198" s="638">
        <v>4</v>
      </c>
      <c r="F198" s="1531"/>
      <c r="G198" s="71">
        <f>F198*E198</f>
        <v>0</v>
      </c>
    </row>
    <row r="199" spans="1:7" s="409" customFormat="1" x14ac:dyDescent="0.2">
      <c r="A199" s="1589"/>
      <c r="B199" s="1718"/>
      <c r="C199" s="1256" t="s">
        <v>3650</v>
      </c>
      <c r="D199" s="1636" t="s">
        <v>5</v>
      </c>
      <c r="E199" s="638">
        <v>4</v>
      </c>
      <c r="F199" s="1531"/>
      <c r="G199" s="71">
        <f>F199*E199</f>
        <v>0</v>
      </c>
    </row>
    <row r="200" spans="1:7" s="409" customFormat="1" x14ac:dyDescent="0.2">
      <c r="A200" s="579"/>
      <c r="B200" s="1203"/>
      <c r="C200" s="1256" t="s">
        <v>3651</v>
      </c>
      <c r="D200" s="1636" t="s">
        <v>5</v>
      </c>
      <c r="E200" s="638">
        <v>1</v>
      </c>
      <c r="F200" s="1531"/>
      <c r="G200" s="71">
        <f>F200*E200</f>
        <v>0</v>
      </c>
    </row>
    <row r="201" spans="1:7" s="409" customFormat="1" x14ac:dyDescent="0.2">
      <c r="A201" s="579"/>
      <c r="B201" s="1720"/>
      <c r="C201" s="1256" t="s">
        <v>3652</v>
      </c>
      <c r="D201" s="1636" t="s">
        <v>5</v>
      </c>
      <c r="E201" s="638">
        <v>1</v>
      </c>
      <c r="F201" s="1531"/>
      <c r="G201" s="71">
        <f>F201*E201</f>
        <v>0</v>
      </c>
    </row>
    <row r="202" spans="1:7" s="409" customFormat="1" x14ac:dyDescent="0.2">
      <c r="A202" s="579"/>
      <c r="B202" s="1720"/>
      <c r="C202" s="1256" t="s">
        <v>3653</v>
      </c>
      <c r="D202" s="1636" t="s">
        <v>5</v>
      </c>
      <c r="E202" s="638">
        <v>1</v>
      </c>
      <c r="F202" s="1531"/>
      <c r="G202" s="71">
        <f>F202*E202</f>
        <v>0</v>
      </c>
    </row>
    <row r="203" spans="1:7" s="409" customFormat="1" ht="24" x14ac:dyDescent="0.2">
      <c r="A203" s="1638"/>
      <c r="B203" s="1731"/>
      <c r="C203" s="1639" t="s">
        <v>3654</v>
      </c>
      <c r="D203" s="1640"/>
      <c r="E203" s="642"/>
      <c r="F203" s="1218"/>
      <c r="G203" s="594"/>
    </row>
    <row r="204" spans="1:7" s="409" customFormat="1" x14ac:dyDescent="0.2">
      <c r="A204" s="1603"/>
      <c r="B204" s="1716"/>
      <c r="C204" s="1604" t="s">
        <v>3655</v>
      </c>
      <c r="D204" s="1641"/>
      <c r="E204" s="643"/>
      <c r="F204" s="1199"/>
      <c r="G204" s="542"/>
    </row>
    <row r="205" spans="1:7" s="409" customFormat="1" ht="48" x14ac:dyDescent="0.2">
      <c r="A205" s="1605">
        <v>1</v>
      </c>
      <c r="B205" s="1723">
        <f>SUM(A$2:A205)</f>
        <v>71</v>
      </c>
      <c r="C205" s="1606" t="s">
        <v>3656</v>
      </c>
      <c r="D205" s="1642"/>
      <c r="E205" s="644"/>
      <c r="F205" s="1186"/>
      <c r="G205" s="601"/>
    </row>
    <row r="206" spans="1:7" s="409" customFormat="1" x14ac:dyDescent="0.2">
      <c r="A206" s="1589"/>
      <c r="B206" s="1718"/>
      <c r="C206" s="1635" t="s">
        <v>3634</v>
      </c>
      <c r="D206" s="1631" t="s">
        <v>926</v>
      </c>
      <c r="E206" s="638">
        <v>65</v>
      </c>
      <c r="F206" s="1531"/>
      <c r="G206" s="71">
        <f>F206*E206</f>
        <v>0</v>
      </c>
    </row>
    <row r="207" spans="1:7" s="409" customFormat="1" x14ac:dyDescent="0.2">
      <c r="A207" s="579"/>
      <c r="B207" s="1720"/>
      <c r="C207" s="1635" t="s">
        <v>3631</v>
      </c>
      <c r="D207" s="1631" t="s">
        <v>926</v>
      </c>
      <c r="E207" s="638">
        <v>50</v>
      </c>
      <c r="F207" s="1531"/>
      <c r="G207" s="71">
        <f>F207*E207</f>
        <v>0</v>
      </c>
    </row>
    <row r="208" spans="1:7" s="409" customFormat="1" x14ac:dyDescent="0.2">
      <c r="A208" s="579"/>
      <c r="B208" s="1720"/>
      <c r="C208" s="1635" t="s">
        <v>3632</v>
      </c>
      <c r="D208" s="1631" t="s">
        <v>926</v>
      </c>
      <c r="E208" s="638">
        <v>100</v>
      </c>
      <c r="F208" s="1531"/>
      <c r="G208" s="71">
        <f>F208*E208</f>
        <v>0</v>
      </c>
    </row>
    <row r="209" spans="1:7" s="409" customFormat="1" x14ac:dyDescent="0.2">
      <c r="A209" s="579"/>
      <c r="B209" s="1203"/>
      <c r="C209" s="1635" t="s">
        <v>3636</v>
      </c>
      <c r="D209" s="1631" t="s">
        <v>926</v>
      </c>
      <c r="E209" s="638">
        <v>7</v>
      </c>
      <c r="F209" s="1531"/>
      <c r="G209" s="71">
        <f>F209*E209</f>
        <v>0</v>
      </c>
    </row>
    <row r="210" spans="1:7" s="409" customFormat="1" ht="60" x14ac:dyDescent="0.2">
      <c r="A210" s="1589">
        <v>1</v>
      </c>
      <c r="B210" s="1718">
        <f>SUM(A$2:A210)</f>
        <v>72</v>
      </c>
      <c r="C210" s="1256" t="s">
        <v>3657</v>
      </c>
      <c r="D210" s="1631"/>
      <c r="E210" s="645"/>
      <c r="F210" s="639"/>
      <c r="G210" s="71"/>
    </row>
    <row r="211" spans="1:7" s="409" customFormat="1" x14ac:dyDescent="0.2">
      <c r="A211" s="1589"/>
      <c r="B211" s="1718"/>
      <c r="C211" s="1635" t="s">
        <v>3634</v>
      </c>
      <c r="D211" s="1631" t="s">
        <v>926</v>
      </c>
      <c r="E211" s="638">
        <v>53</v>
      </c>
      <c r="F211" s="1531"/>
      <c r="G211" s="71">
        <f t="shared" ref="G211:G216" si="6">F211*E211</f>
        <v>0</v>
      </c>
    </row>
    <row r="212" spans="1:7" s="409" customFormat="1" x14ac:dyDescent="0.2">
      <c r="A212" s="1589"/>
      <c r="B212" s="1718"/>
      <c r="C212" s="1635" t="s">
        <v>3631</v>
      </c>
      <c r="D212" s="1631" t="s">
        <v>926</v>
      </c>
      <c r="E212" s="638">
        <v>50</v>
      </c>
      <c r="F212" s="1531"/>
      <c r="G212" s="71">
        <f t="shared" si="6"/>
        <v>0</v>
      </c>
    </row>
    <row r="213" spans="1:7" s="409" customFormat="1" x14ac:dyDescent="0.2">
      <c r="A213" s="1589"/>
      <c r="B213" s="1718"/>
      <c r="C213" s="1635" t="s">
        <v>3632</v>
      </c>
      <c r="D213" s="1631" t="s">
        <v>926</v>
      </c>
      <c r="E213" s="638">
        <v>50</v>
      </c>
      <c r="F213" s="1531"/>
      <c r="G213" s="71">
        <f t="shared" si="6"/>
        <v>0</v>
      </c>
    </row>
    <row r="214" spans="1:7" s="409" customFormat="1" x14ac:dyDescent="0.2">
      <c r="A214" s="579"/>
      <c r="B214" s="1203"/>
      <c r="C214" s="1635" t="s">
        <v>3635</v>
      </c>
      <c r="D214" s="1631" t="s">
        <v>926</v>
      </c>
      <c r="E214" s="638">
        <v>29</v>
      </c>
      <c r="F214" s="1531"/>
      <c r="G214" s="71">
        <f t="shared" si="6"/>
        <v>0</v>
      </c>
    </row>
    <row r="215" spans="1:7" s="409" customFormat="1" x14ac:dyDescent="0.2">
      <c r="A215" s="579"/>
      <c r="B215" s="1203"/>
      <c r="C215" s="1635" t="s">
        <v>3636</v>
      </c>
      <c r="D215" s="1631" t="s">
        <v>926</v>
      </c>
      <c r="E215" s="638">
        <v>56</v>
      </c>
      <c r="F215" s="1531"/>
      <c r="G215" s="71">
        <f t="shared" si="6"/>
        <v>0</v>
      </c>
    </row>
    <row r="216" spans="1:7" s="409" customFormat="1" x14ac:dyDescent="0.2">
      <c r="A216" s="579"/>
      <c r="B216" s="1203"/>
      <c r="C216" s="1635" t="s">
        <v>3637</v>
      </c>
      <c r="D216" s="1631" t="s">
        <v>926</v>
      </c>
      <c r="E216" s="638">
        <v>11</v>
      </c>
      <c r="F216" s="1531"/>
      <c r="G216" s="71">
        <f t="shared" si="6"/>
        <v>0</v>
      </c>
    </row>
    <row r="217" spans="1:7" s="409" customFormat="1" ht="60" x14ac:dyDescent="0.2">
      <c r="A217" s="1589">
        <v>1</v>
      </c>
      <c r="B217" s="1718">
        <f>SUM(A$2:A217)</f>
        <v>73</v>
      </c>
      <c r="C217" s="1250" t="s">
        <v>3658</v>
      </c>
      <c r="D217" s="1631"/>
      <c r="E217" s="638"/>
      <c r="F217" s="639"/>
      <c r="G217" s="71"/>
    </row>
    <row r="218" spans="1:7" s="409" customFormat="1" x14ac:dyDescent="0.2">
      <c r="A218" s="1589"/>
      <c r="B218" s="1718"/>
      <c r="C218" s="1250" t="s">
        <v>3659</v>
      </c>
      <c r="D218" s="1631"/>
      <c r="E218" s="638"/>
      <c r="F218" s="639"/>
      <c r="G218" s="71"/>
    </row>
    <row r="219" spans="1:7" s="409" customFormat="1" x14ac:dyDescent="0.2">
      <c r="A219" s="1589"/>
      <c r="B219" s="1718"/>
      <c r="C219" s="1635" t="s">
        <v>3634</v>
      </c>
      <c r="D219" s="1631" t="s">
        <v>926</v>
      </c>
      <c r="E219" s="638">
        <v>53</v>
      </c>
      <c r="F219" s="1531"/>
      <c r="G219" s="71">
        <f t="shared" ref="G219:G224" si="7">F219*E219</f>
        <v>0</v>
      </c>
    </row>
    <row r="220" spans="1:7" s="409" customFormat="1" x14ac:dyDescent="0.2">
      <c r="A220" s="1589"/>
      <c r="B220" s="1718"/>
      <c r="C220" s="1635" t="s">
        <v>3631</v>
      </c>
      <c r="D220" s="1631" t="s">
        <v>926</v>
      </c>
      <c r="E220" s="638">
        <v>50</v>
      </c>
      <c r="F220" s="1531"/>
      <c r="G220" s="71">
        <f t="shared" si="7"/>
        <v>0</v>
      </c>
    </row>
    <row r="221" spans="1:7" s="409" customFormat="1" x14ac:dyDescent="0.2">
      <c r="A221" s="1589"/>
      <c r="B221" s="1718"/>
      <c r="C221" s="1635" t="s">
        <v>3632</v>
      </c>
      <c r="D221" s="1631" t="s">
        <v>926</v>
      </c>
      <c r="E221" s="638">
        <v>50</v>
      </c>
      <c r="F221" s="1531"/>
      <c r="G221" s="71">
        <f t="shared" si="7"/>
        <v>0</v>
      </c>
    </row>
    <row r="222" spans="1:7" s="409" customFormat="1" x14ac:dyDescent="0.2">
      <c r="A222" s="1589"/>
      <c r="B222" s="1718"/>
      <c r="C222" s="1635" t="s">
        <v>3635</v>
      </c>
      <c r="D222" s="1631" t="s">
        <v>926</v>
      </c>
      <c r="E222" s="638">
        <v>29</v>
      </c>
      <c r="F222" s="1531"/>
      <c r="G222" s="71">
        <f t="shared" si="7"/>
        <v>0</v>
      </c>
    </row>
    <row r="223" spans="1:7" s="409" customFormat="1" x14ac:dyDescent="0.2">
      <c r="A223" s="1589"/>
      <c r="B223" s="1718"/>
      <c r="C223" s="1635" t="s">
        <v>3636</v>
      </c>
      <c r="D223" s="1631" t="s">
        <v>926</v>
      </c>
      <c r="E223" s="638">
        <v>56</v>
      </c>
      <c r="F223" s="1531"/>
      <c r="G223" s="71">
        <f t="shared" si="7"/>
        <v>0</v>
      </c>
    </row>
    <row r="224" spans="1:7" s="409" customFormat="1" x14ac:dyDescent="0.2">
      <c r="A224" s="579"/>
      <c r="B224" s="1203"/>
      <c r="C224" s="1635" t="s">
        <v>3637</v>
      </c>
      <c r="D224" s="1631" t="s">
        <v>926</v>
      </c>
      <c r="E224" s="638">
        <v>11</v>
      </c>
      <c r="F224" s="1531"/>
      <c r="G224" s="71">
        <f t="shared" si="7"/>
        <v>0</v>
      </c>
    </row>
    <row r="225" spans="1:7" s="409" customFormat="1" x14ac:dyDescent="0.2">
      <c r="A225" s="579"/>
      <c r="B225" s="1720"/>
      <c r="C225" s="1643" t="s">
        <v>3660</v>
      </c>
      <c r="D225" s="1631"/>
      <c r="E225" s="638"/>
      <c r="F225" s="639"/>
      <c r="G225" s="71"/>
    </row>
    <row r="226" spans="1:7" s="409" customFormat="1" ht="36" x14ac:dyDescent="0.2">
      <c r="A226" s="1589">
        <v>1</v>
      </c>
      <c r="B226" s="1718">
        <f>SUM(A$2:A226)</f>
        <v>74</v>
      </c>
      <c r="C226" s="1256" t="s">
        <v>3585</v>
      </c>
      <c r="D226" s="1631" t="s">
        <v>40</v>
      </c>
      <c r="E226" s="638">
        <v>65</v>
      </c>
      <c r="F226" s="1531"/>
      <c r="G226" s="71">
        <f t="shared" ref="G226:G231" si="8">F226*E226</f>
        <v>0</v>
      </c>
    </row>
    <row r="227" spans="1:7" s="409" customFormat="1" ht="36" x14ac:dyDescent="0.2">
      <c r="A227" s="1589">
        <v>1</v>
      </c>
      <c r="B227" s="1718">
        <f>SUM(A$2:A227)</f>
        <v>75</v>
      </c>
      <c r="C227" s="1256" t="s">
        <v>3586</v>
      </c>
      <c r="D227" s="1631" t="s">
        <v>40</v>
      </c>
      <c r="E227" s="638">
        <v>1</v>
      </c>
      <c r="F227" s="1531"/>
      <c r="G227" s="71">
        <f t="shared" si="8"/>
        <v>0</v>
      </c>
    </row>
    <row r="228" spans="1:7" s="409" customFormat="1" ht="24" x14ac:dyDescent="0.2">
      <c r="A228" s="1589">
        <v>1</v>
      </c>
      <c r="B228" s="1718">
        <f>SUM(A$2:A228)</f>
        <v>76</v>
      </c>
      <c r="C228" s="1256" t="s">
        <v>3599</v>
      </c>
      <c r="D228" s="1631" t="s">
        <v>40</v>
      </c>
      <c r="E228" s="638">
        <v>1</v>
      </c>
      <c r="F228" s="1531"/>
      <c r="G228" s="71">
        <f t="shared" si="8"/>
        <v>0</v>
      </c>
    </row>
    <row r="229" spans="1:7" s="409" customFormat="1" ht="48" x14ac:dyDescent="0.2">
      <c r="A229" s="1589">
        <v>1</v>
      </c>
      <c r="B229" s="1718">
        <f>SUM(A$2:A229)</f>
        <v>77</v>
      </c>
      <c r="C229" s="1256" t="s">
        <v>3661</v>
      </c>
      <c r="D229" s="1631" t="s">
        <v>40</v>
      </c>
      <c r="E229" s="638">
        <v>1</v>
      </c>
      <c r="F229" s="1531"/>
      <c r="G229" s="71">
        <f t="shared" si="8"/>
        <v>0</v>
      </c>
    </row>
    <row r="230" spans="1:7" s="409" customFormat="1" ht="24" x14ac:dyDescent="0.2">
      <c r="A230" s="1589">
        <v>1</v>
      </c>
      <c r="B230" s="1718">
        <f>SUM(A$2:A230)</f>
        <v>78</v>
      </c>
      <c r="C230" s="1256" t="s">
        <v>3605</v>
      </c>
      <c r="D230" s="1631" t="s">
        <v>40</v>
      </c>
      <c r="E230" s="638">
        <v>1</v>
      </c>
      <c r="F230" s="1531"/>
      <c r="G230" s="71">
        <f t="shared" si="8"/>
        <v>0</v>
      </c>
    </row>
    <row r="231" spans="1:7" s="409" customFormat="1" ht="24" x14ac:dyDescent="0.2">
      <c r="A231" s="1589">
        <v>1</v>
      </c>
      <c r="B231" s="1718">
        <f>SUM(A$2:A231)</f>
        <v>79</v>
      </c>
      <c r="C231" s="1256" t="s">
        <v>3608</v>
      </c>
      <c r="D231" s="1631" t="s">
        <v>40</v>
      </c>
      <c r="E231" s="638">
        <v>1</v>
      </c>
      <c r="F231" s="1531"/>
      <c r="G231" s="71">
        <f t="shared" si="8"/>
        <v>0</v>
      </c>
    </row>
    <row r="232" spans="1:7" s="409" customFormat="1" x14ac:dyDescent="0.2">
      <c r="A232" s="1603"/>
      <c r="B232" s="1722"/>
      <c r="C232" s="1754" t="s">
        <v>3610</v>
      </c>
      <c r="D232" s="1644"/>
      <c r="E232" s="647"/>
      <c r="F232" s="1199"/>
      <c r="G232" s="542">
        <f>SUM(G172:G231)</f>
        <v>0</v>
      </c>
    </row>
    <row r="233" spans="1:7" s="409" customFormat="1" x14ac:dyDescent="0.2">
      <c r="A233" s="1617"/>
      <c r="B233" s="1727"/>
      <c r="C233" s="1618" t="s">
        <v>3611</v>
      </c>
      <c r="D233" s="1645"/>
      <c r="E233" s="648"/>
      <c r="F233" s="1186"/>
      <c r="G233" s="601"/>
    </row>
    <row r="234" spans="1:7" s="409" customFormat="1" ht="60" x14ac:dyDescent="0.2">
      <c r="A234" s="579"/>
      <c r="B234" s="1720"/>
      <c r="C234" s="1620" t="s">
        <v>3662</v>
      </c>
      <c r="D234" s="1646"/>
      <c r="E234" s="649"/>
      <c r="F234" s="639"/>
      <c r="G234" s="71"/>
    </row>
    <row r="235" spans="1:7" s="1283" customFormat="1" ht="18.75" x14ac:dyDescent="0.3">
      <c r="A235" s="1624"/>
      <c r="B235" s="1716"/>
      <c r="C235" s="1626" t="s">
        <v>4466</v>
      </c>
      <c r="D235" s="1243"/>
      <c r="E235" s="1243"/>
      <c r="F235" s="1244"/>
      <c r="G235" s="1245"/>
    </row>
    <row r="236" spans="1:7" s="696" customFormat="1" x14ac:dyDescent="0.2">
      <c r="A236" s="1647"/>
      <c r="B236" s="1732"/>
      <c r="C236" s="1648" t="s">
        <v>3665</v>
      </c>
      <c r="D236" s="686"/>
      <c r="E236" s="225"/>
      <c r="F236" s="794"/>
      <c r="G236" s="155"/>
    </row>
    <row r="237" spans="1:7" s="696" customFormat="1" x14ac:dyDescent="0.2">
      <c r="A237" s="1649"/>
      <c r="B237" s="1732"/>
      <c r="C237" s="1650" t="s">
        <v>3666</v>
      </c>
      <c r="D237" s="1623"/>
      <c r="E237" s="226"/>
      <c r="F237" s="1217"/>
      <c r="G237" s="158"/>
    </row>
    <row r="238" spans="1:7" s="696" customFormat="1" x14ac:dyDescent="0.2">
      <c r="A238" s="1651"/>
      <c r="B238" s="1732"/>
      <c r="C238" s="1652" t="s">
        <v>3667</v>
      </c>
      <c r="D238" s="1653"/>
      <c r="E238" s="227"/>
      <c r="F238" s="1215"/>
      <c r="G238" s="159"/>
    </row>
    <row r="239" spans="1:7" s="696" customFormat="1" x14ac:dyDescent="0.2">
      <c r="A239" s="1603"/>
      <c r="B239" s="1733" t="s">
        <v>45</v>
      </c>
      <c r="C239" s="1341" t="s">
        <v>3668</v>
      </c>
      <c r="D239" s="1342"/>
      <c r="E239" s="617"/>
      <c r="F239" s="1223"/>
      <c r="G239" s="618"/>
    </row>
    <row r="240" spans="1:7" s="696" customFormat="1" ht="24" x14ac:dyDescent="0.2">
      <c r="A240" s="1589"/>
      <c r="B240" s="1734"/>
      <c r="C240" s="1250" t="s">
        <v>3669</v>
      </c>
      <c r="D240" s="262"/>
      <c r="E240" s="76"/>
      <c r="F240" s="621"/>
      <c r="G240" s="76"/>
    </row>
    <row r="241" spans="1:7" s="696" customFormat="1" x14ac:dyDescent="0.2">
      <c r="A241" s="1589"/>
      <c r="B241" s="1734"/>
      <c r="C241" s="1250" t="s">
        <v>3670</v>
      </c>
      <c r="D241" s="262"/>
      <c r="E241" s="76"/>
      <c r="F241" s="621"/>
      <c r="G241" s="76"/>
    </row>
    <row r="242" spans="1:7" s="696" customFormat="1" x14ac:dyDescent="0.2">
      <c r="A242" s="1589"/>
      <c r="B242" s="1734"/>
      <c r="C242" s="1250" t="s">
        <v>3671</v>
      </c>
      <c r="D242" s="262"/>
      <c r="E242" s="76"/>
      <c r="F242" s="621"/>
      <c r="G242" s="76"/>
    </row>
    <row r="243" spans="1:7" s="696" customFormat="1" x14ac:dyDescent="0.2">
      <c r="A243" s="1589"/>
      <c r="B243" s="1734"/>
      <c r="C243" s="1250" t="s">
        <v>3672</v>
      </c>
      <c r="D243" s="262"/>
      <c r="E243" s="76"/>
      <c r="F243" s="621"/>
      <c r="G243" s="76"/>
    </row>
    <row r="244" spans="1:7" s="696" customFormat="1" ht="24" x14ac:dyDescent="0.2">
      <c r="A244" s="1589"/>
      <c r="B244" s="1734"/>
      <c r="C244" s="1250" t="s">
        <v>3673</v>
      </c>
      <c r="D244" s="262"/>
      <c r="E244" s="76"/>
      <c r="F244" s="621"/>
      <c r="G244" s="76"/>
    </row>
    <row r="245" spans="1:7" s="696" customFormat="1" ht="24" x14ac:dyDescent="0.2">
      <c r="A245" s="1589"/>
      <c r="B245" s="1734"/>
      <c r="C245" s="1250" t="s">
        <v>3674</v>
      </c>
      <c r="D245" s="262"/>
      <c r="E245" s="76"/>
      <c r="F245" s="621"/>
      <c r="G245" s="76"/>
    </row>
    <row r="246" spans="1:7" s="696" customFormat="1" ht="48" x14ac:dyDescent="0.2">
      <c r="A246" s="1589"/>
      <c r="B246" s="1734"/>
      <c r="C246" s="1250" t="s">
        <v>3675</v>
      </c>
      <c r="D246" s="262"/>
      <c r="E246" s="76"/>
      <c r="F246" s="621"/>
      <c r="G246" s="76"/>
    </row>
    <row r="247" spans="1:7" s="696" customFormat="1" x14ac:dyDescent="0.2">
      <c r="A247" s="1589"/>
      <c r="B247" s="1734"/>
      <c r="C247" s="1250" t="s">
        <v>3676</v>
      </c>
      <c r="D247" s="262"/>
      <c r="E247" s="76"/>
      <c r="F247" s="621"/>
      <c r="G247" s="76"/>
    </row>
    <row r="248" spans="1:7" s="696" customFormat="1" ht="24" x14ac:dyDescent="0.2">
      <c r="A248" s="1589"/>
      <c r="B248" s="1734"/>
      <c r="C248" s="1250" t="s">
        <v>3677</v>
      </c>
      <c r="D248" s="262"/>
      <c r="E248" s="76"/>
      <c r="F248" s="621"/>
      <c r="G248" s="76"/>
    </row>
    <row r="249" spans="1:7" s="696" customFormat="1" x14ac:dyDescent="0.2">
      <c r="A249" s="1589"/>
      <c r="B249" s="1734"/>
      <c r="C249" s="1250" t="s">
        <v>3678</v>
      </c>
      <c r="D249" s="262"/>
      <c r="E249" s="76"/>
      <c r="F249" s="621"/>
      <c r="G249" s="76"/>
    </row>
    <row r="250" spans="1:7" s="696" customFormat="1" x14ac:dyDescent="0.2">
      <c r="A250" s="1589"/>
      <c r="B250" s="1734"/>
      <c r="C250" s="1250" t="s">
        <v>3679</v>
      </c>
      <c r="D250" s="262"/>
      <c r="E250" s="76"/>
      <c r="F250" s="621"/>
      <c r="G250" s="76"/>
    </row>
    <row r="251" spans="1:7" s="696" customFormat="1" x14ac:dyDescent="0.2">
      <c r="A251" s="1589"/>
      <c r="B251" s="1734"/>
      <c r="C251" s="1250" t="s">
        <v>3680</v>
      </c>
      <c r="D251" s="262"/>
      <c r="E251" s="76"/>
      <c r="F251" s="621"/>
      <c r="G251" s="76"/>
    </row>
    <row r="252" spans="1:7" s="696" customFormat="1" ht="24" x14ac:dyDescent="0.2">
      <c r="A252" s="1589"/>
      <c r="B252" s="1734"/>
      <c r="C252" s="1250" t="s">
        <v>3681</v>
      </c>
      <c r="D252" s="262"/>
      <c r="E252" s="76"/>
      <c r="F252" s="621"/>
      <c r="G252" s="76"/>
    </row>
    <row r="253" spans="1:7" s="696" customFormat="1" ht="24" x14ac:dyDescent="0.2">
      <c r="A253" s="1589"/>
      <c r="B253" s="1734"/>
      <c r="C253" s="1250" t="s">
        <v>3682</v>
      </c>
      <c r="D253" s="262"/>
      <c r="E253" s="76"/>
      <c r="F253" s="621"/>
      <c r="G253" s="76"/>
    </row>
    <row r="254" spans="1:7" s="696" customFormat="1" x14ac:dyDescent="0.2">
      <c r="A254" s="1589"/>
      <c r="B254" s="1734"/>
      <c r="C254" s="1250" t="s">
        <v>3683</v>
      </c>
      <c r="D254" s="262"/>
      <c r="E254" s="76"/>
      <c r="F254" s="621"/>
      <c r="G254" s="76"/>
    </row>
    <row r="255" spans="1:7" s="696" customFormat="1" x14ac:dyDescent="0.2">
      <c r="A255" s="1589"/>
      <c r="B255" s="1734"/>
      <c r="C255" s="1250" t="s">
        <v>3684</v>
      </c>
      <c r="D255" s="262"/>
      <c r="E255" s="76"/>
      <c r="F255" s="621"/>
      <c r="G255" s="76"/>
    </row>
    <row r="256" spans="1:7" s="696" customFormat="1" x14ac:dyDescent="0.2">
      <c r="A256" s="1589"/>
      <c r="B256" s="1734"/>
      <c r="C256" s="1250" t="s">
        <v>3685</v>
      </c>
      <c r="D256" s="262"/>
      <c r="E256" s="76"/>
      <c r="F256" s="621"/>
      <c r="G256" s="76"/>
    </row>
    <row r="257" spans="1:7" s="696" customFormat="1" x14ac:dyDescent="0.2">
      <c r="A257" s="1589"/>
      <c r="B257" s="1734"/>
      <c r="C257" s="1250" t="s">
        <v>3686</v>
      </c>
      <c r="D257" s="262"/>
      <c r="E257" s="76"/>
      <c r="F257" s="621"/>
      <c r="G257" s="76"/>
    </row>
    <row r="258" spans="1:7" s="696" customFormat="1" x14ac:dyDescent="0.2">
      <c r="A258" s="1589"/>
      <c r="B258" s="1734"/>
      <c r="C258" s="1250" t="s">
        <v>3687</v>
      </c>
      <c r="D258" s="262"/>
      <c r="E258" s="76"/>
      <c r="F258" s="621"/>
      <c r="G258" s="76"/>
    </row>
    <row r="259" spans="1:7" s="696" customFormat="1" x14ac:dyDescent="0.2">
      <c r="A259" s="1589"/>
      <c r="B259" s="1734"/>
      <c r="C259" s="1250" t="s">
        <v>3688</v>
      </c>
      <c r="D259" s="262"/>
      <c r="E259" s="76"/>
      <c r="F259" s="621"/>
      <c r="G259" s="76"/>
    </row>
    <row r="260" spans="1:7" s="696" customFormat="1" ht="24" x14ac:dyDescent="0.2">
      <c r="A260" s="1589"/>
      <c r="B260" s="1734"/>
      <c r="C260" s="1250" t="s">
        <v>5275</v>
      </c>
      <c r="D260" s="262"/>
      <c r="E260" s="76"/>
      <c r="F260" s="621"/>
      <c r="G260" s="76"/>
    </row>
    <row r="261" spans="1:7" s="696" customFormat="1" x14ac:dyDescent="0.2">
      <c r="A261" s="1589"/>
      <c r="B261" s="1734"/>
      <c r="C261" s="1250" t="s">
        <v>3690</v>
      </c>
      <c r="D261" s="262"/>
      <c r="E261" s="76"/>
      <c r="F261" s="621"/>
      <c r="G261" s="76"/>
    </row>
    <row r="262" spans="1:7" s="696" customFormat="1" x14ac:dyDescent="0.2">
      <c r="A262" s="1589"/>
      <c r="B262" s="1734"/>
      <c r="C262" s="1250" t="s">
        <v>3691</v>
      </c>
      <c r="D262" s="262"/>
      <c r="E262" s="76"/>
      <c r="F262" s="621"/>
      <c r="G262" s="76"/>
    </row>
    <row r="263" spans="1:7" s="696" customFormat="1" ht="36" x14ac:dyDescent="0.2">
      <c r="A263" s="1589"/>
      <c r="B263" s="1734"/>
      <c r="C263" s="1250" t="s">
        <v>3692</v>
      </c>
      <c r="D263" s="262"/>
      <c r="E263" s="76"/>
      <c r="F263" s="621"/>
      <c r="G263" s="76"/>
    </row>
    <row r="264" spans="1:7" s="696" customFormat="1" ht="36" x14ac:dyDescent="0.2">
      <c r="A264" s="1589"/>
      <c r="B264" s="1734"/>
      <c r="C264" s="1250" t="s">
        <v>3693</v>
      </c>
      <c r="D264" s="262"/>
      <c r="E264" s="76"/>
      <c r="F264" s="621"/>
      <c r="G264" s="76"/>
    </row>
    <row r="265" spans="1:7" s="696" customFormat="1" x14ac:dyDescent="0.2">
      <c r="A265" s="1589"/>
      <c r="B265" s="1734"/>
      <c r="C265" s="1250" t="s">
        <v>3694</v>
      </c>
      <c r="D265" s="262"/>
      <c r="E265" s="76"/>
      <c r="F265" s="621"/>
      <c r="G265" s="76"/>
    </row>
    <row r="266" spans="1:7" s="696" customFormat="1" x14ac:dyDescent="0.2">
      <c r="A266" s="1589"/>
      <c r="B266" s="1734"/>
      <c r="C266" s="1250" t="s">
        <v>3695</v>
      </c>
      <c r="D266" s="262"/>
      <c r="E266" s="76"/>
      <c r="F266" s="621"/>
      <c r="G266" s="76"/>
    </row>
    <row r="267" spans="1:7" s="696" customFormat="1" x14ac:dyDescent="0.2">
      <c r="A267" s="1589"/>
      <c r="B267" s="1734"/>
      <c r="C267" s="1250" t="s">
        <v>3696</v>
      </c>
      <c r="D267" s="262"/>
      <c r="E267" s="76"/>
      <c r="F267" s="621"/>
      <c r="G267" s="76"/>
    </row>
    <row r="268" spans="1:7" s="696" customFormat="1" x14ac:dyDescent="0.2">
      <c r="A268" s="1589"/>
      <c r="B268" s="1734"/>
      <c r="C268" s="1250" t="s">
        <v>3697</v>
      </c>
      <c r="D268" s="262"/>
      <c r="E268" s="76"/>
      <c r="F268" s="621"/>
      <c r="G268" s="76"/>
    </row>
    <row r="269" spans="1:7" s="696" customFormat="1" x14ac:dyDescent="0.2">
      <c r="A269" s="1589"/>
      <c r="B269" s="1734"/>
      <c r="C269" s="1250" t="s">
        <v>3698</v>
      </c>
      <c r="D269" s="262"/>
      <c r="E269" s="76"/>
      <c r="F269" s="621"/>
      <c r="G269" s="76"/>
    </row>
    <row r="270" spans="1:7" s="696" customFormat="1" ht="24" x14ac:dyDescent="0.2">
      <c r="A270" s="1589"/>
      <c r="B270" s="1734"/>
      <c r="C270" s="1250" t="s">
        <v>3699</v>
      </c>
      <c r="D270" s="262"/>
      <c r="E270" s="76"/>
      <c r="F270" s="621"/>
      <c r="G270" s="76"/>
    </row>
    <row r="271" spans="1:7" s="696" customFormat="1" ht="24" x14ac:dyDescent="0.2">
      <c r="A271" s="1589"/>
      <c r="B271" s="1734"/>
      <c r="C271" s="1250" t="s">
        <v>3700</v>
      </c>
      <c r="D271" s="262"/>
      <c r="E271" s="76"/>
      <c r="F271" s="621"/>
      <c r="G271" s="76"/>
    </row>
    <row r="272" spans="1:7" s="696" customFormat="1" ht="24" x14ac:dyDescent="0.2">
      <c r="A272" s="1589"/>
      <c r="B272" s="1734"/>
      <c r="C272" s="1250" t="s">
        <v>3701</v>
      </c>
      <c r="D272" s="262"/>
      <c r="E272" s="76"/>
      <c r="F272" s="621"/>
      <c r="G272" s="76"/>
    </row>
    <row r="273" spans="1:7" s="696" customFormat="1" ht="24" x14ac:dyDescent="0.2">
      <c r="A273" s="1589"/>
      <c r="B273" s="1734"/>
      <c r="C273" s="1250" t="s">
        <v>3702</v>
      </c>
      <c r="D273" s="262"/>
      <c r="E273" s="76"/>
      <c r="F273" s="621"/>
      <c r="G273" s="76"/>
    </row>
    <row r="274" spans="1:7" s="696" customFormat="1" x14ac:dyDescent="0.2">
      <c r="A274" s="1589"/>
      <c r="B274" s="1734"/>
      <c r="C274" s="1250" t="s">
        <v>3694</v>
      </c>
      <c r="D274" s="262"/>
      <c r="E274" s="76"/>
      <c r="F274" s="621"/>
      <c r="G274" s="76"/>
    </row>
    <row r="275" spans="1:7" s="696" customFormat="1" x14ac:dyDescent="0.2">
      <c r="A275" s="1589"/>
      <c r="B275" s="1734"/>
      <c r="C275" s="1250" t="s">
        <v>3703</v>
      </c>
      <c r="D275" s="262"/>
      <c r="E275" s="76"/>
      <c r="F275" s="621"/>
      <c r="G275" s="76"/>
    </row>
    <row r="276" spans="1:7" s="696" customFormat="1" x14ac:dyDescent="0.2">
      <c r="A276" s="1589"/>
      <c r="B276" s="1734"/>
      <c r="C276" s="1250" t="s">
        <v>3704</v>
      </c>
      <c r="D276" s="262"/>
      <c r="E276" s="76"/>
      <c r="F276" s="621"/>
      <c r="G276" s="76"/>
    </row>
    <row r="277" spans="1:7" s="696" customFormat="1" x14ac:dyDescent="0.2">
      <c r="A277" s="1589"/>
      <c r="B277" s="1734"/>
      <c r="C277" s="1250" t="s">
        <v>3705</v>
      </c>
      <c r="D277" s="262"/>
      <c r="E277" s="76"/>
      <c r="F277" s="621"/>
      <c r="G277" s="76"/>
    </row>
    <row r="278" spans="1:7" s="696" customFormat="1" x14ac:dyDescent="0.2">
      <c r="A278" s="1589"/>
      <c r="B278" s="1734"/>
      <c r="C278" s="1250"/>
      <c r="D278" s="262"/>
      <c r="E278" s="76"/>
      <c r="F278" s="621"/>
      <c r="G278" s="76"/>
    </row>
    <row r="279" spans="1:7" s="696" customFormat="1" x14ac:dyDescent="0.2">
      <c r="A279" s="1589"/>
      <c r="B279" s="1734"/>
      <c r="C279" s="1250" t="s">
        <v>3706</v>
      </c>
      <c r="D279" s="262"/>
      <c r="E279" s="76"/>
      <c r="F279" s="621"/>
      <c r="G279" s="76"/>
    </row>
    <row r="280" spans="1:7" s="696" customFormat="1" x14ac:dyDescent="0.2">
      <c r="A280" s="1589"/>
      <c r="B280" s="1734"/>
      <c r="C280" s="1250" t="s">
        <v>3707</v>
      </c>
      <c r="D280" s="262"/>
      <c r="E280" s="76"/>
      <c r="F280" s="621"/>
      <c r="G280" s="76"/>
    </row>
    <row r="281" spans="1:7" s="696" customFormat="1" x14ac:dyDescent="0.2">
      <c r="A281" s="1589"/>
      <c r="B281" s="1734"/>
      <c r="C281" s="1250" t="s">
        <v>3708</v>
      </c>
      <c r="D281" s="262"/>
      <c r="E281" s="76"/>
      <c r="F281" s="621"/>
      <c r="G281" s="76"/>
    </row>
    <row r="282" spans="1:7" s="696" customFormat="1" x14ac:dyDescent="0.2">
      <c r="A282" s="1589"/>
      <c r="B282" s="1734"/>
      <c r="C282" s="1250" t="s">
        <v>3709</v>
      </c>
      <c r="D282" s="262"/>
      <c r="E282" s="76"/>
      <c r="F282" s="621"/>
      <c r="G282" s="76"/>
    </row>
    <row r="283" spans="1:7" s="696" customFormat="1" x14ac:dyDescent="0.2">
      <c r="A283" s="1589"/>
      <c r="B283" s="1734"/>
      <c r="C283" s="1250" t="s">
        <v>3710</v>
      </c>
      <c r="D283" s="262"/>
      <c r="E283" s="76"/>
      <c r="F283" s="621"/>
      <c r="G283" s="76"/>
    </row>
    <row r="284" spans="1:7" s="696" customFormat="1" x14ac:dyDescent="0.2">
      <c r="A284" s="1589"/>
      <c r="B284" s="1734"/>
      <c r="C284" s="1250"/>
      <c r="D284" s="262"/>
      <c r="E284" s="76"/>
      <c r="F284" s="621"/>
      <c r="G284" s="76"/>
    </row>
    <row r="285" spans="1:7" s="696" customFormat="1" x14ac:dyDescent="0.2">
      <c r="A285" s="1589"/>
      <c r="B285" s="1734"/>
      <c r="C285" s="1250" t="s">
        <v>3711</v>
      </c>
      <c r="D285" s="262"/>
      <c r="E285" s="76"/>
      <c r="F285" s="621"/>
      <c r="G285" s="76"/>
    </row>
    <row r="286" spans="1:7" s="696" customFormat="1" x14ac:dyDescent="0.2">
      <c r="A286" s="1589"/>
      <c r="B286" s="1734"/>
      <c r="C286" s="1250" t="s">
        <v>3712</v>
      </c>
      <c r="D286" s="262"/>
      <c r="E286" s="76"/>
      <c r="F286" s="621"/>
      <c r="G286" s="76"/>
    </row>
    <row r="287" spans="1:7" s="696" customFormat="1" x14ac:dyDescent="0.2">
      <c r="A287" s="1589"/>
      <c r="B287" s="1734"/>
      <c r="C287" s="1250" t="s">
        <v>3713</v>
      </c>
      <c r="D287" s="262"/>
      <c r="E287" s="76"/>
      <c r="F287" s="621"/>
      <c r="G287" s="76"/>
    </row>
    <row r="288" spans="1:7" s="696" customFormat="1" x14ac:dyDescent="0.2">
      <c r="A288" s="1589"/>
      <c r="B288" s="1734"/>
      <c r="C288" s="1250" t="s">
        <v>3714</v>
      </c>
      <c r="D288" s="262"/>
      <c r="E288" s="76"/>
      <c r="F288" s="621"/>
      <c r="G288" s="76"/>
    </row>
    <row r="289" spans="1:7" s="696" customFormat="1" x14ac:dyDescent="0.2">
      <c r="A289" s="1589"/>
      <c r="B289" s="1734"/>
      <c r="C289" s="1250" t="s">
        <v>3715</v>
      </c>
      <c r="D289" s="262"/>
      <c r="E289" s="76"/>
      <c r="F289" s="621"/>
      <c r="G289" s="76"/>
    </row>
    <row r="290" spans="1:7" s="696" customFormat="1" x14ac:dyDescent="0.2">
      <c r="A290" s="1589"/>
      <c r="B290" s="1734"/>
      <c r="C290" s="1250"/>
      <c r="D290" s="262"/>
      <c r="E290" s="76"/>
      <c r="F290" s="621"/>
      <c r="G290" s="76"/>
    </row>
    <row r="291" spans="1:7" s="696" customFormat="1" x14ac:dyDescent="0.2">
      <c r="A291" s="1589"/>
      <c r="B291" s="1734"/>
      <c r="C291" s="1250" t="s">
        <v>3716</v>
      </c>
      <c r="D291" s="262"/>
      <c r="E291" s="76"/>
      <c r="F291" s="621"/>
      <c r="G291" s="76"/>
    </row>
    <row r="292" spans="1:7" s="696" customFormat="1" ht="24" x14ac:dyDescent="0.2">
      <c r="A292" s="1589"/>
      <c r="B292" s="1734"/>
      <c r="C292" s="1250" t="s">
        <v>3717</v>
      </c>
      <c r="D292" s="262"/>
      <c r="E292" s="76"/>
      <c r="F292" s="621"/>
      <c r="G292" s="76"/>
    </row>
    <row r="293" spans="1:7" s="696" customFormat="1" ht="24" x14ac:dyDescent="0.2">
      <c r="A293" s="1589"/>
      <c r="B293" s="1734"/>
      <c r="C293" s="1250" t="s">
        <v>3718</v>
      </c>
      <c r="D293" s="262"/>
      <c r="E293" s="76"/>
      <c r="F293" s="621"/>
      <c r="G293" s="76"/>
    </row>
    <row r="294" spans="1:7" s="696" customFormat="1" x14ac:dyDescent="0.2">
      <c r="A294" s="1589"/>
      <c r="B294" s="1734"/>
      <c r="C294" s="1250" t="s">
        <v>3719</v>
      </c>
      <c r="D294" s="262"/>
      <c r="E294" s="76"/>
      <c r="F294" s="621"/>
      <c r="G294" s="76"/>
    </row>
    <row r="295" spans="1:7" s="696" customFormat="1" x14ac:dyDescent="0.2">
      <c r="A295" s="1589"/>
      <c r="B295" s="1734"/>
      <c r="C295" s="1250" t="s">
        <v>3720</v>
      </c>
      <c r="D295" s="262"/>
      <c r="E295" s="76"/>
      <c r="F295" s="621"/>
      <c r="G295" s="76"/>
    </row>
    <row r="296" spans="1:7" s="696" customFormat="1" x14ac:dyDescent="0.2">
      <c r="A296" s="1589"/>
      <c r="B296" s="1734"/>
      <c r="C296" s="1250"/>
      <c r="D296" s="262"/>
      <c r="E296" s="76"/>
      <c r="F296" s="621"/>
      <c r="G296" s="76"/>
    </row>
    <row r="297" spans="1:7" s="696" customFormat="1" x14ac:dyDescent="0.2">
      <c r="A297" s="1589"/>
      <c r="B297" s="1734"/>
      <c r="C297" s="1250" t="s">
        <v>3694</v>
      </c>
      <c r="D297" s="262"/>
      <c r="E297" s="76"/>
      <c r="F297" s="621"/>
      <c r="G297" s="76"/>
    </row>
    <row r="298" spans="1:7" s="696" customFormat="1" x14ac:dyDescent="0.2">
      <c r="A298" s="1589"/>
      <c r="B298" s="1734"/>
      <c r="C298" s="1250" t="s">
        <v>3721</v>
      </c>
      <c r="D298" s="262"/>
      <c r="E298" s="76"/>
      <c r="F298" s="621"/>
      <c r="G298" s="76"/>
    </row>
    <row r="299" spans="1:7" s="696" customFormat="1" x14ac:dyDescent="0.2">
      <c r="A299" s="1589"/>
      <c r="B299" s="1734"/>
      <c r="C299" s="1250"/>
      <c r="D299" s="262"/>
      <c r="E299" s="76"/>
      <c r="F299" s="621"/>
      <c r="G299" s="76"/>
    </row>
    <row r="300" spans="1:7" s="696" customFormat="1" x14ac:dyDescent="0.2">
      <c r="A300" s="1589"/>
      <c r="B300" s="1734"/>
      <c r="C300" s="1250" t="s">
        <v>3722</v>
      </c>
      <c r="D300" s="262"/>
      <c r="E300" s="76"/>
      <c r="F300" s="621"/>
      <c r="G300" s="76"/>
    </row>
    <row r="301" spans="1:7" s="696" customFormat="1" ht="36" x14ac:dyDescent="0.2">
      <c r="A301" s="1589"/>
      <c r="B301" s="1734"/>
      <c r="C301" s="1250" t="s">
        <v>3723</v>
      </c>
      <c r="D301" s="262"/>
      <c r="E301" s="76"/>
      <c r="F301" s="621"/>
      <c r="G301" s="76"/>
    </row>
    <row r="302" spans="1:7" s="696" customFormat="1" x14ac:dyDescent="0.2">
      <c r="A302" s="1589"/>
      <c r="B302" s="1734"/>
      <c r="C302" s="1250" t="s">
        <v>3724</v>
      </c>
      <c r="D302" s="262"/>
      <c r="E302" s="76"/>
      <c r="F302" s="621"/>
      <c r="G302" s="76"/>
    </row>
    <row r="303" spans="1:7" s="696" customFormat="1" x14ac:dyDescent="0.2">
      <c r="A303" s="1589"/>
      <c r="B303" s="1734"/>
      <c r="C303" s="1250" t="s">
        <v>3725</v>
      </c>
      <c r="D303" s="262"/>
      <c r="E303" s="76"/>
      <c r="F303" s="621"/>
      <c r="G303" s="76"/>
    </row>
    <row r="304" spans="1:7" s="696" customFormat="1" ht="24" x14ac:dyDescent="0.2">
      <c r="A304" s="1589"/>
      <c r="B304" s="1734"/>
      <c r="C304" s="1250" t="s">
        <v>3726</v>
      </c>
      <c r="D304" s="262"/>
      <c r="E304" s="76"/>
      <c r="F304" s="621"/>
      <c r="G304" s="76"/>
    </row>
    <row r="305" spans="1:7" s="696" customFormat="1" ht="24" x14ac:dyDescent="0.2">
      <c r="A305" s="1589"/>
      <c r="B305" s="1734"/>
      <c r="C305" s="1250" t="s">
        <v>3727</v>
      </c>
      <c r="D305" s="262"/>
      <c r="E305" s="76"/>
      <c r="F305" s="621"/>
      <c r="G305" s="76"/>
    </row>
    <row r="306" spans="1:7" s="696" customFormat="1" x14ac:dyDescent="0.2">
      <c r="A306" s="1589"/>
      <c r="B306" s="1734"/>
      <c r="C306" s="1250"/>
      <c r="D306" s="262"/>
      <c r="E306" s="76"/>
      <c r="F306" s="621"/>
      <c r="G306" s="76"/>
    </row>
    <row r="307" spans="1:7" s="696" customFormat="1" x14ac:dyDescent="0.2">
      <c r="A307" s="1589"/>
      <c r="B307" s="1734"/>
      <c r="C307" s="1250" t="s">
        <v>3728</v>
      </c>
      <c r="D307" s="262"/>
      <c r="E307" s="76"/>
      <c r="F307" s="621"/>
      <c r="G307" s="76"/>
    </row>
    <row r="308" spans="1:7" s="696" customFormat="1" x14ac:dyDescent="0.2">
      <c r="A308" s="1589"/>
      <c r="B308" s="1734"/>
      <c r="C308" s="1250" t="s">
        <v>3729</v>
      </c>
      <c r="D308" s="262"/>
      <c r="E308" s="76"/>
      <c r="F308" s="621"/>
      <c r="G308" s="76"/>
    </row>
    <row r="309" spans="1:7" s="696" customFormat="1" x14ac:dyDescent="0.2">
      <c r="A309" s="1589"/>
      <c r="B309" s="1734"/>
      <c r="C309" s="1250" t="s">
        <v>3730</v>
      </c>
      <c r="D309" s="262"/>
      <c r="E309" s="76"/>
      <c r="F309" s="621"/>
      <c r="G309" s="76"/>
    </row>
    <row r="310" spans="1:7" s="696" customFormat="1" x14ac:dyDescent="0.2">
      <c r="A310" s="1589"/>
      <c r="B310" s="1734"/>
      <c r="C310" s="1250" t="s">
        <v>3731</v>
      </c>
      <c r="D310" s="262"/>
      <c r="E310" s="76"/>
      <c r="F310" s="621"/>
      <c r="G310" s="76"/>
    </row>
    <row r="311" spans="1:7" s="696" customFormat="1" x14ac:dyDescent="0.2">
      <c r="A311" s="1589"/>
      <c r="B311" s="1734"/>
      <c r="C311" s="1250"/>
      <c r="D311" s="262"/>
      <c r="E311" s="76"/>
      <c r="F311" s="621"/>
      <c r="G311" s="76"/>
    </row>
    <row r="312" spans="1:7" s="696" customFormat="1" x14ac:dyDescent="0.2">
      <c r="A312" s="1589"/>
      <c r="B312" s="1734"/>
      <c r="C312" s="1250" t="s">
        <v>3732</v>
      </c>
      <c r="D312" s="262"/>
      <c r="E312" s="76"/>
      <c r="F312" s="621"/>
      <c r="G312" s="76"/>
    </row>
    <row r="313" spans="1:7" s="696" customFormat="1" ht="36" x14ac:dyDescent="0.2">
      <c r="A313" s="1589"/>
      <c r="B313" s="1734"/>
      <c r="C313" s="1250" t="s">
        <v>3733</v>
      </c>
      <c r="D313" s="262"/>
      <c r="E313" s="76"/>
      <c r="F313" s="621"/>
      <c r="G313" s="76"/>
    </row>
    <row r="314" spans="1:7" s="696" customFormat="1" x14ac:dyDescent="0.2">
      <c r="A314" s="1589"/>
      <c r="B314" s="1734"/>
      <c r="C314" s="1250" t="s">
        <v>3724</v>
      </c>
      <c r="D314" s="262"/>
      <c r="E314" s="76"/>
      <c r="F314" s="621"/>
      <c r="G314" s="76"/>
    </row>
    <row r="315" spans="1:7" s="696" customFormat="1" x14ac:dyDescent="0.2">
      <c r="A315" s="1589"/>
      <c r="B315" s="1734"/>
      <c r="C315" s="1250" t="s">
        <v>3734</v>
      </c>
      <c r="D315" s="262"/>
      <c r="E315" s="76"/>
      <c r="F315" s="621"/>
      <c r="G315" s="76"/>
    </row>
    <row r="316" spans="1:7" s="696" customFormat="1" ht="24" x14ac:dyDescent="0.2">
      <c r="A316" s="1589"/>
      <c r="B316" s="1734"/>
      <c r="C316" s="1250" t="s">
        <v>3735</v>
      </c>
      <c r="D316" s="262"/>
      <c r="E316" s="76"/>
      <c r="F316" s="621"/>
      <c r="G316" s="76"/>
    </row>
    <row r="317" spans="1:7" s="696" customFormat="1" x14ac:dyDescent="0.2">
      <c r="A317" s="1589"/>
      <c r="B317" s="1734"/>
      <c r="C317" s="1250" t="s">
        <v>3736</v>
      </c>
      <c r="D317" s="262"/>
      <c r="E317" s="76"/>
      <c r="F317" s="621"/>
      <c r="G317" s="76"/>
    </row>
    <row r="318" spans="1:7" s="696" customFormat="1" ht="24" x14ac:dyDescent="0.2">
      <c r="A318" s="1589"/>
      <c r="B318" s="1734"/>
      <c r="C318" s="1250" t="s">
        <v>3737</v>
      </c>
      <c r="D318" s="262"/>
      <c r="E318" s="76"/>
      <c r="F318" s="621"/>
      <c r="G318" s="76"/>
    </row>
    <row r="319" spans="1:7" s="696" customFormat="1" ht="24" x14ac:dyDescent="0.2">
      <c r="A319" s="1589"/>
      <c r="B319" s="1734"/>
      <c r="C319" s="1250" t="s">
        <v>3738</v>
      </c>
      <c r="D319" s="262"/>
      <c r="E319" s="76"/>
      <c r="F319" s="621"/>
      <c r="G319" s="76"/>
    </row>
    <row r="320" spans="1:7" s="696" customFormat="1" ht="48" x14ac:dyDescent="0.2">
      <c r="A320" s="1589"/>
      <c r="B320" s="1734"/>
      <c r="C320" s="1250" t="s">
        <v>3739</v>
      </c>
      <c r="D320" s="262"/>
      <c r="E320" s="76"/>
      <c r="F320" s="621"/>
      <c r="G320" s="76"/>
    </row>
    <row r="321" spans="1:7" s="696" customFormat="1" x14ac:dyDescent="0.2">
      <c r="A321" s="1589"/>
      <c r="B321" s="1734"/>
      <c r="C321" s="1250" t="s">
        <v>3740</v>
      </c>
      <c r="D321" s="262"/>
      <c r="E321" s="76"/>
      <c r="F321" s="621"/>
      <c r="G321" s="76"/>
    </row>
    <row r="322" spans="1:7" s="696" customFormat="1" x14ac:dyDescent="0.2">
      <c r="A322" s="1589"/>
      <c r="B322" s="1734"/>
      <c r="C322" s="1250" t="s">
        <v>3741</v>
      </c>
      <c r="D322" s="262"/>
      <c r="E322" s="76"/>
      <c r="F322" s="621"/>
      <c r="G322" s="76"/>
    </row>
    <row r="323" spans="1:7" s="696" customFormat="1" x14ac:dyDescent="0.2">
      <c r="A323" s="1589"/>
      <c r="B323" s="1734"/>
      <c r="C323" s="1250" t="s">
        <v>3742</v>
      </c>
      <c r="D323" s="262"/>
      <c r="E323" s="76"/>
      <c r="F323" s="621"/>
      <c r="G323" s="76"/>
    </row>
    <row r="324" spans="1:7" s="696" customFormat="1" x14ac:dyDescent="0.2">
      <c r="A324" s="1589"/>
      <c r="B324" s="1734"/>
      <c r="C324" s="1250" t="s">
        <v>3743</v>
      </c>
      <c r="D324" s="262"/>
      <c r="E324" s="76"/>
      <c r="F324" s="621"/>
      <c r="G324" s="76"/>
    </row>
    <row r="325" spans="1:7" s="696" customFormat="1" x14ac:dyDescent="0.2">
      <c r="A325" s="1589"/>
      <c r="B325" s="1734"/>
      <c r="C325" s="1250" t="s">
        <v>3744</v>
      </c>
      <c r="D325" s="262"/>
      <c r="E325" s="76"/>
      <c r="F325" s="621"/>
      <c r="G325" s="76"/>
    </row>
    <row r="326" spans="1:7" s="696" customFormat="1" x14ac:dyDescent="0.2">
      <c r="A326" s="1589"/>
      <c r="B326" s="1734"/>
      <c r="C326" s="1250"/>
      <c r="D326" s="262"/>
      <c r="E326" s="76"/>
      <c r="F326" s="621"/>
      <c r="G326" s="76"/>
    </row>
    <row r="327" spans="1:7" s="696" customFormat="1" x14ac:dyDescent="0.2">
      <c r="A327" s="1589"/>
      <c r="B327" s="1734"/>
      <c r="C327" s="1250" t="s">
        <v>3745</v>
      </c>
      <c r="D327" s="262"/>
      <c r="E327" s="76"/>
      <c r="F327" s="621"/>
      <c r="G327" s="76"/>
    </row>
    <row r="328" spans="1:7" s="696" customFormat="1" ht="24" x14ac:dyDescent="0.2">
      <c r="A328" s="1589"/>
      <c r="B328" s="1734"/>
      <c r="C328" s="1250" t="s">
        <v>3746</v>
      </c>
      <c r="D328" s="262"/>
      <c r="E328" s="76"/>
      <c r="F328" s="621"/>
      <c r="G328" s="76"/>
    </row>
    <row r="329" spans="1:7" s="696" customFormat="1" ht="36" x14ac:dyDescent="0.2">
      <c r="A329" s="1589"/>
      <c r="B329" s="1734"/>
      <c r="C329" s="1250" t="s">
        <v>3747</v>
      </c>
      <c r="D329" s="262"/>
      <c r="E329" s="76"/>
      <c r="F329" s="621"/>
      <c r="G329" s="76"/>
    </row>
    <row r="330" spans="1:7" s="696" customFormat="1" x14ac:dyDescent="0.2">
      <c r="A330" s="1589"/>
      <c r="B330" s="1734"/>
      <c r="C330" s="1250" t="s">
        <v>3724</v>
      </c>
      <c r="D330" s="262"/>
      <c r="E330" s="76"/>
      <c r="F330" s="621"/>
      <c r="G330" s="76"/>
    </row>
    <row r="331" spans="1:7" s="696" customFormat="1" ht="24" x14ac:dyDescent="0.2">
      <c r="A331" s="1589"/>
      <c r="B331" s="1734"/>
      <c r="C331" s="1250" t="s">
        <v>3748</v>
      </c>
      <c r="D331" s="262"/>
      <c r="E331" s="76"/>
      <c r="F331" s="621"/>
      <c r="G331" s="76"/>
    </row>
    <row r="332" spans="1:7" s="696" customFormat="1" ht="48" x14ac:dyDescent="0.2">
      <c r="A332" s="1589"/>
      <c r="B332" s="1734"/>
      <c r="C332" s="1250" t="s">
        <v>3749</v>
      </c>
      <c r="D332" s="262"/>
      <c r="E332" s="76"/>
      <c r="F332" s="621"/>
      <c r="G332" s="76"/>
    </row>
    <row r="333" spans="1:7" s="696" customFormat="1" x14ac:dyDescent="0.2">
      <c r="A333" s="1589"/>
      <c r="B333" s="1734"/>
      <c r="C333" s="1250" t="s">
        <v>3750</v>
      </c>
      <c r="D333" s="262"/>
      <c r="E333" s="76"/>
      <c r="F333" s="621"/>
      <c r="G333" s="76"/>
    </row>
    <row r="334" spans="1:7" s="696" customFormat="1" x14ac:dyDescent="0.2">
      <c r="A334" s="1589"/>
      <c r="B334" s="1734"/>
      <c r="C334" s="1250" t="s">
        <v>3751</v>
      </c>
      <c r="D334" s="262"/>
      <c r="E334" s="76"/>
      <c r="F334" s="621"/>
      <c r="G334" s="76"/>
    </row>
    <row r="335" spans="1:7" s="696" customFormat="1" x14ac:dyDescent="0.2">
      <c r="A335" s="1589"/>
      <c r="B335" s="1734"/>
      <c r="C335" s="1250" t="s">
        <v>3752</v>
      </c>
      <c r="D335" s="262"/>
      <c r="E335" s="76"/>
      <c r="F335" s="621"/>
      <c r="G335" s="76"/>
    </row>
    <row r="336" spans="1:7" s="696" customFormat="1" ht="24" x14ac:dyDescent="0.2">
      <c r="A336" s="1589"/>
      <c r="B336" s="1734"/>
      <c r="C336" s="1250" t="s">
        <v>3753</v>
      </c>
      <c r="D336" s="262"/>
      <c r="E336" s="76"/>
      <c r="F336" s="621"/>
      <c r="G336" s="76"/>
    </row>
    <row r="337" spans="1:7" s="696" customFormat="1" ht="24" x14ac:dyDescent="0.2">
      <c r="A337" s="1589"/>
      <c r="B337" s="1734"/>
      <c r="C337" s="1250" t="s">
        <v>3754</v>
      </c>
      <c r="D337" s="262"/>
      <c r="E337" s="76"/>
      <c r="F337" s="621"/>
      <c r="G337" s="76"/>
    </row>
    <row r="338" spans="1:7" s="696" customFormat="1" ht="24" x14ac:dyDescent="0.2">
      <c r="A338" s="1589"/>
      <c r="B338" s="1734"/>
      <c r="C338" s="1250" t="s">
        <v>5276</v>
      </c>
      <c r="D338" s="262"/>
      <c r="E338" s="76"/>
      <c r="F338" s="621"/>
      <c r="G338" s="76"/>
    </row>
    <row r="339" spans="1:7" s="696" customFormat="1" ht="24" x14ac:dyDescent="0.2">
      <c r="A339" s="1589"/>
      <c r="B339" s="1734"/>
      <c r="C339" s="1250" t="s">
        <v>3755</v>
      </c>
      <c r="D339" s="262"/>
      <c r="E339" s="76"/>
      <c r="F339" s="621"/>
      <c r="G339" s="76"/>
    </row>
    <row r="340" spans="1:7" s="696" customFormat="1" ht="24" x14ac:dyDescent="0.2">
      <c r="A340" s="1589"/>
      <c r="B340" s="1734"/>
      <c r="C340" s="1250" t="s">
        <v>3756</v>
      </c>
      <c r="D340" s="262"/>
      <c r="E340" s="76"/>
      <c r="F340" s="621"/>
      <c r="G340" s="76"/>
    </row>
    <row r="341" spans="1:7" s="696" customFormat="1" x14ac:dyDescent="0.2">
      <c r="A341" s="1589"/>
      <c r="B341" s="1734"/>
      <c r="C341" s="1250"/>
      <c r="D341" s="262"/>
      <c r="E341" s="76"/>
      <c r="F341" s="621"/>
      <c r="G341" s="76"/>
    </row>
    <row r="342" spans="1:7" s="696" customFormat="1" x14ac:dyDescent="0.2">
      <c r="A342" s="1589"/>
      <c r="B342" s="1734"/>
      <c r="C342" s="1250" t="s">
        <v>3757</v>
      </c>
      <c r="D342" s="262"/>
      <c r="E342" s="76"/>
      <c r="F342" s="621"/>
      <c r="G342" s="76"/>
    </row>
    <row r="343" spans="1:7" s="696" customFormat="1" ht="24" x14ac:dyDescent="0.2">
      <c r="A343" s="1589"/>
      <c r="B343" s="1734"/>
      <c r="C343" s="1250" t="s">
        <v>3758</v>
      </c>
      <c r="D343" s="262"/>
      <c r="E343" s="76"/>
      <c r="F343" s="621"/>
      <c r="G343" s="76"/>
    </row>
    <row r="344" spans="1:7" s="696" customFormat="1" ht="84" x14ac:dyDescent="0.2">
      <c r="A344" s="1589"/>
      <c r="B344" s="1734"/>
      <c r="C344" s="1250" t="s">
        <v>3759</v>
      </c>
      <c r="D344" s="262"/>
      <c r="E344" s="76"/>
      <c r="F344" s="621"/>
      <c r="G344" s="76"/>
    </row>
    <row r="345" spans="1:7" s="696" customFormat="1" ht="25.5" customHeight="1" x14ac:dyDescent="0.2">
      <c r="A345" s="1589"/>
      <c r="B345" s="1734"/>
      <c r="C345" s="1250" t="s">
        <v>3760</v>
      </c>
      <c r="D345" s="262"/>
      <c r="E345" s="76"/>
      <c r="F345" s="621"/>
      <c r="G345" s="76"/>
    </row>
    <row r="346" spans="1:7" s="696" customFormat="1" x14ac:dyDescent="0.2">
      <c r="A346" s="1589"/>
      <c r="B346" s="1734"/>
      <c r="C346" s="1250" t="s">
        <v>3761</v>
      </c>
      <c r="D346" s="262"/>
      <c r="E346" s="76"/>
      <c r="F346" s="621"/>
      <c r="G346" s="76"/>
    </row>
    <row r="347" spans="1:7" s="696" customFormat="1" ht="24" x14ac:dyDescent="0.2">
      <c r="A347" s="1589"/>
      <c r="B347" s="1734"/>
      <c r="C347" s="1250" t="s">
        <v>3762</v>
      </c>
      <c r="D347" s="262"/>
      <c r="E347" s="76"/>
      <c r="F347" s="621"/>
      <c r="G347" s="76"/>
    </row>
    <row r="348" spans="1:7" s="696" customFormat="1" x14ac:dyDescent="0.2">
      <c r="A348" s="1589"/>
      <c r="B348" s="1734"/>
      <c r="C348" s="1250" t="s">
        <v>3763</v>
      </c>
      <c r="D348" s="262"/>
      <c r="E348" s="76"/>
      <c r="F348" s="621"/>
      <c r="G348" s="76"/>
    </row>
    <row r="349" spans="1:7" s="696" customFormat="1" x14ac:dyDescent="0.2">
      <c r="A349" s="1589"/>
      <c r="B349" s="1734"/>
      <c r="C349" s="1250" t="s">
        <v>3764</v>
      </c>
      <c r="D349" s="262"/>
      <c r="E349" s="76"/>
      <c r="F349" s="621"/>
      <c r="G349" s="76"/>
    </row>
    <row r="350" spans="1:7" s="696" customFormat="1" ht="12" customHeight="1" x14ac:dyDescent="0.2">
      <c r="A350" s="1589"/>
      <c r="B350" s="1734"/>
      <c r="C350" s="1250" t="s">
        <v>3765</v>
      </c>
      <c r="D350" s="262"/>
      <c r="E350" s="76"/>
      <c r="F350" s="621"/>
      <c r="G350" s="76"/>
    </row>
    <row r="351" spans="1:7" s="696" customFormat="1" x14ac:dyDescent="0.2">
      <c r="A351" s="1589"/>
      <c r="B351" s="1734"/>
      <c r="C351" s="1250" t="s">
        <v>3766</v>
      </c>
      <c r="D351" s="262"/>
      <c r="E351" s="76"/>
      <c r="F351" s="621"/>
      <c r="G351" s="76"/>
    </row>
    <row r="352" spans="1:7" s="696" customFormat="1" ht="24" x14ac:dyDescent="0.2">
      <c r="A352" s="1589"/>
      <c r="B352" s="1734"/>
      <c r="C352" s="1250" t="s">
        <v>3767</v>
      </c>
      <c r="D352" s="262"/>
      <c r="E352" s="76"/>
      <c r="F352" s="621"/>
      <c r="G352" s="76"/>
    </row>
    <row r="353" spans="1:7" s="696" customFormat="1" x14ac:dyDescent="0.2">
      <c r="A353" s="1589"/>
      <c r="B353" s="1734"/>
      <c r="C353" s="1250" t="s">
        <v>3768</v>
      </c>
      <c r="D353" s="262"/>
      <c r="E353" s="76"/>
      <c r="F353" s="621"/>
      <c r="G353" s="76"/>
    </row>
    <row r="354" spans="1:7" s="696" customFormat="1" x14ac:dyDescent="0.2">
      <c r="A354" s="1589"/>
      <c r="B354" s="1734"/>
      <c r="C354" s="1250" t="s">
        <v>3769</v>
      </c>
      <c r="D354" s="262" t="s">
        <v>40</v>
      </c>
      <c r="E354" s="76">
        <v>1</v>
      </c>
      <c r="F354" s="1531"/>
      <c r="G354" s="76">
        <f>F354*E354</f>
        <v>0</v>
      </c>
    </row>
    <row r="355" spans="1:7" s="696" customFormat="1" x14ac:dyDescent="0.2">
      <c r="A355" s="1589"/>
      <c r="B355" s="1734"/>
      <c r="C355" s="1250" t="s">
        <v>3770</v>
      </c>
      <c r="D355" s="262"/>
      <c r="E355" s="76"/>
      <c r="F355" s="621"/>
      <c r="G355" s="76"/>
    </row>
    <row r="356" spans="1:7" s="696" customFormat="1" x14ac:dyDescent="0.2">
      <c r="A356" s="1589"/>
      <c r="B356" s="1734"/>
      <c r="C356" s="1250" t="s">
        <v>3771</v>
      </c>
      <c r="D356" s="262"/>
      <c r="E356" s="76"/>
      <c r="F356" s="621"/>
      <c r="G356" s="76"/>
    </row>
    <row r="357" spans="1:7" s="696" customFormat="1" ht="48" x14ac:dyDescent="0.2">
      <c r="A357" s="1589"/>
      <c r="B357" s="1734"/>
      <c r="C357" s="1250" t="s">
        <v>3772</v>
      </c>
      <c r="D357" s="262"/>
      <c r="E357" s="76"/>
      <c r="F357" s="621"/>
      <c r="G357" s="76"/>
    </row>
    <row r="358" spans="1:7" s="696" customFormat="1" ht="48" x14ac:dyDescent="0.2">
      <c r="A358" s="1589"/>
      <c r="B358" s="1734"/>
      <c r="C358" s="1250" t="s">
        <v>3773</v>
      </c>
      <c r="D358" s="262"/>
      <c r="E358" s="76"/>
      <c r="F358" s="621"/>
      <c r="G358" s="76"/>
    </row>
    <row r="359" spans="1:7" s="695" customFormat="1" x14ac:dyDescent="0.2">
      <c r="A359" s="1589"/>
      <c r="B359" s="1734"/>
      <c r="C359" s="1250"/>
      <c r="D359" s="262"/>
      <c r="E359" s="76"/>
      <c r="F359" s="621"/>
      <c r="G359" s="76"/>
    </row>
    <row r="360" spans="1:7" s="696" customFormat="1" x14ac:dyDescent="0.2">
      <c r="A360" s="1589">
        <v>1</v>
      </c>
      <c r="B360" s="1718">
        <f>SUM(A$4:A360)</f>
        <v>80</v>
      </c>
      <c r="C360" s="1654" t="s">
        <v>3774</v>
      </c>
      <c r="D360" s="262"/>
      <c r="E360" s="76"/>
      <c r="F360" s="621"/>
      <c r="G360" s="76"/>
    </row>
    <row r="361" spans="1:7" s="696" customFormat="1" ht="48" x14ac:dyDescent="0.2">
      <c r="A361" s="1595"/>
      <c r="B361" s="1719"/>
      <c r="C361" s="1250" t="s">
        <v>3775</v>
      </c>
      <c r="D361" s="262"/>
      <c r="E361" s="76"/>
      <c r="F361" s="621"/>
      <c r="G361" s="76"/>
    </row>
    <row r="362" spans="1:7" s="696" customFormat="1" x14ac:dyDescent="0.2">
      <c r="A362" s="1595"/>
      <c r="B362" s="1719"/>
      <c r="C362" s="1250" t="s">
        <v>3776</v>
      </c>
      <c r="D362" s="262"/>
      <c r="E362" s="76"/>
      <c r="F362" s="621"/>
      <c r="G362" s="76"/>
    </row>
    <row r="363" spans="1:7" s="696" customFormat="1" x14ac:dyDescent="0.2">
      <c r="A363" s="1595"/>
      <c r="B363" s="1719"/>
      <c r="C363" s="1250" t="s">
        <v>3777</v>
      </c>
      <c r="D363" s="262"/>
      <c r="E363" s="76"/>
      <c r="F363" s="621"/>
      <c r="G363" s="76"/>
    </row>
    <row r="364" spans="1:7" s="696" customFormat="1" x14ac:dyDescent="0.2">
      <c r="A364" s="1595"/>
      <c r="B364" s="1719"/>
      <c r="C364" s="1250" t="s">
        <v>3778</v>
      </c>
      <c r="D364" s="262"/>
      <c r="E364" s="76"/>
      <c r="F364" s="621"/>
      <c r="G364" s="76"/>
    </row>
    <row r="365" spans="1:7" s="696" customFormat="1" x14ac:dyDescent="0.2">
      <c r="A365" s="1595"/>
      <c r="B365" s="1719"/>
      <c r="C365" s="1250" t="s">
        <v>3779</v>
      </c>
      <c r="D365" s="262"/>
      <c r="E365" s="76"/>
      <c r="F365" s="621"/>
      <c r="G365" s="76"/>
    </row>
    <row r="366" spans="1:7" s="696" customFormat="1" x14ac:dyDescent="0.2">
      <c r="A366" s="1595"/>
      <c r="B366" s="1719"/>
      <c r="C366" s="1250" t="s">
        <v>3780</v>
      </c>
      <c r="D366" s="262"/>
      <c r="E366" s="76"/>
      <c r="F366" s="621"/>
      <c r="G366" s="76"/>
    </row>
    <row r="367" spans="1:7" s="696" customFormat="1" x14ac:dyDescent="0.2">
      <c r="A367" s="1595"/>
      <c r="B367" s="1719"/>
      <c r="C367" s="1655" t="s">
        <v>3781</v>
      </c>
      <c r="D367" s="262"/>
      <c r="E367" s="76"/>
      <c r="F367" s="621"/>
      <c r="G367" s="76"/>
    </row>
    <row r="368" spans="1:7" s="696" customFormat="1" x14ac:dyDescent="0.2">
      <c r="A368" s="1595"/>
      <c r="B368" s="1719"/>
      <c r="C368" s="1655" t="s">
        <v>3782</v>
      </c>
      <c r="D368" s="262" t="s">
        <v>40</v>
      </c>
      <c r="E368" s="76">
        <v>1</v>
      </c>
      <c r="F368" s="1531"/>
      <c r="G368" s="76">
        <f>F368*E368</f>
        <v>0</v>
      </c>
    </row>
    <row r="369" spans="1:7" s="696" customFormat="1" x14ac:dyDescent="0.2">
      <c r="A369" s="1589">
        <v>1</v>
      </c>
      <c r="B369" s="1718">
        <f>SUM(A$4:A369)</f>
        <v>81</v>
      </c>
      <c r="C369" s="1654" t="s">
        <v>3783</v>
      </c>
      <c r="D369" s="262"/>
      <c r="E369" s="76"/>
      <c r="F369" s="621"/>
      <c r="G369" s="76"/>
    </row>
    <row r="370" spans="1:7" s="696" customFormat="1" ht="48" x14ac:dyDescent="0.2">
      <c r="A370" s="1595"/>
      <c r="B370" s="1719"/>
      <c r="C370" s="1250" t="s">
        <v>3775</v>
      </c>
      <c r="D370" s="262"/>
      <c r="E370" s="76"/>
      <c r="F370" s="621"/>
      <c r="G370" s="76"/>
    </row>
    <row r="371" spans="1:7" s="696" customFormat="1" x14ac:dyDescent="0.2">
      <c r="A371" s="1595"/>
      <c r="B371" s="1719"/>
      <c r="C371" s="1250" t="s">
        <v>3784</v>
      </c>
      <c r="D371" s="262"/>
      <c r="E371" s="76"/>
      <c r="F371" s="621"/>
      <c r="G371" s="76"/>
    </row>
    <row r="372" spans="1:7" s="696" customFormat="1" x14ac:dyDescent="0.2">
      <c r="A372" s="1595"/>
      <c r="B372" s="1719"/>
      <c r="C372" s="1250" t="s">
        <v>3777</v>
      </c>
      <c r="D372" s="262"/>
      <c r="E372" s="76"/>
      <c r="F372" s="621"/>
      <c r="G372" s="76"/>
    </row>
    <row r="373" spans="1:7" s="696" customFormat="1" x14ac:dyDescent="0.2">
      <c r="A373" s="1595"/>
      <c r="B373" s="1719"/>
      <c r="C373" s="1250" t="s">
        <v>3785</v>
      </c>
      <c r="D373" s="262"/>
      <c r="E373" s="76"/>
      <c r="F373" s="621"/>
      <c r="G373" s="76"/>
    </row>
    <row r="374" spans="1:7" s="696" customFormat="1" x14ac:dyDescent="0.2">
      <c r="A374" s="1595"/>
      <c r="B374" s="1719"/>
      <c r="C374" s="1250" t="s">
        <v>3786</v>
      </c>
      <c r="D374" s="262"/>
      <c r="E374" s="76"/>
      <c r="F374" s="621"/>
      <c r="G374" s="76"/>
    </row>
    <row r="375" spans="1:7" s="696" customFormat="1" x14ac:dyDescent="0.2">
      <c r="A375" s="1595"/>
      <c r="B375" s="1719"/>
      <c r="C375" s="1250" t="s">
        <v>3780</v>
      </c>
      <c r="D375" s="262"/>
      <c r="E375" s="76"/>
      <c r="F375" s="621"/>
      <c r="G375" s="76"/>
    </row>
    <row r="376" spans="1:7" s="696" customFormat="1" x14ac:dyDescent="0.2">
      <c r="A376" s="1595"/>
      <c r="B376" s="1719"/>
      <c r="C376" s="1655" t="s">
        <v>3787</v>
      </c>
      <c r="D376" s="262" t="s">
        <v>40</v>
      </c>
      <c r="E376" s="76">
        <v>1</v>
      </c>
      <c r="F376" s="1531"/>
      <c r="G376" s="76">
        <f>F376*E376</f>
        <v>0</v>
      </c>
    </row>
    <row r="377" spans="1:7" s="696" customFormat="1" x14ac:dyDescent="0.2">
      <c r="A377" s="1589">
        <v>1</v>
      </c>
      <c r="B377" s="1718">
        <f>SUM(A$4:A377)</f>
        <v>82</v>
      </c>
      <c r="C377" s="1654" t="s">
        <v>3788</v>
      </c>
      <c r="D377" s="262"/>
      <c r="E377" s="76"/>
      <c r="F377" s="621"/>
      <c r="G377" s="76"/>
    </row>
    <row r="378" spans="1:7" s="696" customFormat="1" ht="48" x14ac:dyDescent="0.2">
      <c r="A378" s="1595"/>
      <c r="B378" s="1719"/>
      <c r="C378" s="1250" t="s">
        <v>3789</v>
      </c>
      <c r="D378" s="262"/>
      <c r="E378" s="76"/>
      <c r="F378" s="621"/>
      <c r="G378" s="76"/>
    </row>
    <row r="379" spans="1:7" s="696" customFormat="1" x14ac:dyDescent="0.2">
      <c r="A379" s="1595"/>
      <c r="B379" s="1719"/>
      <c r="C379" s="1250" t="s">
        <v>3790</v>
      </c>
      <c r="D379" s="262"/>
      <c r="E379" s="76"/>
      <c r="F379" s="621"/>
      <c r="G379" s="76"/>
    </row>
    <row r="380" spans="1:7" s="696" customFormat="1" x14ac:dyDescent="0.2">
      <c r="A380" s="1595"/>
      <c r="B380" s="1719"/>
      <c r="C380" s="1250" t="s">
        <v>3791</v>
      </c>
      <c r="D380" s="262"/>
      <c r="E380" s="76"/>
      <c r="F380" s="621"/>
      <c r="G380" s="76"/>
    </row>
    <row r="381" spans="1:7" s="696" customFormat="1" x14ac:dyDescent="0.2">
      <c r="A381" s="1595"/>
      <c r="B381" s="1719"/>
      <c r="C381" s="1250" t="s">
        <v>3792</v>
      </c>
      <c r="D381" s="262"/>
      <c r="E381" s="76"/>
      <c r="F381" s="621"/>
      <c r="G381" s="76"/>
    </row>
    <row r="382" spans="1:7" s="696" customFormat="1" x14ac:dyDescent="0.2">
      <c r="A382" s="1595"/>
      <c r="B382" s="1719"/>
      <c r="C382" s="1250" t="s">
        <v>3793</v>
      </c>
      <c r="D382" s="262"/>
      <c r="E382" s="76"/>
      <c r="F382" s="621"/>
      <c r="G382" s="76"/>
    </row>
    <row r="383" spans="1:7" s="696" customFormat="1" x14ac:dyDescent="0.2">
      <c r="A383" s="1595"/>
      <c r="B383" s="1719"/>
      <c r="C383" s="1250" t="s">
        <v>3780</v>
      </c>
      <c r="D383" s="262"/>
      <c r="E383" s="76"/>
      <c r="F383" s="621"/>
      <c r="G383" s="76"/>
    </row>
    <row r="384" spans="1:7" s="696" customFormat="1" x14ac:dyDescent="0.2">
      <c r="A384" s="1595"/>
      <c r="B384" s="1719"/>
      <c r="C384" s="1655" t="s">
        <v>3794</v>
      </c>
      <c r="D384" s="262"/>
      <c r="E384" s="76"/>
      <c r="F384" s="621"/>
      <c r="G384" s="76"/>
    </row>
    <row r="385" spans="1:7" s="696" customFormat="1" x14ac:dyDescent="0.2">
      <c r="A385" s="1595"/>
      <c r="B385" s="1719"/>
      <c r="C385" s="1655" t="s">
        <v>3795</v>
      </c>
      <c r="D385" s="262"/>
      <c r="E385" s="76"/>
      <c r="F385" s="621"/>
      <c r="G385" s="76"/>
    </row>
    <row r="386" spans="1:7" s="696" customFormat="1" x14ac:dyDescent="0.2">
      <c r="A386" s="1595"/>
      <c r="B386" s="1719"/>
      <c r="C386" s="1655" t="s">
        <v>3796</v>
      </c>
      <c r="D386" s="262"/>
      <c r="E386" s="76"/>
      <c r="F386" s="621"/>
      <c r="G386" s="76"/>
    </row>
    <row r="387" spans="1:7" s="696" customFormat="1" x14ac:dyDescent="0.2">
      <c r="A387" s="1595"/>
      <c r="B387" s="1719"/>
      <c r="C387" s="1655" t="s">
        <v>3797</v>
      </c>
      <c r="D387" s="262" t="s">
        <v>40</v>
      </c>
      <c r="E387" s="76">
        <v>1</v>
      </c>
      <c r="F387" s="1531"/>
      <c r="G387" s="76">
        <f>F387*E387</f>
        <v>0</v>
      </c>
    </row>
    <row r="388" spans="1:7" s="696" customFormat="1" x14ac:dyDescent="0.2">
      <c r="A388" s="1589">
        <v>1</v>
      </c>
      <c r="B388" s="1718">
        <f>SUM(A$4:A388)</f>
        <v>83</v>
      </c>
      <c r="C388" s="1654" t="s">
        <v>3798</v>
      </c>
      <c r="D388" s="262"/>
      <c r="E388" s="76"/>
      <c r="F388" s="621"/>
      <c r="G388" s="76"/>
    </row>
    <row r="389" spans="1:7" s="696" customFormat="1" ht="48" x14ac:dyDescent="0.2">
      <c r="A389" s="1595"/>
      <c r="B389" s="1719"/>
      <c r="C389" s="1250" t="s">
        <v>3799</v>
      </c>
      <c r="D389" s="262"/>
      <c r="E389" s="76"/>
      <c r="F389" s="621"/>
      <c r="G389" s="76"/>
    </row>
    <row r="390" spans="1:7" s="696" customFormat="1" x14ac:dyDescent="0.2">
      <c r="A390" s="1595"/>
      <c r="B390" s="1719"/>
      <c r="C390" s="1250" t="s">
        <v>3800</v>
      </c>
      <c r="D390" s="262" t="s">
        <v>40</v>
      </c>
      <c r="E390" s="76">
        <v>1</v>
      </c>
      <c r="F390" s="1531"/>
      <c r="G390" s="76">
        <f>F390*E390</f>
        <v>0</v>
      </c>
    </row>
    <row r="391" spans="1:7" s="696" customFormat="1" x14ac:dyDescent="0.2">
      <c r="A391" s="1589">
        <v>1</v>
      </c>
      <c r="B391" s="1718">
        <f>SUM(A$4:A391)</f>
        <v>84</v>
      </c>
      <c r="C391" s="1654" t="s">
        <v>3801</v>
      </c>
      <c r="D391" s="262"/>
      <c r="E391" s="76"/>
      <c r="F391" s="621"/>
      <c r="G391" s="76"/>
    </row>
    <row r="392" spans="1:7" s="696" customFormat="1" ht="24" x14ac:dyDescent="0.2">
      <c r="A392" s="1589"/>
      <c r="B392" s="1718"/>
      <c r="C392" s="1250" t="s">
        <v>3802</v>
      </c>
      <c r="D392" s="262"/>
      <c r="E392" s="76"/>
      <c r="F392" s="621"/>
      <c r="G392" s="76"/>
    </row>
    <row r="393" spans="1:7" s="696" customFormat="1" ht="48" x14ac:dyDescent="0.2">
      <c r="A393" s="1589"/>
      <c r="B393" s="1718"/>
      <c r="C393" s="1655" t="s">
        <v>3803</v>
      </c>
      <c r="D393" s="262"/>
      <c r="E393" s="76"/>
      <c r="F393" s="621"/>
      <c r="G393" s="76"/>
    </row>
    <row r="394" spans="1:7" s="696" customFormat="1" ht="24" x14ac:dyDescent="0.2">
      <c r="A394" s="1589"/>
      <c r="B394" s="1718"/>
      <c r="C394" s="1655" t="s">
        <v>3804</v>
      </c>
      <c r="D394" s="262"/>
      <c r="E394" s="76"/>
      <c r="F394" s="621"/>
      <c r="G394" s="76"/>
    </row>
    <row r="395" spans="1:7" s="696" customFormat="1" x14ac:dyDescent="0.2">
      <c r="A395" s="1589"/>
      <c r="B395" s="1718"/>
      <c r="C395" s="1250" t="s">
        <v>3805</v>
      </c>
      <c r="D395" s="262"/>
      <c r="E395" s="76"/>
      <c r="F395" s="621"/>
      <c r="G395" s="76"/>
    </row>
    <row r="396" spans="1:7" s="696" customFormat="1" x14ac:dyDescent="0.2">
      <c r="A396" s="1589"/>
      <c r="B396" s="1718"/>
      <c r="C396" s="1250" t="s">
        <v>3806</v>
      </c>
      <c r="D396" s="262"/>
      <c r="E396" s="76"/>
      <c r="F396" s="621"/>
      <c r="G396" s="76"/>
    </row>
    <row r="397" spans="1:7" s="696" customFormat="1" x14ac:dyDescent="0.2">
      <c r="A397" s="1589"/>
      <c r="B397" s="1718"/>
      <c r="C397" s="1250" t="s">
        <v>3807</v>
      </c>
      <c r="D397" s="262"/>
      <c r="E397" s="76"/>
      <c r="F397" s="621"/>
      <c r="G397" s="76"/>
    </row>
    <row r="398" spans="1:7" s="696" customFormat="1" x14ac:dyDescent="0.2">
      <c r="A398" s="1589"/>
      <c r="B398" s="1718"/>
      <c r="C398" s="1250" t="s">
        <v>3808</v>
      </c>
      <c r="D398" s="262" t="s">
        <v>5</v>
      </c>
      <c r="E398" s="76">
        <v>35</v>
      </c>
      <c r="F398" s="1531"/>
      <c r="G398" s="76">
        <f>F398*E398</f>
        <v>0</v>
      </c>
    </row>
    <row r="399" spans="1:7" s="696" customFormat="1" ht="24" x14ac:dyDescent="0.2">
      <c r="A399" s="1589"/>
      <c r="B399" s="1718"/>
      <c r="C399" s="1250" t="s">
        <v>3809</v>
      </c>
      <c r="D399" s="262"/>
      <c r="E399" s="76"/>
      <c r="F399" s="621"/>
      <c r="G399" s="76"/>
    </row>
    <row r="400" spans="1:7" s="696" customFormat="1" x14ac:dyDescent="0.2">
      <c r="A400" s="1589">
        <v>1</v>
      </c>
      <c r="B400" s="1718">
        <f>SUM(A$4:A400)</f>
        <v>85</v>
      </c>
      <c r="C400" s="1654" t="s">
        <v>3801</v>
      </c>
      <c r="D400" s="262"/>
      <c r="E400" s="76"/>
      <c r="F400" s="621"/>
      <c r="G400" s="76"/>
    </row>
    <row r="401" spans="1:7" s="696" customFormat="1" ht="24" x14ac:dyDescent="0.2">
      <c r="A401" s="1589"/>
      <c r="B401" s="1718"/>
      <c r="C401" s="1250" t="s">
        <v>3810</v>
      </c>
      <c r="D401" s="262"/>
      <c r="E401" s="76"/>
      <c r="F401" s="621"/>
      <c r="G401" s="76"/>
    </row>
    <row r="402" spans="1:7" s="696" customFormat="1" ht="48" x14ac:dyDescent="0.2">
      <c r="A402" s="1589"/>
      <c r="B402" s="1718"/>
      <c r="C402" s="1655" t="s">
        <v>3803</v>
      </c>
      <c r="D402" s="262"/>
      <c r="E402" s="76"/>
      <c r="F402" s="621"/>
      <c r="G402" s="76"/>
    </row>
    <row r="403" spans="1:7" s="696" customFormat="1" ht="24" x14ac:dyDescent="0.2">
      <c r="A403" s="1589"/>
      <c r="B403" s="1718"/>
      <c r="C403" s="1655" t="s">
        <v>3811</v>
      </c>
      <c r="D403" s="262"/>
      <c r="E403" s="76"/>
      <c r="F403" s="621"/>
      <c r="G403" s="76"/>
    </row>
    <row r="404" spans="1:7" s="696" customFormat="1" x14ac:dyDescent="0.2">
      <c r="A404" s="1589"/>
      <c r="B404" s="1718"/>
      <c r="C404" s="1250" t="s">
        <v>3805</v>
      </c>
      <c r="D404" s="262"/>
      <c r="E404" s="76"/>
      <c r="F404" s="621"/>
      <c r="G404" s="76"/>
    </row>
    <row r="405" spans="1:7" s="696" customFormat="1" x14ac:dyDescent="0.2">
      <c r="A405" s="1589"/>
      <c r="B405" s="1718"/>
      <c r="C405" s="1250" t="s">
        <v>3806</v>
      </c>
      <c r="D405" s="262"/>
      <c r="E405" s="76"/>
      <c r="F405" s="621"/>
      <c r="G405" s="76"/>
    </row>
    <row r="406" spans="1:7" s="696" customFormat="1" x14ac:dyDescent="0.2">
      <c r="A406" s="1589"/>
      <c r="B406" s="1718"/>
      <c r="C406" s="1250" t="s">
        <v>3807</v>
      </c>
      <c r="D406" s="262"/>
      <c r="E406" s="76"/>
      <c r="F406" s="621"/>
      <c r="G406" s="76"/>
    </row>
    <row r="407" spans="1:7" s="696" customFormat="1" x14ac:dyDescent="0.2">
      <c r="A407" s="1589"/>
      <c r="B407" s="1718"/>
      <c r="C407" s="1250" t="s">
        <v>3812</v>
      </c>
      <c r="D407" s="262" t="s">
        <v>5</v>
      </c>
      <c r="E407" s="76">
        <v>3</v>
      </c>
      <c r="F407" s="1531"/>
      <c r="G407" s="76">
        <f>F407*E407</f>
        <v>0</v>
      </c>
    </row>
    <row r="408" spans="1:7" s="696" customFormat="1" x14ac:dyDescent="0.2">
      <c r="A408" s="1589">
        <v>1</v>
      </c>
      <c r="B408" s="1718">
        <f>SUM(A$4:A408)</f>
        <v>86</v>
      </c>
      <c r="C408" s="1654" t="s">
        <v>3813</v>
      </c>
      <c r="D408" s="262"/>
      <c r="E408" s="76"/>
      <c r="F408" s="621"/>
      <c r="G408" s="76"/>
    </row>
    <row r="409" spans="1:7" s="696" customFormat="1" ht="60" x14ac:dyDescent="0.2">
      <c r="A409" s="1595"/>
      <c r="B409" s="1719"/>
      <c r="C409" s="1250" t="s">
        <v>3814</v>
      </c>
      <c r="D409" s="262"/>
      <c r="E409" s="76"/>
      <c r="F409" s="621"/>
      <c r="G409" s="76"/>
    </row>
    <row r="410" spans="1:7" s="696" customFormat="1" x14ac:dyDescent="0.2">
      <c r="A410" s="1595"/>
      <c r="B410" s="1719"/>
      <c r="C410" s="1250" t="s">
        <v>3805</v>
      </c>
      <c r="D410" s="262"/>
      <c r="E410" s="76"/>
      <c r="F410" s="621"/>
      <c r="G410" s="76"/>
    </row>
    <row r="411" spans="1:7" s="696" customFormat="1" x14ac:dyDescent="0.2">
      <c r="A411" s="1595"/>
      <c r="B411" s="1719"/>
      <c r="C411" s="1250" t="s">
        <v>3806</v>
      </c>
      <c r="D411" s="262"/>
      <c r="E411" s="76"/>
      <c r="F411" s="621"/>
      <c r="G411" s="76"/>
    </row>
    <row r="412" spans="1:7" s="696" customFormat="1" x14ac:dyDescent="0.2">
      <c r="A412" s="1595"/>
      <c r="B412" s="1719"/>
      <c r="C412" s="1250" t="s">
        <v>3807</v>
      </c>
      <c r="D412" s="262"/>
      <c r="E412" s="76"/>
      <c r="F412" s="621"/>
      <c r="G412" s="76"/>
    </row>
    <row r="413" spans="1:7" s="696" customFormat="1" x14ac:dyDescent="0.2">
      <c r="A413" s="1595"/>
      <c r="B413" s="1719"/>
      <c r="C413" s="1250" t="s">
        <v>3815</v>
      </c>
      <c r="D413" s="262" t="s">
        <v>5</v>
      </c>
      <c r="E413" s="76">
        <v>17</v>
      </c>
      <c r="F413" s="1531"/>
      <c r="G413" s="76">
        <f>F413*E413</f>
        <v>0</v>
      </c>
    </row>
    <row r="414" spans="1:7" s="696" customFormat="1" x14ac:dyDescent="0.2">
      <c r="A414" s="1595"/>
      <c r="B414" s="1719"/>
      <c r="C414" s="1250" t="s">
        <v>3816</v>
      </c>
      <c r="D414" s="262" t="s">
        <v>5</v>
      </c>
      <c r="E414" s="76">
        <v>7</v>
      </c>
      <c r="F414" s="1531"/>
      <c r="G414" s="76">
        <f>F414*E414</f>
        <v>0</v>
      </c>
    </row>
    <row r="415" spans="1:7" s="696" customFormat="1" x14ac:dyDescent="0.2">
      <c r="A415" s="1595"/>
      <c r="B415" s="1719"/>
      <c r="C415" s="1252"/>
      <c r="D415" s="262"/>
      <c r="E415" s="76"/>
      <c r="F415" s="621"/>
      <c r="G415" s="76"/>
    </row>
    <row r="416" spans="1:7" s="696" customFormat="1" x14ac:dyDescent="0.2">
      <c r="A416" s="1589">
        <v>1</v>
      </c>
      <c r="B416" s="1718">
        <f>SUM(A$4:A416)</f>
        <v>87</v>
      </c>
      <c r="C416" s="1654" t="s">
        <v>3817</v>
      </c>
      <c r="D416" s="262"/>
      <c r="E416" s="76"/>
      <c r="F416" s="621"/>
      <c r="G416" s="76"/>
    </row>
    <row r="417" spans="1:7" s="696" customFormat="1" ht="36" x14ac:dyDescent="0.2">
      <c r="A417" s="1595"/>
      <c r="B417" s="1718"/>
      <c r="C417" s="1250" t="s">
        <v>3818</v>
      </c>
      <c r="D417" s="262"/>
      <c r="E417" s="76"/>
      <c r="F417" s="621"/>
      <c r="G417" s="76"/>
    </row>
    <row r="418" spans="1:7" s="696" customFormat="1" x14ac:dyDescent="0.2">
      <c r="A418" s="1595"/>
      <c r="B418" s="1719"/>
      <c r="C418" s="1250" t="s">
        <v>3805</v>
      </c>
      <c r="D418" s="262"/>
      <c r="E418" s="76"/>
      <c r="F418" s="621"/>
      <c r="G418" s="76"/>
    </row>
    <row r="419" spans="1:7" s="696" customFormat="1" x14ac:dyDescent="0.2">
      <c r="A419" s="1595"/>
      <c r="B419" s="1719"/>
      <c r="C419" s="1250" t="s">
        <v>3806</v>
      </c>
      <c r="D419" s="262"/>
      <c r="E419" s="76"/>
      <c r="F419" s="621"/>
      <c r="G419" s="76"/>
    </row>
    <row r="420" spans="1:7" s="696" customFormat="1" x14ac:dyDescent="0.2">
      <c r="A420" s="1595"/>
      <c r="B420" s="1718"/>
      <c r="C420" s="1250" t="s">
        <v>3807</v>
      </c>
      <c r="D420" s="262"/>
      <c r="E420" s="76"/>
      <c r="F420" s="621"/>
      <c r="G420" s="76"/>
    </row>
    <row r="421" spans="1:7" s="696" customFormat="1" x14ac:dyDescent="0.2">
      <c r="A421" s="1595"/>
      <c r="B421" s="1718"/>
      <c r="C421" s="1250" t="s">
        <v>3819</v>
      </c>
      <c r="D421" s="262" t="s">
        <v>5</v>
      </c>
      <c r="E421" s="76">
        <v>7</v>
      </c>
      <c r="F421" s="1531"/>
      <c r="G421" s="76">
        <f>F421*E421</f>
        <v>0</v>
      </c>
    </row>
    <row r="422" spans="1:7" s="696" customFormat="1" x14ac:dyDescent="0.2">
      <c r="A422" s="1595"/>
      <c r="B422" s="1718"/>
      <c r="C422" s="1250" t="s">
        <v>3820</v>
      </c>
      <c r="D422" s="262" t="s">
        <v>5</v>
      </c>
      <c r="E422" s="76">
        <v>3</v>
      </c>
      <c r="F422" s="1531"/>
      <c r="G422" s="76">
        <f>F422*E422</f>
        <v>0</v>
      </c>
    </row>
    <row r="423" spans="1:7" s="696" customFormat="1" x14ac:dyDescent="0.2">
      <c r="A423" s="1589">
        <v>1</v>
      </c>
      <c r="B423" s="1718">
        <f>SUM(A$4:A423)</f>
        <v>88</v>
      </c>
      <c r="C423" s="1654" t="s">
        <v>3821</v>
      </c>
      <c r="D423" s="262"/>
      <c r="E423" s="76"/>
      <c r="F423" s="621"/>
      <c r="G423" s="76"/>
    </row>
    <row r="424" spans="1:7" s="696" customFormat="1" ht="84" x14ac:dyDescent="0.2">
      <c r="A424" s="1595"/>
      <c r="B424" s="1719"/>
      <c r="C424" s="1250" t="s">
        <v>3822</v>
      </c>
      <c r="D424" s="262"/>
      <c r="E424" s="76"/>
      <c r="F424" s="621"/>
      <c r="G424" s="76"/>
    </row>
    <row r="425" spans="1:7" s="696" customFormat="1" x14ac:dyDescent="0.2">
      <c r="A425" s="1595"/>
      <c r="B425" s="1719"/>
      <c r="C425" s="1250" t="s">
        <v>3823</v>
      </c>
      <c r="D425" s="262"/>
      <c r="E425" s="76"/>
      <c r="F425" s="621"/>
      <c r="G425" s="76"/>
    </row>
    <row r="426" spans="1:7" s="696" customFormat="1" x14ac:dyDescent="0.2">
      <c r="A426" s="1595"/>
      <c r="B426" s="1719"/>
      <c r="C426" s="1250" t="s">
        <v>3805</v>
      </c>
      <c r="D426" s="262"/>
      <c r="E426" s="76"/>
      <c r="F426" s="621"/>
      <c r="G426" s="76"/>
    </row>
    <row r="427" spans="1:7" s="696" customFormat="1" x14ac:dyDescent="0.2">
      <c r="A427" s="1595"/>
      <c r="B427" s="1719"/>
      <c r="C427" s="1250" t="s">
        <v>3806</v>
      </c>
      <c r="D427" s="262"/>
      <c r="E427" s="76"/>
      <c r="F427" s="621"/>
      <c r="G427" s="76"/>
    </row>
    <row r="428" spans="1:7" s="696" customFormat="1" x14ac:dyDescent="0.2">
      <c r="A428" s="1595"/>
      <c r="B428" s="1719"/>
      <c r="C428" s="1250" t="s">
        <v>3807</v>
      </c>
      <c r="D428" s="262"/>
      <c r="E428" s="76"/>
      <c r="F428" s="621"/>
      <c r="G428" s="76"/>
    </row>
    <row r="429" spans="1:7" s="696" customFormat="1" x14ac:dyDescent="0.2">
      <c r="A429" s="1595"/>
      <c r="B429" s="1719"/>
      <c r="C429" s="1250" t="s">
        <v>3824</v>
      </c>
      <c r="D429" s="262" t="s">
        <v>5</v>
      </c>
      <c r="E429" s="76">
        <v>19</v>
      </c>
      <c r="F429" s="1531"/>
      <c r="G429" s="76">
        <f>F429*E429</f>
        <v>0</v>
      </c>
    </row>
    <row r="430" spans="1:7" s="696" customFormat="1" x14ac:dyDescent="0.2">
      <c r="A430" s="1595"/>
      <c r="B430" s="1719"/>
      <c r="C430" s="1250" t="s">
        <v>3825</v>
      </c>
      <c r="D430" s="262" t="s">
        <v>5</v>
      </c>
      <c r="E430" s="76">
        <v>5</v>
      </c>
      <c r="F430" s="1531"/>
      <c r="G430" s="76">
        <f>F430*E430</f>
        <v>0</v>
      </c>
    </row>
    <row r="431" spans="1:7" s="696" customFormat="1" x14ac:dyDescent="0.2">
      <c r="A431" s="1589">
        <v>1</v>
      </c>
      <c r="B431" s="1718">
        <f>SUM(A$4:A431)</f>
        <v>89</v>
      </c>
      <c r="C431" s="1654" t="s">
        <v>3826</v>
      </c>
      <c r="D431" s="262"/>
      <c r="E431" s="76"/>
      <c r="F431" s="621"/>
      <c r="G431" s="76"/>
    </row>
    <row r="432" spans="1:7" s="696" customFormat="1" x14ac:dyDescent="0.2">
      <c r="A432" s="1595"/>
      <c r="B432" s="1718"/>
      <c r="C432" s="1250" t="s">
        <v>3827</v>
      </c>
      <c r="D432" s="262"/>
      <c r="E432" s="76"/>
      <c r="F432" s="621"/>
      <c r="G432" s="76"/>
    </row>
    <row r="433" spans="1:7" s="696" customFormat="1" x14ac:dyDescent="0.2">
      <c r="A433" s="1595"/>
      <c r="B433" s="1718"/>
      <c r="C433" s="1250" t="s">
        <v>3828</v>
      </c>
      <c r="D433" s="262"/>
      <c r="E433" s="76"/>
      <c r="F433" s="621"/>
      <c r="G433" s="76"/>
    </row>
    <row r="434" spans="1:7" s="696" customFormat="1" x14ac:dyDescent="0.2">
      <c r="A434" s="1595"/>
      <c r="B434" s="1718"/>
      <c r="C434" s="1252" t="s">
        <v>3829</v>
      </c>
      <c r="D434" s="262"/>
      <c r="E434" s="76"/>
      <c r="F434" s="621"/>
      <c r="G434" s="76"/>
    </row>
    <row r="435" spans="1:7" s="696" customFormat="1" x14ac:dyDescent="0.2">
      <c r="A435" s="1595"/>
      <c r="B435" s="1718"/>
      <c r="C435" s="1252" t="s">
        <v>3830</v>
      </c>
      <c r="D435" s="262"/>
      <c r="E435" s="76"/>
      <c r="F435" s="621"/>
      <c r="G435" s="76"/>
    </row>
    <row r="436" spans="1:7" s="696" customFormat="1" ht="36" x14ac:dyDescent="0.2">
      <c r="A436" s="1595"/>
      <c r="B436" s="1718"/>
      <c r="C436" s="1250" t="s">
        <v>3831</v>
      </c>
      <c r="D436" s="262"/>
      <c r="E436" s="76"/>
      <c r="F436" s="621"/>
      <c r="G436" s="76"/>
    </row>
    <row r="437" spans="1:7" s="696" customFormat="1" x14ac:dyDescent="0.2">
      <c r="A437" s="1595"/>
      <c r="B437" s="1719"/>
      <c r="C437" s="1250" t="s">
        <v>3806</v>
      </c>
      <c r="D437" s="262"/>
      <c r="E437" s="76"/>
      <c r="F437" s="621"/>
      <c r="G437" s="76"/>
    </row>
    <row r="438" spans="1:7" s="696" customFormat="1" x14ac:dyDescent="0.2">
      <c r="A438" s="1595"/>
      <c r="B438" s="1718"/>
      <c r="C438" s="1250" t="s">
        <v>3807</v>
      </c>
      <c r="D438" s="262"/>
      <c r="E438" s="76"/>
      <c r="F438" s="621"/>
      <c r="G438" s="76"/>
    </row>
    <row r="439" spans="1:7" s="696" customFormat="1" x14ac:dyDescent="0.2">
      <c r="A439" s="1595"/>
      <c r="B439" s="1718"/>
      <c r="C439" s="1250" t="s">
        <v>3832</v>
      </c>
      <c r="D439" s="262" t="s">
        <v>5</v>
      </c>
      <c r="E439" s="76">
        <v>2</v>
      </c>
      <c r="F439" s="1531"/>
      <c r="G439" s="76">
        <f>F439*E439</f>
        <v>0</v>
      </c>
    </row>
    <row r="440" spans="1:7" s="696" customFormat="1" x14ac:dyDescent="0.2">
      <c r="A440" s="1589">
        <v>1</v>
      </c>
      <c r="B440" s="1718">
        <f>SUM(A$4:A440)</f>
        <v>90</v>
      </c>
      <c r="C440" s="1654" t="s">
        <v>3833</v>
      </c>
      <c r="D440" s="262"/>
      <c r="E440" s="76"/>
      <c r="F440" s="621"/>
      <c r="G440" s="76"/>
    </row>
    <row r="441" spans="1:7" s="696" customFormat="1" x14ac:dyDescent="0.2">
      <c r="A441" s="1595"/>
      <c r="B441" s="1719"/>
      <c r="C441" s="1250" t="s">
        <v>3834</v>
      </c>
      <c r="D441" s="262"/>
      <c r="E441" s="76"/>
      <c r="F441" s="621"/>
      <c r="G441" s="76"/>
    </row>
    <row r="442" spans="1:7" s="696" customFormat="1" x14ac:dyDescent="0.2">
      <c r="A442" s="1595"/>
      <c r="B442" s="1719"/>
      <c r="C442" s="1655" t="s">
        <v>3835</v>
      </c>
      <c r="D442" s="262"/>
      <c r="E442" s="76"/>
      <c r="F442" s="621"/>
      <c r="G442" s="76"/>
    </row>
    <row r="443" spans="1:7" s="696" customFormat="1" x14ac:dyDescent="0.2">
      <c r="A443" s="1595"/>
      <c r="B443" s="1719"/>
      <c r="C443" s="1655" t="s">
        <v>3836</v>
      </c>
      <c r="D443" s="262"/>
      <c r="E443" s="76"/>
      <c r="F443" s="621"/>
      <c r="G443" s="76"/>
    </row>
    <row r="444" spans="1:7" s="696" customFormat="1" ht="24" x14ac:dyDescent="0.2">
      <c r="A444" s="1595"/>
      <c r="B444" s="1719"/>
      <c r="C444" s="1655" t="s">
        <v>3837</v>
      </c>
      <c r="D444" s="262"/>
      <c r="E444" s="76"/>
      <c r="F444" s="621"/>
      <c r="G444" s="76"/>
    </row>
    <row r="445" spans="1:7" s="696" customFormat="1" ht="36" x14ac:dyDescent="0.2">
      <c r="A445" s="1595"/>
      <c r="B445" s="1719"/>
      <c r="C445" s="1655" t="s">
        <v>3838</v>
      </c>
      <c r="D445" s="262"/>
      <c r="E445" s="76"/>
      <c r="F445" s="621"/>
      <c r="G445" s="76"/>
    </row>
    <row r="446" spans="1:7" s="696" customFormat="1" x14ac:dyDescent="0.2">
      <c r="A446" s="1595"/>
      <c r="B446" s="1719"/>
      <c r="C446" s="1655" t="s">
        <v>3839</v>
      </c>
      <c r="D446" s="262"/>
      <c r="E446" s="76"/>
      <c r="F446" s="621"/>
      <c r="G446" s="76"/>
    </row>
    <row r="447" spans="1:7" s="696" customFormat="1" x14ac:dyDescent="0.2">
      <c r="A447" s="1595"/>
      <c r="B447" s="1719"/>
      <c r="C447" s="1655" t="s">
        <v>3840</v>
      </c>
      <c r="D447" s="262"/>
      <c r="E447" s="76"/>
      <c r="F447" s="621"/>
      <c r="G447" s="76"/>
    </row>
    <row r="448" spans="1:7" s="696" customFormat="1" x14ac:dyDescent="0.2">
      <c r="A448" s="1595"/>
      <c r="B448" s="1719"/>
      <c r="C448" s="1655" t="s">
        <v>3841</v>
      </c>
      <c r="D448" s="262"/>
      <c r="E448" s="76"/>
      <c r="F448" s="621"/>
      <c r="G448" s="76"/>
    </row>
    <row r="449" spans="1:9" s="696" customFormat="1" x14ac:dyDescent="0.2">
      <c r="A449" s="1595"/>
      <c r="B449" s="1719"/>
      <c r="C449" s="1655" t="s">
        <v>3842</v>
      </c>
      <c r="D449" s="262"/>
      <c r="E449" s="76"/>
      <c r="F449" s="621"/>
      <c r="G449" s="76"/>
    </row>
    <row r="450" spans="1:9" s="696" customFormat="1" x14ac:dyDescent="0.2">
      <c r="A450" s="1595"/>
      <c r="B450" s="1719"/>
      <c r="C450" s="1655" t="s">
        <v>3843</v>
      </c>
      <c r="D450" s="262"/>
      <c r="E450" s="76"/>
      <c r="F450" s="621"/>
      <c r="G450" s="76"/>
    </row>
    <row r="451" spans="1:9" s="696" customFormat="1" x14ac:dyDescent="0.2">
      <c r="A451" s="1595"/>
      <c r="B451" s="1719"/>
      <c r="C451" s="1250" t="s">
        <v>3844</v>
      </c>
      <c r="D451" s="262"/>
      <c r="E451" s="76"/>
      <c r="F451" s="621"/>
      <c r="G451" s="76"/>
    </row>
    <row r="452" spans="1:9" s="696" customFormat="1" x14ac:dyDescent="0.2">
      <c r="A452" s="1595"/>
      <c r="B452" s="1719"/>
      <c r="C452" s="1250" t="s">
        <v>3845</v>
      </c>
      <c r="D452" s="262" t="s">
        <v>40</v>
      </c>
      <c r="E452" s="76">
        <v>1</v>
      </c>
      <c r="F452" s="1531"/>
      <c r="G452" s="76">
        <f>F452*E452</f>
        <v>0</v>
      </c>
    </row>
    <row r="453" spans="1:9" s="696" customFormat="1" x14ac:dyDescent="0.2">
      <c r="A453" s="1589">
        <v>1</v>
      </c>
      <c r="B453" s="1718">
        <f>SUM(A$4:A453)</f>
        <v>91</v>
      </c>
      <c r="C453" s="1654" t="s">
        <v>3846</v>
      </c>
      <c r="D453" s="262"/>
      <c r="E453" s="76"/>
      <c r="F453" s="621"/>
      <c r="G453" s="76"/>
    </row>
    <row r="454" spans="1:9" s="696" customFormat="1" ht="120" x14ac:dyDescent="0.2">
      <c r="A454" s="1595"/>
      <c r="B454" s="210"/>
      <c r="C454" s="1250" t="s">
        <v>3847</v>
      </c>
      <c r="D454" s="262"/>
      <c r="E454" s="76"/>
      <c r="F454" s="621"/>
      <c r="G454" s="76"/>
    </row>
    <row r="455" spans="1:9" s="696" customFormat="1" x14ac:dyDescent="0.2">
      <c r="A455" s="1595"/>
      <c r="B455" s="1719"/>
      <c r="C455" s="1250" t="s">
        <v>3805</v>
      </c>
      <c r="D455" s="262"/>
      <c r="E455" s="76"/>
      <c r="F455" s="621"/>
      <c r="G455" s="76"/>
    </row>
    <row r="456" spans="1:9" s="696" customFormat="1" x14ac:dyDescent="0.2">
      <c r="A456" s="1595"/>
      <c r="B456" s="1719"/>
      <c r="C456" s="1250" t="s">
        <v>3848</v>
      </c>
      <c r="D456" s="262"/>
      <c r="E456" s="76"/>
      <c r="F456" s="621"/>
      <c r="G456" s="76"/>
    </row>
    <row r="457" spans="1:9" s="696" customFormat="1" x14ac:dyDescent="0.2">
      <c r="A457" s="1595"/>
      <c r="B457" s="1719"/>
      <c r="C457" s="1250" t="s">
        <v>3849</v>
      </c>
      <c r="D457" s="262"/>
      <c r="E457" s="76"/>
      <c r="F457" s="621"/>
      <c r="G457" s="76"/>
    </row>
    <row r="458" spans="1:9" s="696" customFormat="1" x14ac:dyDescent="0.2">
      <c r="A458" s="1595"/>
      <c r="B458" s="1719"/>
      <c r="C458" s="1250" t="s">
        <v>3850</v>
      </c>
      <c r="D458" s="262" t="s">
        <v>926</v>
      </c>
      <c r="E458" s="76">
        <v>20</v>
      </c>
      <c r="F458" s="1531"/>
      <c r="G458" s="76">
        <f>F458*E458</f>
        <v>0</v>
      </c>
      <c r="H458" s="1656"/>
      <c r="I458" s="1656"/>
    </row>
    <row r="459" spans="1:9" s="696" customFormat="1" x14ac:dyDescent="0.2">
      <c r="A459" s="1595"/>
      <c r="B459" s="1719"/>
      <c r="C459" s="1250" t="s">
        <v>3851</v>
      </c>
      <c r="D459" s="262" t="s">
        <v>926</v>
      </c>
      <c r="E459" s="76">
        <v>5</v>
      </c>
      <c r="F459" s="1531"/>
      <c r="G459" s="76">
        <f>F459*E459</f>
        <v>0</v>
      </c>
      <c r="H459" s="1656"/>
    </row>
    <row r="460" spans="1:9" s="696" customFormat="1" x14ac:dyDescent="0.2">
      <c r="A460" s="1595"/>
      <c r="B460" s="1719"/>
      <c r="C460" s="1250" t="s">
        <v>3852</v>
      </c>
      <c r="D460" s="262" t="s">
        <v>926</v>
      </c>
      <c r="E460" s="76">
        <v>40</v>
      </c>
      <c r="F460" s="1531"/>
      <c r="G460" s="76">
        <f>F460*E460</f>
        <v>0</v>
      </c>
      <c r="H460" s="1656"/>
    </row>
    <row r="461" spans="1:9" s="696" customFormat="1" x14ac:dyDescent="0.2">
      <c r="A461" s="1595"/>
      <c r="B461" s="1719"/>
      <c r="C461" s="1250" t="s">
        <v>3853</v>
      </c>
      <c r="D461" s="262" t="s">
        <v>926</v>
      </c>
      <c r="E461" s="76">
        <v>6</v>
      </c>
      <c r="F461" s="1531"/>
      <c r="G461" s="76">
        <f>F461*E461</f>
        <v>0</v>
      </c>
      <c r="H461" s="1656"/>
    </row>
    <row r="462" spans="1:9" s="696" customFormat="1" x14ac:dyDescent="0.2">
      <c r="A462" s="1589">
        <v>1</v>
      </c>
      <c r="B462" s="1718">
        <f>SUM(A$3:A462)</f>
        <v>92</v>
      </c>
      <c r="C462" s="1654" t="s">
        <v>3854</v>
      </c>
      <c r="D462" s="262"/>
      <c r="E462" s="76"/>
      <c r="F462" s="621"/>
      <c r="G462" s="76"/>
    </row>
    <row r="463" spans="1:9" s="696" customFormat="1" ht="24" x14ac:dyDescent="0.2">
      <c r="A463" s="1595"/>
      <c r="B463" s="1718"/>
      <c r="C463" s="1250" t="s">
        <v>3855</v>
      </c>
      <c r="D463" s="262"/>
      <c r="E463" s="76"/>
      <c r="F463" s="621"/>
      <c r="G463" s="76"/>
    </row>
    <row r="464" spans="1:9" s="696" customFormat="1" x14ac:dyDescent="0.2">
      <c r="A464" s="1595"/>
      <c r="B464" s="1718"/>
      <c r="C464" s="1250" t="s">
        <v>3823</v>
      </c>
      <c r="D464" s="262"/>
      <c r="E464" s="76"/>
      <c r="F464" s="621"/>
      <c r="G464" s="76"/>
    </row>
    <row r="465" spans="1:7" s="1657" customFormat="1" x14ac:dyDescent="0.2">
      <c r="A465" s="1611"/>
      <c r="B465" s="1724"/>
      <c r="C465" s="1250" t="s">
        <v>3805</v>
      </c>
      <c r="D465" s="262"/>
      <c r="E465" s="76"/>
      <c r="F465" s="1219"/>
      <c r="G465" s="651"/>
    </row>
    <row r="466" spans="1:7" s="1657" customFormat="1" x14ac:dyDescent="0.2">
      <c r="A466" s="1611"/>
      <c r="B466" s="1724"/>
      <c r="C466" s="1250" t="s">
        <v>3856</v>
      </c>
      <c r="D466" s="262"/>
      <c r="E466" s="76"/>
      <c r="F466" s="1219"/>
      <c r="G466" s="651"/>
    </row>
    <row r="467" spans="1:7" s="696" customFormat="1" x14ac:dyDescent="0.2">
      <c r="A467" s="1595"/>
      <c r="B467" s="1718"/>
      <c r="C467" s="1250" t="s">
        <v>3807</v>
      </c>
      <c r="D467" s="262"/>
      <c r="E467" s="76"/>
      <c r="F467" s="621"/>
      <c r="G467" s="76"/>
    </row>
    <row r="468" spans="1:7" s="696" customFormat="1" x14ac:dyDescent="0.2">
      <c r="A468" s="1595"/>
      <c r="B468" s="1718"/>
      <c r="C468" s="1250" t="s">
        <v>3857</v>
      </c>
      <c r="D468" s="262" t="s">
        <v>5</v>
      </c>
      <c r="E468" s="76">
        <v>1</v>
      </c>
      <c r="F468" s="1531"/>
      <c r="G468" s="76">
        <f>F468*E468</f>
        <v>0</v>
      </c>
    </row>
    <row r="469" spans="1:7" s="696" customFormat="1" x14ac:dyDescent="0.2">
      <c r="A469" s="1589">
        <v>1</v>
      </c>
      <c r="B469" s="1718">
        <f>SUM(A$4:A469)</f>
        <v>93</v>
      </c>
      <c r="C469" s="1654" t="s">
        <v>3858</v>
      </c>
      <c r="D469" s="262"/>
      <c r="E469" s="76"/>
      <c r="F469" s="621"/>
      <c r="G469" s="76"/>
    </row>
    <row r="470" spans="1:7" s="696" customFormat="1" ht="48" x14ac:dyDescent="0.2">
      <c r="A470" s="1595"/>
      <c r="B470" s="1719"/>
      <c r="C470" s="1655" t="s">
        <v>3859</v>
      </c>
      <c r="D470" s="262"/>
      <c r="E470" s="76"/>
      <c r="F470" s="621"/>
      <c r="G470" s="76"/>
    </row>
    <row r="471" spans="1:7" s="696" customFormat="1" x14ac:dyDescent="0.2">
      <c r="A471" s="1595"/>
      <c r="B471" s="1719"/>
      <c r="C471" s="1250" t="s">
        <v>3853</v>
      </c>
      <c r="D471" s="262" t="s">
        <v>40</v>
      </c>
      <c r="E471" s="76">
        <v>1</v>
      </c>
      <c r="F471" s="1531"/>
      <c r="G471" s="76">
        <f>F471*E471</f>
        <v>0</v>
      </c>
    </row>
    <row r="472" spans="1:7" s="696" customFormat="1" x14ac:dyDescent="0.2">
      <c r="A472" s="1589">
        <v>1</v>
      </c>
      <c r="B472" s="1718">
        <f>SUM(A$4:A472)</f>
        <v>94</v>
      </c>
      <c r="C472" s="1654" t="s">
        <v>3858</v>
      </c>
      <c r="D472" s="262"/>
      <c r="E472" s="76"/>
      <c r="F472" s="621"/>
      <c r="G472" s="76"/>
    </row>
    <row r="473" spans="1:7" s="696" customFormat="1" ht="48" x14ac:dyDescent="0.2">
      <c r="A473" s="1595"/>
      <c r="B473" s="1719"/>
      <c r="C473" s="1655" t="s">
        <v>3860</v>
      </c>
      <c r="D473" s="262"/>
      <c r="E473" s="76"/>
      <c r="F473" s="621"/>
      <c r="G473" s="76"/>
    </row>
    <row r="474" spans="1:7" s="696" customFormat="1" x14ac:dyDescent="0.2">
      <c r="A474" s="1595"/>
      <c r="B474" s="1719"/>
      <c r="C474" s="1250" t="s">
        <v>3861</v>
      </c>
      <c r="D474" s="262" t="s">
        <v>40</v>
      </c>
      <c r="E474" s="76">
        <v>1</v>
      </c>
      <c r="F474" s="1531"/>
      <c r="G474" s="76">
        <f>F474*E474</f>
        <v>0</v>
      </c>
    </row>
    <row r="475" spans="1:7" s="696" customFormat="1" x14ac:dyDescent="0.2">
      <c r="A475" s="1589">
        <v>1</v>
      </c>
      <c r="B475" s="1718">
        <f>SUM(A$4:A475)</f>
        <v>95</v>
      </c>
      <c r="C475" s="1654" t="s">
        <v>3862</v>
      </c>
      <c r="D475" s="262"/>
      <c r="E475" s="76"/>
      <c r="F475" s="621"/>
      <c r="G475" s="76"/>
    </row>
    <row r="476" spans="1:7" s="696" customFormat="1" ht="120" x14ac:dyDescent="0.2">
      <c r="A476" s="1595"/>
      <c r="B476" s="1719"/>
      <c r="C476" s="1250" t="s">
        <v>3863</v>
      </c>
      <c r="D476" s="262"/>
      <c r="E476" s="76"/>
      <c r="F476" s="621"/>
      <c r="G476" s="76"/>
    </row>
    <row r="477" spans="1:7" s="696" customFormat="1" x14ac:dyDescent="0.2">
      <c r="A477" s="1595"/>
      <c r="B477" s="1719"/>
      <c r="C477" s="1250" t="s">
        <v>3864</v>
      </c>
      <c r="D477" s="262"/>
      <c r="E477" s="76"/>
      <c r="F477" s="621"/>
      <c r="G477" s="76"/>
    </row>
    <row r="478" spans="1:7" s="696" customFormat="1" x14ac:dyDescent="0.2">
      <c r="A478" s="1595"/>
      <c r="B478" s="1719"/>
      <c r="C478" s="1250" t="s">
        <v>3865</v>
      </c>
      <c r="D478" s="262" t="s">
        <v>148</v>
      </c>
      <c r="E478" s="76">
        <v>3655</v>
      </c>
      <c r="F478" s="1531"/>
      <c r="G478" s="76">
        <f>F478*E478</f>
        <v>0</v>
      </c>
    </row>
    <row r="479" spans="1:7" s="696" customFormat="1" x14ac:dyDescent="0.2">
      <c r="A479" s="1589">
        <v>1</v>
      </c>
      <c r="B479" s="1718">
        <f>SUM(A$4:A479)</f>
        <v>96</v>
      </c>
      <c r="C479" s="1654" t="s">
        <v>3866</v>
      </c>
      <c r="D479" s="262"/>
      <c r="E479" s="76"/>
      <c r="F479" s="621"/>
      <c r="G479" s="76"/>
    </row>
    <row r="480" spans="1:7" s="696" customFormat="1" x14ac:dyDescent="0.2">
      <c r="A480" s="1595"/>
      <c r="B480" s="1719"/>
      <c r="C480" s="1250" t="s">
        <v>3867</v>
      </c>
      <c r="D480" s="262"/>
      <c r="E480" s="76"/>
      <c r="F480" s="621"/>
      <c r="G480" s="76"/>
    </row>
    <row r="481" spans="1:7" s="696" customFormat="1" x14ac:dyDescent="0.2">
      <c r="A481" s="1595"/>
      <c r="B481" s="1719"/>
      <c r="C481" s="1250" t="s">
        <v>3823</v>
      </c>
      <c r="D481" s="262"/>
      <c r="E481" s="76"/>
      <c r="F481" s="621"/>
      <c r="G481" s="76"/>
    </row>
    <row r="482" spans="1:7" s="696" customFormat="1" x14ac:dyDescent="0.2">
      <c r="A482" s="1595"/>
      <c r="B482" s="1719"/>
      <c r="C482" s="1250" t="s">
        <v>3868</v>
      </c>
      <c r="D482" s="262"/>
      <c r="E482" s="76"/>
      <c r="F482" s="621"/>
      <c r="G482" s="76"/>
    </row>
    <row r="483" spans="1:7" s="696" customFormat="1" x14ac:dyDescent="0.2">
      <c r="A483" s="1595"/>
      <c r="B483" s="1719"/>
      <c r="C483" s="1250" t="s">
        <v>3869</v>
      </c>
      <c r="D483" s="262"/>
      <c r="E483" s="76"/>
      <c r="F483" s="621"/>
      <c r="G483" s="76"/>
    </row>
    <row r="484" spans="1:7" s="696" customFormat="1" x14ac:dyDescent="0.2">
      <c r="A484" s="1595"/>
      <c r="B484" s="1719"/>
      <c r="C484" s="1250" t="s">
        <v>3870</v>
      </c>
      <c r="D484" s="262"/>
      <c r="E484" s="76"/>
      <c r="F484" s="621"/>
      <c r="G484" s="76"/>
    </row>
    <row r="485" spans="1:7" s="696" customFormat="1" x14ac:dyDescent="0.2">
      <c r="A485" s="1595"/>
      <c r="B485" s="1719"/>
      <c r="C485" s="1250" t="s">
        <v>3871</v>
      </c>
      <c r="D485" s="262"/>
      <c r="E485" s="76"/>
      <c r="F485" s="621"/>
      <c r="G485" s="76"/>
    </row>
    <row r="486" spans="1:7" s="696" customFormat="1" x14ac:dyDescent="0.2">
      <c r="A486" s="1595"/>
      <c r="B486" s="1719"/>
      <c r="C486" s="1250" t="s">
        <v>3872</v>
      </c>
      <c r="D486" s="262"/>
      <c r="E486" s="76"/>
      <c r="F486" s="621"/>
      <c r="G486" s="76"/>
    </row>
    <row r="487" spans="1:7" s="696" customFormat="1" x14ac:dyDescent="0.2">
      <c r="A487" s="1595"/>
      <c r="B487" s="1719"/>
      <c r="C487" s="1250" t="s">
        <v>3873</v>
      </c>
      <c r="D487" s="262"/>
      <c r="E487" s="76"/>
      <c r="F487" s="621"/>
      <c r="G487" s="76"/>
    </row>
    <row r="488" spans="1:7" s="696" customFormat="1" x14ac:dyDescent="0.2">
      <c r="A488" s="1595"/>
      <c r="B488" s="1719"/>
      <c r="C488" s="1250" t="s">
        <v>3805</v>
      </c>
      <c r="D488" s="262"/>
      <c r="E488" s="76"/>
      <c r="F488" s="621"/>
      <c r="G488" s="76"/>
    </row>
    <row r="489" spans="1:7" s="696" customFormat="1" x14ac:dyDescent="0.2">
      <c r="A489" s="1595"/>
      <c r="B489" s="1719"/>
      <c r="C489" s="1250" t="s">
        <v>3874</v>
      </c>
      <c r="D489" s="262"/>
      <c r="E489" s="76"/>
      <c r="F489" s="621"/>
      <c r="G489" s="76"/>
    </row>
    <row r="490" spans="1:7" s="696" customFormat="1" ht="14.25" x14ac:dyDescent="0.2">
      <c r="A490" s="1595"/>
      <c r="B490" s="1719"/>
      <c r="C490" s="1250" t="s">
        <v>3875</v>
      </c>
      <c r="D490" s="262" t="s">
        <v>4739</v>
      </c>
      <c r="E490" s="76">
        <v>218</v>
      </c>
      <c r="F490" s="1531"/>
      <c r="G490" s="76">
        <f>F490*E490</f>
        <v>0</v>
      </c>
    </row>
    <row r="491" spans="1:7" s="1657" customFormat="1" x14ac:dyDescent="0.2">
      <c r="A491" s="1589">
        <v>1</v>
      </c>
      <c r="B491" s="1718">
        <f>SUM(A$4:A491)</f>
        <v>97</v>
      </c>
      <c r="C491" s="1654" t="s">
        <v>3876</v>
      </c>
      <c r="D491" s="262"/>
      <c r="E491" s="76"/>
      <c r="F491" s="1219"/>
      <c r="G491" s="651"/>
    </row>
    <row r="492" spans="1:7" s="1657" customFormat="1" x14ac:dyDescent="0.2">
      <c r="A492" s="1611"/>
      <c r="B492" s="1724"/>
      <c r="C492" s="1250" t="s">
        <v>3877</v>
      </c>
      <c r="D492" s="262"/>
      <c r="E492" s="76"/>
      <c r="F492" s="1219"/>
      <c r="G492" s="651"/>
    </row>
    <row r="493" spans="1:7" s="1657" customFormat="1" x14ac:dyDescent="0.2">
      <c r="A493" s="1611"/>
      <c r="B493" s="1724"/>
      <c r="C493" s="1250" t="s">
        <v>3878</v>
      </c>
      <c r="D493" s="1612"/>
      <c r="E493" s="651"/>
      <c r="F493" s="1219"/>
      <c r="G493" s="651"/>
    </row>
    <row r="494" spans="1:7" s="1657" customFormat="1" ht="13.5" customHeight="1" x14ac:dyDescent="0.2">
      <c r="A494" s="1611"/>
      <c r="B494" s="1724"/>
      <c r="C494" s="1250" t="s">
        <v>3879</v>
      </c>
      <c r="D494" s="262" t="s">
        <v>926</v>
      </c>
      <c r="E494" s="76">
        <v>15</v>
      </c>
      <c r="F494" s="1531"/>
      <c r="G494" s="76">
        <f>F494*E494</f>
        <v>0</v>
      </c>
    </row>
    <row r="495" spans="1:7" s="1657" customFormat="1" x14ac:dyDescent="0.2">
      <c r="A495" s="1589">
        <v>1</v>
      </c>
      <c r="B495" s="1718">
        <f>SUM(A$4:A495)</f>
        <v>98</v>
      </c>
      <c r="C495" s="1654" t="s">
        <v>3880</v>
      </c>
      <c r="D495" s="262"/>
      <c r="E495" s="76"/>
      <c r="F495" s="1219"/>
      <c r="G495" s="651"/>
    </row>
    <row r="496" spans="1:7" s="1657" customFormat="1" x14ac:dyDescent="0.2">
      <c r="A496" s="1611"/>
      <c r="B496" s="1724"/>
      <c r="C496" s="1250" t="s">
        <v>3881</v>
      </c>
      <c r="D496" s="262"/>
      <c r="E496" s="76"/>
      <c r="F496" s="1219"/>
      <c r="G496" s="651"/>
    </row>
    <row r="497" spans="1:7" s="1657" customFormat="1" x14ac:dyDescent="0.2">
      <c r="A497" s="1611"/>
      <c r="B497" s="1724"/>
      <c r="C497" s="1250" t="s">
        <v>3882</v>
      </c>
      <c r="D497" s="262" t="s">
        <v>926</v>
      </c>
      <c r="E497" s="76">
        <v>20</v>
      </c>
      <c r="F497" s="1531"/>
      <c r="G497" s="76">
        <f>F497*E497</f>
        <v>0</v>
      </c>
    </row>
    <row r="498" spans="1:7" s="696" customFormat="1" x14ac:dyDescent="0.2">
      <c r="A498" s="1589">
        <v>1</v>
      </c>
      <c r="B498" s="1718">
        <f>SUM(A$4:A498)</f>
        <v>99</v>
      </c>
      <c r="C498" s="1250" t="s">
        <v>3883</v>
      </c>
      <c r="D498" s="262" t="s">
        <v>40</v>
      </c>
      <c r="E498" s="76">
        <v>1</v>
      </c>
      <c r="F498" s="1531"/>
      <c r="G498" s="76">
        <f>F498*E498</f>
        <v>0</v>
      </c>
    </row>
    <row r="499" spans="1:7" s="696" customFormat="1" x14ac:dyDescent="0.2">
      <c r="A499" s="1589">
        <v>1</v>
      </c>
      <c r="B499" s="1718">
        <f>SUM(A$4:A499)</f>
        <v>100</v>
      </c>
      <c r="C499" s="1250" t="s">
        <v>3884</v>
      </c>
      <c r="D499" s="262" t="s">
        <v>40</v>
      </c>
      <c r="E499" s="76">
        <v>1</v>
      </c>
      <c r="F499" s="1531"/>
      <c r="G499" s="76">
        <f>F499*E499</f>
        <v>0</v>
      </c>
    </row>
    <row r="500" spans="1:7" s="696" customFormat="1" x14ac:dyDescent="0.2">
      <c r="A500" s="1589">
        <v>1</v>
      </c>
      <c r="B500" s="1718">
        <f>SUM(A$4:A500)</f>
        <v>101</v>
      </c>
      <c r="C500" s="1250" t="s">
        <v>3885</v>
      </c>
      <c r="D500" s="262" t="s">
        <v>40</v>
      </c>
      <c r="E500" s="76">
        <v>1</v>
      </c>
      <c r="F500" s="1531"/>
      <c r="G500" s="76">
        <f>F500*E500</f>
        <v>0</v>
      </c>
    </row>
    <row r="501" spans="1:7" s="696" customFormat="1" x14ac:dyDescent="0.2">
      <c r="A501" s="1589">
        <v>1</v>
      </c>
      <c r="B501" s="1718">
        <f>SUM(A$4:A501)</f>
        <v>102</v>
      </c>
      <c r="C501" s="1250" t="s">
        <v>3886</v>
      </c>
      <c r="D501" s="262" t="s">
        <v>40</v>
      </c>
      <c r="E501" s="76">
        <v>1</v>
      </c>
      <c r="F501" s="1531"/>
      <c r="G501" s="76">
        <f>F501*E501</f>
        <v>0</v>
      </c>
    </row>
    <row r="502" spans="1:7" s="1657" customFormat="1" x14ac:dyDescent="0.2">
      <c r="A502" s="1658"/>
      <c r="B502" s="1735"/>
      <c r="C502" s="1659"/>
      <c r="D502" s="1623"/>
      <c r="E502" s="226"/>
      <c r="F502" s="1220"/>
      <c r="G502" s="652"/>
    </row>
    <row r="503" spans="1:7" s="695" customFormat="1" x14ac:dyDescent="0.2">
      <c r="A503" s="1660"/>
      <c r="B503" s="1736"/>
      <c r="C503" s="1661" t="s">
        <v>3666</v>
      </c>
      <c r="D503" s="1662"/>
      <c r="E503" s="653"/>
      <c r="F503" s="1221"/>
    </row>
    <row r="504" spans="1:7" s="695" customFormat="1" x14ac:dyDescent="0.2">
      <c r="A504" s="1660"/>
      <c r="B504" s="1736"/>
      <c r="C504" s="1663" t="s">
        <v>3938</v>
      </c>
      <c r="D504" s="1662"/>
      <c r="E504" s="653"/>
      <c r="F504" s="1221"/>
    </row>
    <row r="505" spans="1:7" x14ac:dyDescent="0.2">
      <c r="A505" s="1603"/>
      <c r="B505" s="1737" t="s">
        <v>46</v>
      </c>
      <c r="C505" s="1664" t="s">
        <v>3894</v>
      </c>
      <c r="D505" s="1342"/>
      <c r="E505" s="541"/>
      <c r="F505" s="1223"/>
      <c r="G505" s="618"/>
    </row>
    <row r="506" spans="1:7" ht="24" x14ac:dyDescent="0.2">
      <c r="A506" s="1651"/>
      <c r="B506" s="1738"/>
      <c r="C506" s="1665" t="s">
        <v>3895</v>
      </c>
      <c r="D506" s="1619"/>
      <c r="E506" s="654"/>
      <c r="F506" s="1216"/>
      <c r="G506" s="322"/>
    </row>
    <row r="507" spans="1:7" x14ac:dyDescent="0.2">
      <c r="A507" s="1586"/>
      <c r="B507" s="1734"/>
      <c r="C507" s="1666" t="s">
        <v>3896</v>
      </c>
      <c r="D507" s="262"/>
      <c r="E507" s="74"/>
      <c r="F507" s="621"/>
      <c r="G507" s="76"/>
    </row>
    <row r="508" spans="1:7" x14ac:dyDescent="0.2">
      <c r="A508" s="1586"/>
      <c r="B508" s="1734"/>
      <c r="C508" s="1666" t="s">
        <v>3897</v>
      </c>
      <c r="D508" s="262"/>
      <c r="E508" s="74"/>
      <c r="F508" s="621"/>
      <c r="G508" s="76"/>
    </row>
    <row r="509" spans="1:7" x14ac:dyDescent="0.2">
      <c r="A509" s="1586"/>
      <c r="B509" s="1734"/>
      <c r="C509" s="1666" t="s">
        <v>3672</v>
      </c>
      <c r="D509" s="262"/>
      <c r="E509" s="74"/>
      <c r="F509" s="621"/>
      <c r="G509" s="76"/>
    </row>
    <row r="510" spans="1:7" ht="24" x14ac:dyDescent="0.2">
      <c r="A510" s="1586"/>
      <c r="B510" s="1734"/>
      <c r="C510" s="1666" t="s">
        <v>3898</v>
      </c>
      <c r="D510" s="262"/>
      <c r="E510" s="74"/>
      <c r="F510" s="621"/>
      <c r="G510" s="76"/>
    </row>
    <row r="511" spans="1:7" ht="24" x14ac:dyDescent="0.2">
      <c r="A511" s="1586"/>
      <c r="B511" s="1734"/>
      <c r="C511" s="1666" t="s">
        <v>3899</v>
      </c>
      <c r="D511" s="262"/>
      <c r="E511" s="74"/>
      <c r="F511" s="621"/>
      <c r="G511" s="76"/>
    </row>
    <row r="512" spans="1:7" ht="48" x14ac:dyDescent="0.2">
      <c r="A512" s="1586"/>
      <c r="B512" s="1734"/>
      <c r="C512" s="1666" t="s">
        <v>3675</v>
      </c>
      <c r="D512" s="262"/>
      <c r="E512" s="74"/>
      <c r="F512" s="621"/>
      <c r="G512" s="76"/>
    </row>
    <row r="513" spans="1:7" x14ac:dyDescent="0.2">
      <c r="A513" s="1586"/>
      <c r="B513" s="1734"/>
      <c r="C513" s="1666" t="s">
        <v>3676</v>
      </c>
      <c r="D513" s="262"/>
      <c r="E513" s="74"/>
      <c r="F513" s="621"/>
      <c r="G513" s="76"/>
    </row>
    <row r="514" spans="1:7" ht="24" x14ac:dyDescent="0.2">
      <c r="A514" s="1586"/>
      <c r="B514" s="1734"/>
      <c r="C514" s="1666" t="s">
        <v>3677</v>
      </c>
      <c r="D514" s="262"/>
      <c r="E514" s="74"/>
      <c r="F514" s="621"/>
      <c r="G514" s="76"/>
    </row>
    <row r="515" spans="1:7" x14ac:dyDescent="0.2">
      <c r="A515" s="1586"/>
      <c r="B515" s="1734"/>
      <c r="C515" s="1666" t="s">
        <v>3678</v>
      </c>
      <c r="D515" s="262"/>
      <c r="E515" s="74"/>
      <c r="F515" s="621"/>
      <c r="G515" s="76"/>
    </row>
    <row r="516" spans="1:7" x14ac:dyDescent="0.2">
      <c r="A516" s="1586"/>
      <c r="B516" s="1734"/>
      <c r="C516" s="1666" t="s">
        <v>3679</v>
      </c>
      <c r="D516" s="262"/>
      <c r="E516" s="74"/>
      <c r="F516" s="621"/>
      <c r="G516" s="76"/>
    </row>
    <row r="517" spans="1:7" x14ac:dyDescent="0.2">
      <c r="A517" s="1586"/>
      <c r="B517" s="1734"/>
      <c r="C517" s="1666" t="s">
        <v>3680</v>
      </c>
      <c r="D517" s="262"/>
      <c r="E517" s="74"/>
      <c r="F517" s="621"/>
      <c r="G517" s="76"/>
    </row>
    <row r="518" spans="1:7" ht="24" x14ac:dyDescent="0.2">
      <c r="A518" s="1586"/>
      <c r="B518" s="1734"/>
      <c r="C518" s="1666" t="s">
        <v>3681</v>
      </c>
      <c r="D518" s="262"/>
      <c r="E518" s="74"/>
      <c r="F518" s="621"/>
      <c r="G518" s="76"/>
    </row>
    <row r="519" spans="1:7" ht="24" x14ac:dyDescent="0.2">
      <c r="A519" s="1586"/>
      <c r="B519" s="1734"/>
      <c r="C519" s="1666" t="s">
        <v>3682</v>
      </c>
      <c r="D519" s="262"/>
      <c r="E519" s="74"/>
      <c r="F519" s="621"/>
      <c r="G519" s="76"/>
    </row>
    <row r="520" spans="1:7" x14ac:dyDescent="0.2">
      <c r="A520" s="1586"/>
      <c r="B520" s="1734"/>
      <c r="C520" s="1666" t="s">
        <v>3683</v>
      </c>
      <c r="D520" s="262"/>
      <c r="E520" s="74"/>
      <c r="F520" s="621"/>
      <c r="G520" s="76"/>
    </row>
    <row r="521" spans="1:7" x14ac:dyDescent="0.2">
      <c r="A521" s="1586"/>
      <c r="B521" s="1734"/>
      <c r="C521" s="1666" t="s">
        <v>3684</v>
      </c>
      <c r="D521" s="262"/>
      <c r="E521" s="74"/>
      <c r="F521" s="621"/>
      <c r="G521" s="76"/>
    </row>
    <row r="522" spans="1:7" x14ac:dyDescent="0.2">
      <c r="A522" s="1586"/>
      <c r="B522" s="1734"/>
      <c r="C522" s="1666" t="s">
        <v>3685</v>
      </c>
      <c r="D522" s="262"/>
      <c r="E522" s="74"/>
      <c r="F522" s="621"/>
      <c r="G522" s="76"/>
    </row>
    <row r="523" spans="1:7" x14ac:dyDescent="0.2">
      <c r="A523" s="1586"/>
      <c r="B523" s="1734"/>
      <c r="C523" s="1666" t="s">
        <v>3686</v>
      </c>
      <c r="D523" s="262"/>
      <c r="E523" s="74"/>
      <c r="F523" s="621"/>
      <c r="G523" s="76"/>
    </row>
    <row r="524" spans="1:7" x14ac:dyDescent="0.2">
      <c r="A524" s="1586"/>
      <c r="B524" s="1734"/>
      <c r="C524" s="1666" t="s">
        <v>3687</v>
      </c>
      <c r="D524" s="262"/>
      <c r="E524" s="74"/>
      <c r="F524" s="621"/>
      <c r="G524" s="76"/>
    </row>
    <row r="525" spans="1:7" x14ac:dyDescent="0.2">
      <c r="A525" s="1586"/>
      <c r="B525" s="1734"/>
      <c r="C525" s="1666" t="s">
        <v>3688</v>
      </c>
      <c r="D525" s="262"/>
      <c r="E525" s="74"/>
      <c r="F525" s="621"/>
      <c r="G525" s="76"/>
    </row>
    <row r="526" spans="1:7" ht="24" x14ac:dyDescent="0.2">
      <c r="A526" s="1586"/>
      <c r="B526" s="1734"/>
      <c r="C526" s="1666" t="s">
        <v>5277</v>
      </c>
      <c r="D526" s="262"/>
      <c r="E526" s="74"/>
      <c r="F526" s="621"/>
      <c r="G526" s="76"/>
    </row>
    <row r="527" spans="1:7" x14ac:dyDescent="0.2">
      <c r="A527" s="1586"/>
      <c r="B527" s="1734"/>
      <c r="C527" s="1666" t="s">
        <v>3690</v>
      </c>
      <c r="D527" s="262"/>
      <c r="E527" s="74"/>
      <c r="F527" s="621"/>
      <c r="G527" s="76"/>
    </row>
    <row r="528" spans="1:7" x14ac:dyDescent="0.2">
      <c r="A528" s="1586"/>
      <c r="B528" s="1734"/>
      <c r="C528" s="1666" t="s">
        <v>3691</v>
      </c>
      <c r="D528" s="262"/>
      <c r="E528" s="74"/>
      <c r="F528" s="621"/>
      <c r="G528" s="76"/>
    </row>
    <row r="529" spans="1:7" ht="36" x14ac:dyDescent="0.2">
      <c r="A529" s="1586"/>
      <c r="B529" s="1734"/>
      <c r="C529" s="1666" t="s">
        <v>3692</v>
      </c>
      <c r="D529" s="262"/>
      <c r="E529" s="74"/>
      <c r="F529" s="621"/>
      <c r="G529" s="76"/>
    </row>
    <row r="530" spans="1:7" ht="36" x14ac:dyDescent="0.2">
      <c r="A530" s="1586"/>
      <c r="B530" s="1734"/>
      <c r="C530" s="1666" t="s">
        <v>3693</v>
      </c>
      <c r="D530" s="262"/>
      <c r="E530" s="74"/>
      <c r="F530" s="621"/>
      <c r="G530" s="76"/>
    </row>
    <row r="531" spans="1:7" x14ac:dyDescent="0.2">
      <c r="A531" s="1586"/>
      <c r="B531" s="1734"/>
      <c r="C531" s="1666" t="s">
        <v>3694</v>
      </c>
      <c r="D531" s="262"/>
      <c r="E531" s="74"/>
      <c r="F531" s="621"/>
      <c r="G531" s="76"/>
    </row>
    <row r="532" spans="1:7" x14ac:dyDescent="0.2">
      <c r="A532" s="1586"/>
      <c r="B532" s="1734"/>
      <c r="C532" s="1666" t="s">
        <v>3695</v>
      </c>
      <c r="D532" s="262"/>
      <c r="E532" s="74"/>
      <c r="F532" s="621"/>
      <c r="G532" s="76"/>
    </row>
    <row r="533" spans="1:7" x14ac:dyDescent="0.2">
      <c r="A533" s="1586"/>
      <c r="B533" s="1734"/>
      <c r="C533" s="1666" t="s">
        <v>3696</v>
      </c>
      <c r="D533" s="262"/>
      <c r="E533" s="74"/>
      <c r="F533" s="621"/>
      <c r="G533" s="76"/>
    </row>
    <row r="534" spans="1:7" x14ac:dyDescent="0.2">
      <c r="A534" s="1586"/>
      <c r="B534" s="1734"/>
      <c r="C534" s="1666" t="s">
        <v>3697</v>
      </c>
      <c r="D534" s="262"/>
      <c r="E534" s="74"/>
      <c r="F534" s="621"/>
      <c r="G534" s="76"/>
    </row>
    <row r="535" spans="1:7" x14ac:dyDescent="0.2">
      <c r="A535" s="1586"/>
      <c r="B535" s="1734"/>
      <c r="C535" s="1666" t="s">
        <v>3900</v>
      </c>
      <c r="D535" s="262"/>
      <c r="E535" s="74"/>
      <c r="F535" s="621"/>
      <c r="G535" s="76"/>
    </row>
    <row r="536" spans="1:7" x14ac:dyDescent="0.2">
      <c r="A536" s="1586"/>
      <c r="B536" s="1734"/>
      <c r="C536" s="1666"/>
      <c r="D536" s="262"/>
      <c r="E536" s="74"/>
      <c r="F536" s="621"/>
      <c r="G536" s="76"/>
    </row>
    <row r="537" spans="1:7" x14ac:dyDescent="0.2">
      <c r="A537" s="1586"/>
      <c r="B537" s="1734"/>
      <c r="C537" s="1666" t="s">
        <v>3698</v>
      </c>
      <c r="D537" s="262"/>
      <c r="E537" s="74"/>
      <c r="F537" s="621"/>
      <c r="G537" s="76"/>
    </row>
    <row r="538" spans="1:7" ht="24" x14ac:dyDescent="0.2">
      <c r="A538" s="1586"/>
      <c r="B538" s="1734"/>
      <c r="C538" s="1666" t="s">
        <v>3699</v>
      </c>
      <c r="D538" s="262"/>
      <c r="E538" s="74"/>
      <c r="F538" s="621"/>
      <c r="G538" s="76"/>
    </row>
    <row r="539" spans="1:7" ht="24" x14ac:dyDescent="0.2">
      <c r="A539" s="1586"/>
      <c r="B539" s="1734"/>
      <c r="C539" s="1666" t="s">
        <v>3700</v>
      </c>
      <c r="D539" s="262"/>
      <c r="E539" s="74"/>
      <c r="F539" s="621"/>
      <c r="G539" s="76"/>
    </row>
    <row r="540" spans="1:7" ht="24" x14ac:dyDescent="0.2">
      <c r="A540" s="1586"/>
      <c r="B540" s="1734"/>
      <c r="C540" s="1666" t="s">
        <v>3701</v>
      </c>
      <c r="D540" s="262"/>
      <c r="E540" s="74"/>
      <c r="F540" s="621"/>
      <c r="G540" s="76"/>
    </row>
    <row r="541" spans="1:7" ht="24" x14ac:dyDescent="0.2">
      <c r="A541" s="1586"/>
      <c r="B541" s="1734"/>
      <c r="C541" s="1666" t="s">
        <v>3702</v>
      </c>
      <c r="D541" s="262"/>
      <c r="E541" s="74"/>
      <c r="F541" s="621"/>
      <c r="G541" s="76"/>
    </row>
    <row r="542" spans="1:7" x14ac:dyDescent="0.2">
      <c r="A542" s="1586"/>
      <c r="B542" s="1734"/>
      <c r="C542" s="1666"/>
      <c r="D542" s="262"/>
      <c r="E542" s="74"/>
      <c r="F542" s="621"/>
      <c r="G542" s="76"/>
    </row>
    <row r="543" spans="1:7" x14ac:dyDescent="0.2">
      <c r="A543" s="1586"/>
      <c r="B543" s="1734"/>
      <c r="C543" s="1666" t="s">
        <v>3694</v>
      </c>
      <c r="D543" s="262"/>
      <c r="E543" s="74"/>
      <c r="F543" s="621"/>
      <c r="G543" s="76"/>
    </row>
    <row r="544" spans="1:7" x14ac:dyDescent="0.2">
      <c r="A544" s="1586"/>
      <c r="B544" s="1734"/>
      <c r="C544" s="1666" t="s">
        <v>3703</v>
      </c>
      <c r="D544" s="262"/>
      <c r="E544" s="74"/>
      <c r="F544" s="621"/>
      <c r="G544" s="76"/>
    </row>
    <row r="545" spans="1:7" x14ac:dyDescent="0.2">
      <c r="A545" s="1586"/>
      <c r="B545" s="1734"/>
      <c r="C545" s="1666" t="s">
        <v>3704</v>
      </c>
      <c r="D545" s="262"/>
      <c r="E545" s="74"/>
      <c r="F545" s="621"/>
      <c r="G545" s="76"/>
    </row>
    <row r="546" spans="1:7" x14ac:dyDescent="0.2">
      <c r="A546" s="1586"/>
      <c r="B546" s="1734"/>
      <c r="C546" s="1666" t="s">
        <v>3705</v>
      </c>
      <c r="D546" s="262"/>
      <c r="E546" s="74"/>
      <c r="F546" s="621"/>
      <c r="G546" s="76"/>
    </row>
    <row r="547" spans="1:7" x14ac:dyDescent="0.2">
      <c r="A547" s="1586"/>
      <c r="B547" s="1734"/>
      <c r="C547" s="1666"/>
      <c r="D547" s="262"/>
      <c r="E547" s="74"/>
      <c r="F547" s="621"/>
      <c r="G547" s="76"/>
    </row>
    <row r="548" spans="1:7" x14ac:dyDescent="0.2">
      <c r="A548" s="1586"/>
      <c r="B548" s="1734"/>
      <c r="C548" s="1666" t="s">
        <v>3706</v>
      </c>
      <c r="D548" s="262"/>
      <c r="E548" s="74"/>
      <c r="F548" s="621"/>
      <c r="G548" s="76"/>
    </row>
    <row r="549" spans="1:7" x14ac:dyDescent="0.2">
      <c r="A549" s="1586"/>
      <c r="B549" s="1734"/>
      <c r="C549" s="1666" t="s">
        <v>3901</v>
      </c>
      <c r="D549" s="262"/>
      <c r="E549" s="74"/>
      <c r="F549" s="621"/>
      <c r="G549" s="76"/>
    </row>
    <row r="550" spans="1:7" x14ac:dyDescent="0.2">
      <c r="A550" s="1586"/>
      <c r="B550" s="1734"/>
      <c r="C550" s="1666" t="s">
        <v>3902</v>
      </c>
      <c r="D550" s="262"/>
      <c r="E550" s="74"/>
      <c r="F550" s="621"/>
      <c r="G550" s="76"/>
    </row>
    <row r="551" spans="1:7" x14ac:dyDescent="0.2">
      <c r="A551" s="1586"/>
      <c r="B551" s="1734"/>
      <c r="C551" s="1666" t="s">
        <v>3903</v>
      </c>
      <c r="D551" s="262"/>
      <c r="E551" s="74"/>
      <c r="F551" s="621"/>
      <c r="G551" s="76"/>
    </row>
    <row r="552" spans="1:7" x14ac:dyDescent="0.2">
      <c r="A552" s="1586"/>
      <c r="B552" s="1734"/>
      <c r="C552" s="1666" t="s">
        <v>3715</v>
      </c>
      <c r="D552" s="262"/>
      <c r="E552" s="74"/>
      <c r="F552" s="621"/>
      <c r="G552" s="76"/>
    </row>
    <row r="553" spans="1:7" x14ac:dyDescent="0.2">
      <c r="A553" s="1586"/>
      <c r="B553" s="1734"/>
      <c r="C553" s="1666"/>
      <c r="D553" s="262"/>
      <c r="E553" s="74"/>
      <c r="F553" s="621"/>
      <c r="G553" s="76"/>
    </row>
    <row r="554" spans="1:7" x14ac:dyDescent="0.2">
      <c r="A554" s="1586"/>
      <c r="B554" s="1734"/>
      <c r="C554" s="1666" t="s">
        <v>3711</v>
      </c>
      <c r="D554" s="262"/>
      <c r="E554" s="74"/>
      <c r="F554" s="621"/>
      <c r="G554" s="76"/>
    </row>
    <row r="555" spans="1:7" x14ac:dyDescent="0.2">
      <c r="A555" s="1586"/>
      <c r="B555" s="1734"/>
      <c r="C555" s="1666" t="s">
        <v>3904</v>
      </c>
      <c r="D555" s="262"/>
      <c r="E555" s="74"/>
      <c r="F555" s="621"/>
      <c r="G555" s="76"/>
    </row>
    <row r="556" spans="1:7" x14ac:dyDescent="0.2">
      <c r="A556" s="1586"/>
      <c r="B556" s="1734"/>
      <c r="C556" s="1666" t="s">
        <v>3905</v>
      </c>
      <c r="D556" s="262"/>
      <c r="E556" s="74"/>
      <c r="F556" s="621"/>
      <c r="G556" s="76"/>
    </row>
    <row r="557" spans="1:7" x14ac:dyDescent="0.2">
      <c r="A557" s="1586"/>
      <c r="B557" s="1734"/>
      <c r="C557" s="1666" t="s">
        <v>3906</v>
      </c>
      <c r="D557" s="262"/>
      <c r="E557" s="74"/>
      <c r="F557" s="621"/>
      <c r="G557" s="76"/>
    </row>
    <row r="558" spans="1:7" x14ac:dyDescent="0.2">
      <c r="A558" s="1586"/>
      <c r="B558" s="1734"/>
      <c r="C558" s="1666" t="s">
        <v>3715</v>
      </c>
      <c r="D558" s="262"/>
      <c r="E558" s="74"/>
      <c r="F558" s="621"/>
      <c r="G558" s="76"/>
    </row>
    <row r="559" spans="1:7" x14ac:dyDescent="0.2">
      <c r="A559" s="1586"/>
      <c r="B559" s="1734"/>
      <c r="C559" s="1666"/>
      <c r="D559" s="262"/>
      <c r="E559" s="74"/>
      <c r="F559" s="621"/>
      <c r="G559" s="76"/>
    </row>
    <row r="560" spans="1:7" x14ac:dyDescent="0.2">
      <c r="A560" s="1586"/>
      <c r="B560" s="1734"/>
      <c r="C560" s="1666" t="s">
        <v>3907</v>
      </c>
      <c r="D560" s="262"/>
      <c r="E560" s="74"/>
      <c r="F560" s="621"/>
      <c r="G560" s="76"/>
    </row>
    <row r="561" spans="1:7" ht="24" x14ac:dyDescent="0.2">
      <c r="A561" s="1586"/>
      <c r="B561" s="1734"/>
      <c r="C561" s="1666" t="s">
        <v>3717</v>
      </c>
      <c r="D561" s="262"/>
      <c r="E561" s="74"/>
      <c r="F561" s="621"/>
      <c r="G561" s="76"/>
    </row>
    <row r="562" spans="1:7" x14ac:dyDescent="0.2">
      <c r="A562" s="1586"/>
      <c r="B562" s="1734"/>
      <c r="C562" s="1666" t="s">
        <v>3719</v>
      </c>
      <c r="D562" s="262"/>
      <c r="E562" s="74"/>
      <c r="F562" s="621"/>
      <c r="G562" s="76"/>
    </row>
    <row r="563" spans="1:7" x14ac:dyDescent="0.2">
      <c r="A563" s="1586"/>
      <c r="B563" s="1734"/>
      <c r="C563" s="1666" t="s">
        <v>3720</v>
      </c>
      <c r="D563" s="262"/>
      <c r="E563" s="74"/>
      <c r="F563" s="621"/>
      <c r="G563" s="76"/>
    </row>
    <row r="564" spans="1:7" x14ac:dyDescent="0.2">
      <c r="A564" s="1586"/>
      <c r="B564" s="1734"/>
      <c r="C564" s="1666"/>
      <c r="D564" s="262"/>
      <c r="E564" s="74"/>
      <c r="F564" s="621"/>
      <c r="G564" s="76"/>
    </row>
    <row r="565" spans="1:7" x14ac:dyDescent="0.2">
      <c r="A565" s="1586"/>
      <c r="B565" s="1734"/>
      <c r="C565" s="1666" t="s">
        <v>3694</v>
      </c>
      <c r="D565" s="262"/>
      <c r="E565" s="74"/>
      <c r="F565" s="621"/>
      <c r="G565" s="76"/>
    </row>
    <row r="566" spans="1:7" x14ac:dyDescent="0.2">
      <c r="A566" s="1586"/>
      <c r="B566" s="1734"/>
      <c r="C566" s="1666" t="s">
        <v>3721</v>
      </c>
      <c r="D566" s="262"/>
      <c r="E566" s="74"/>
      <c r="F566" s="621"/>
      <c r="G566" s="76"/>
    </row>
    <row r="567" spans="1:7" x14ac:dyDescent="0.2">
      <c r="A567" s="1586"/>
      <c r="B567" s="1734"/>
      <c r="C567" s="1666"/>
      <c r="D567" s="262"/>
      <c r="E567" s="74"/>
      <c r="F567" s="621"/>
      <c r="G567" s="76"/>
    </row>
    <row r="568" spans="1:7" x14ac:dyDescent="0.2">
      <c r="A568" s="1586"/>
      <c r="B568" s="1734"/>
      <c r="C568" s="1666" t="s">
        <v>3722</v>
      </c>
      <c r="D568" s="262"/>
      <c r="E568" s="74"/>
      <c r="F568" s="621"/>
      <c r="G568" s="76"/>
    </row>
    <row r="569" spans="1:7" ht="36" x14ac:dyDescent="0.2">
      <c r="A569" s="1586"/>
      <c r="B569" s="1734"/>
      <c r="C569" s="1666" t="s">
        <v>3723</v>
      </c>
      <c r="D569" s="262"/>
      <c r="E569" s="74"/>
      <c r="F569" s="621"/>
      <c r="G569" s="76"/>
    </row>
    <row r="570" spans="1:7" x14ac:dyDescent="0.2">
      <c r="A570" s="1586"/>
      <c r="B570" s="1734"/>
      <c r="C570" s="1666" t="s">
        <v>3724</v>
      </c>
      <c r="D570" s="262"/>
      <c r="E570" s="74"/>
      <c r="F570" s="621"/>
      <c r="G570" s="76"/>
    </row>
    <row r="571" spans="1:7" x14ac:dyDescent="0.2">
      <c r="A571" s="1586"/>
      <c r="B571" s="1734"/>
      <c r="C571" s="1666" t="s">
        <v>3725</v>
      </c>
      <c r="D571" s="262"/>
      <c r="E571" s="74"/>
      <c r="F571" s="621"/>
      <c r="G571" s="76"/>
    </row>
    <row r="572" spans="1:7" ht="24" x14ac:dyDescent="0.2">
      <c r="A572" s="1586"/>
      <c r="B572" s="1734"/>
      <c r="C572" s="1666" t="s">
        <v>3726</v>
      </c>
      <c r="D572" s="262"/>
      <c r="E572" s="74"/>
      <c r="F572" s="621"/>
      <c r="G572" s="76"/>
    </row>
    <row r="573" spans="1:7" ht="24" x14ac:dyDescent="0.2">
      <c r="A573" s="1586"/>
      <c r="B573" s="1734"/>
      <c r="C573" s="1666" t="s">
        <v>3727</v>
      </c>
      <c r="D573" s="262"/>
      <c r="E573" s="74"/>
      <c r="F573" s="621"/>
      <c r="G573" s="76"/>
    </row>
    <row r="574" spans="1:7" x14ac:dyDescent="0.2">
      <c r="A574" s="1586"/>
      <c r="B574" s="1734"/>
      <c r="C574" s="1666"/>
      <c r="D574" s="262"/>
      <c r="E574" s="74"/>
      <c r="F574" s="621"/>
      <c r="G574" s="76"/>
    </row>
    <row r="575" spans="1:7" x14ac:dyDescent="0.2">
      <c r="A575" s="1586"/>
      <c r="B575" s="1734"/>
      <c r="C575" s="1666" t="s">
        <v>3728</v>
      </c>
      <c r="D575" s="262"/>
      <c r="E575" s="74"/>
      <c r="F575" s="621"/>
      <c r="G575" s="76"/>
    </row>
    <row r="576" spans="1:7" x14ac:dyDescent="0.2">
      <c r="A576" s="1586"/>
      <c r="B576" s="1734"/>
      <c r="C576" s="1666" t="s">
        <v>3908</v>
      </c>
      <c r="D576" s="262"/>
      <c r="E576" s="74"/>
      <c r="F576" s="621"/>
      <c r="G576" s="76"/>
    </row>
    <row r="577" spans="1:7" x14ac:dyDescent="0.2">
      <c r="A577" s="1586"/>
      <c r="B577" s="1734"/>
      <c r="C577" s="1666" t="s">
        <v>3730</v>
      </c>
      <c r="D577" s="262"/>
      <c r="E577" s="74"/>
      <c r="F577" s="621"/>
      <c r="G577" s="76"/>
    </row>
    <row r="578" spans="1:7" x14ac:dyDescent="0.2">
      <c r="A578" s="1586"/>
      <c r="B578" s="1734"/>
      <c r="C578" s="1666" t="s">
        <v>3909</v>
      </c>
      <c r="D578" s="262"/>
      <c r="E578" s="74"/>
      <c r="F578" s="621"/>
      <c r="G578" s="76"/>
    </row>
    <row r="579" spans="1:7" x14ac:dyDescent="0.2">
      <c r="A579" s="1586"/>
      <c r="B579" s="1734"/>
      <c r="C579" s="1666"/>
      <c r="D579" s="262"/>
      <c r="E579" s="74"/>
      <c r="F579" s="621"/>
      <c r="G579" s="76"/>
    </row>
    <row r="580" spans="1:7" x14ac:dyDescent="0.2">
      <c r="A580" s="1586"/>
      <c r="B580" s="1734"/>
      <c r="C580" s="1666" t="s">
        <v>3732</v>
      </c>
      <c r="D580" s="262"/>
      <c r="E580" s="74"/>
      <c r="F580" s="621"/>
      <c r="G580" s="76"/>
    </row>
    <row r="581" spans="1:7" ht="36" x14ac:dyDescent="0.2">
      <c r="A581" s="1586"/>
      <c r="B581" s="1734"/>
      <c r="C581" s="1666" t="s">
        <v>3733</v>
      </c>
      <c r="D581" s="262"/>
      <c r="E581" s="74"/>
      <c r="F581" s="621"/>
      <c r="G581" s="76"/>
    </row>
    <row r="582" spans="1:7" x14ac:dyDescent="0.2">
      <c r="A582" s="1586"/>
      <c r="B582" s="1734"/>
      <c r="C582" s="1666" t="s">
        <v>3724</v>
      </c>
      <c r="D582" s="262"/>
      <c r="E582" s="74"/>
      <c r="F582" s="621"/>
      <c r="G582" s="76"/>
    </row>
    <row r="583" spans="1:7" x14ac:dyDescent="0.2">
      <c r="A583" s="1586"/>
      <c r="B583" s="1734"/>
      <c r="C583" s="1666" t="s">
        <v>3734</v>
      </c>
      <c r="D583" s="262"/>
      <c r="E583" s="74"/>
      <c r="F583" s="621"/>
      <c r="G583" s="76"/>
    </row>
    <row r="584" spans="1:7" ht="24" x14ac:dyDescent="0.2">
      <c r="A584" s="1586"/>
      <c r="B584" s="1734"/>
      <c r="C584" s="1666" t="s">
        <v>3735</v>
      </c>
      <c r="D584" s="262"/>
      <c r="E584" s="74"/>
      <c r="F584" s="621"/>
      <c r="G584" s="76"/>
    </row>
    <row r="585" spans="1:7" x14ac:dyDescent="0.2">
      <c r="A585" s="1586"/>
      <c r="B585" s="1734"/>
      <c r="C585" s="1666" t="s">
        <v>3736</v>
      </c>
      <c r="D585" s="262"/>
      <c r="E585" s="74"/>
      <c r="F585" s="621"/>
      <c r="G585" s="76"/>
    </row>
    <row r="586" spans="1:7" ht="24" x14ac:dyDescent="0.2">
      <c r="A586" s="1586"/>
      <c r="B586" s="1734"/>
      <c r="C586" s="1666" t="s">
        <v>3737</v>
      </c>
      <c r="D586" s="262"/>
      <c r="E586" s="74"/>
      <c r="F586" s="621"/>
      <c r="G586" s="76"/>
    </row>
    <row r="587" spans="1:7" ht="24" x14ac:dyDescent="0.2">
      <c r="A587" s="1586"/>
      <c r="B587" s="1734"/>
      <c r="C587" s="1666" t="s">
        <v>3738</v>
      </c>
      <c r="D587" s="262"/>
      <c r="E587" s="74"/>
      <c r="F587" s="621"/>
      <c r="G587" s="76"/>
    </row>
    <row r="588" spans="1:7" ht="48" x14ac:dyDescent="0.2">
      <c r="A588" s="1586"/>
      <c r="B588" s="1734"/>
      <c r="C588" s="1666" t="s">
        <v>3739</v>
      </c>
      <c r="D588" s="262"/>
      <c r="E588" s="74"/>
      <c r="F588" s="621"/>
      <c r="G588" s="76"/>
    </row>
    <row r="589" spans="1:7" x14ac:dyDescent="0.2">
      <c r="A589" s="1586"/>
      <c r="B589" s="1734"/>
      <c r="C589" s="1666" t="s">
        <v>3740</v>
      </c>
      <c r="D589" s="262"/>
      <c r="E589" s="74"/>
      <c r="F589" s="621"/>
      <c r="G589" s="76"/>
    </row>
    <row r="590" spans="1:7" x14ac:dyDescent="0.2">
      <c r="A590" s="1586"/>
      <c r="B590" s="1734"/>
      <c r="C590" s="1666" t="s">
        <v>3910</v>
      </c>
      <c r="D590" s="262"/>
      <c r="E590" s="74"/>
      <c r="F590" s="621"/>
      <c r="G590" s="76"/>
    </row>
    <row r="591" spans="1:7" x14ac:dyDescent="0.2">
      <c r="A591" s="1586"/>
      <c r="B591" s="1734"/>
      <c r="C591" s="1666" t="s">
        <v>3742</v>
      </c>
      <c r="D591" s="262"/>
      <c r="E591" s="74"/>
      <c r="F591" s="621"/>
      <c r="G591" s="76"/>
    </row>
    <row r="592" spans="1:7" x14ac:dyDescent="0.2">
      <c r="A592" s="1586"/>
      <c r="B592" s="1734"/>
      <c r="C592" s="1666" t="s">
        <v>3911</v>
      </c>
      <c r="D592" s="262"/>
      <c r="E592" s="74"/>
      <c r="F592" s="621"/>
      <c r="G592" s="76"/>
    </row>
    <row r="593" spans="1:7" x14ac:dyDescent="0.2">
      <c r="A593" s="1586"/>
      <c r="B593" s="1734"/>
      <c r="C593" s="1666" t="s">
        <v>3912</v>
      </c>
      <c r="D593" s="262"/>
      <c r="E593" s="74"/>
      <c r="F593" s="621"/>
      <c r="G593" s="76"/>
    </row>
    <row r="594" spans="1:7" x14ac:dyDescent="0.2">
      <c r="A594" s="1586"/>
      <c r="B594" s="1734"/>
      <c r="C594" s="1666"/>
      <c r="D594" s="262"/>
      <c r="E594" s="74"/>
      <c r="F594" s="621"/>
      <c r="G594" s="76"/>
    </row>
    <row r="595" spans="1:7" x14ac:dyDescent="0.2">
      <c r="A595" s="1586"/>
      <c r="B595" s="1734"/>
      <c r="C595" s="1666" t="s">
        <v>3913</v>
      </c>
      <c r="D595" s="262"/>
      <c r="E595" s="74"/>
      <c r="F595" s="621"/>
      <c r="G595" s="76"/>
    </row>
    <row r="596" spans="1:7" ht="24" x14ac:dyDescent="0.2">
      <c r="A596" s="1586"/>
      <c r="B596" s="1734"/>
      <c r="C596" s="1666" t="s">
        <v>3914</v>
      </c>
      <c r="D596" s="262"/>
      <c r="E596" s="74"/>
      <c r="F596" s="621"/>
      <c r="G596" s="76"/>
    </row>
    <row r="597" spans="1:7" ht="24" x14ac:dyDescent="0.2">
      <c r="A597" s="1586"/>
      <c r="B597" s="1734"/>
      <c r="C597" s="1666" t="s">
        <v>3915</v>
      </c>
      <c r="D597" s="262"/>
      <c r="E597" s="74"/>
      <c r="F597" s="621"/>
      <c r="G597" s="76"/>
    </row>
    <row r="598" spans="1:7" ht="24" x14ac:dyDescent="0.2">
      <c r="A598" s="1586"/>
      <c r="B598" s="1734"/>
      <c r="C598" s="1666" t="s">
        <v>3916</v>
      </c>
      <c r="D598" s="262"/>
      <c r="E598" s="74"/>
      <c r="F598" s="621"/>
      <c r="G598" s="76"/>
    </row>
    <row r="599" spans="1:7" x14ac:dyDescent="0.2">
      <c r="A599" s="1586"/>
      <c r="B599" s="1734"/>
      <c r="C599" s="1666"/>
      <c r="D599" s="262"/>
      <c r="E599" s="74"/>
      <c r="F599" s="621"/>
      <c r="G599" s="76"/>
    </row>
    <row r="600" spans="1:7" x14ac:dyDescent="0.2">
      <c r="A600" s="1586"/>
      <c r="B600" s="1734"/>
      <c r="C600" s="1666" t="s">
        <v>3917</v>
      </c>
      <c r="D600" s="262"/>
      <c r="E600" s="74"/>
      <c r="F600" s="621"/>
      <c r="G600" s="76"/>
    </row>
    <row r="601" spans="1:7" x14ac:dyDescent="0.2">
      <c r="A601" s="1586"/>
      <c r="B601" s="1734"/>
      <c r="C601" s="1666" t="s">
        <v>3918</v>
      </c>
      <c r="D601" s="262"/>
      <c r="E601" s="74"/>
      <c r="F601" s="621"/>
      <c r="G601" s="76"/>
    </row>
    <row r="602" spans="1:7" x14ac:dyDescent="0.2">
      <c r="A602" s="1586"/>
      <c r="B602" s="1734"/>
      <c r="C602" s="1666"/>
      <c r="D602" s="262"/>
      <c r="E602" s="74"/>
      <c r="F602" s="621"/>
      <c r="G602" s="76"/>
    </row>
    <row r="603" spans="1:7" x14ac:dyDescent="0.2">
      <c r="A603" s="1586"/>
      <c r="B603" s="1734"/>
      <c r="C603" s="1666" t="s">
        <v>3752</v>
      </c>
      <c r="D603" s="262"/>
      <c r="E603" s="74"/>
      <c r="F603" s="621"/>
      <c r="G603" s="76"/>
    </row>
    <row r="604" spans="1:7" ht="24" x14ac:dyDescent="0.2">
      <c r="A604" s="1586"/>
      <c r="B604" s="1734"/>
      <c r="C604" s="1666" t="s">
        <v>3753</v>
      </c>
      <c r="D604" s="262"/>
      <c r="E604" s="74"/>
      <c r="F604" s="621"/>
      <c r="G604" s="76"/>
    </row>
    <row r="605" spans="1:7" ht="24" x14ac:dyDescent="0.2">
      <c r="A605" s="1586"/>
      <c r="B605" s="1734"/>
      <c r="C605" s="1666" t="s">
        <v>3754</v>
      </c>
      <c r="D605" s="262"/>
      <c r="E605" s="74"/>
      <c r="F605" s="621"/>
      <c r="G605" s="76"/>
    </row>
    <row r="606" spans="1:7" ht="24" x14ac:dyDescent="0.2">
      <c r="A606" s="1586"/>
      <c r="B606" s="1734"/>
      <c r="C606" s="1666" t="s">
        <v>5278</v>
      </c>
      <c r="D606" s="262"/>
      <c r="E606" s="74"/>
      <c r="F606" s="621"/>
      <c r="G606" s="76"/>
    </row>
    <row r="607" spans="1:7" ht="24" x14ac:dyDescent="0.2">
      <c r="A607" s="1586"/>
      <c r="B607" s="1734"/>
      <c r="C607" s="1666" t="s">
        <v>3755</v>
      </c>
      <c r="D607" s="262"/>
      <c r="E607" s="74"/>
      <c r="F607" s="621"/>
      <c r="G607" s="76"/>
    </row>
    <row r="608" spans="1:7" ht="24" x14ac:dyDescent="0.2">
      <c r="A608" s="1586"/>
      <c r="B608" s="1734"/>
      <c r="C608" s="1666" t="s">
        <v>5279</v>
      </c>
      <c r="D608" s="262"/>
      <c r="E608" s="74"/>
      <c r="F608" s="621"/>
      <c r="G608" s="76"/>
    </row>
    <row r="609" spans="1:7" x14ac:dyDescent="0.2">
      <c r="A609" s="1586"/>
      <c r="B609" s="1734"/>
      <c r="C609" s="1666"/>
      <c r="D609" s="262"/>
      <c r="E609" s="74"/>
      <c r="F609" s="621"/>
      <c r="G609" s="76"/>
    </row>
    <row r="610" spans="1:7" x14ac:dyDescent="0.2">
      <c r="A610" s="1586"/>
      <c r="B610" s="1734"/>
      <c r="C610" s="1666" t="s">
        <v>3757</v>
      </c>
      <c r="D610" s="262"/>
      <c r="E610" s="74"/>
      <c r="F610" s="621"/>
      <c r="G610" s="76"/>
    </row>
    <row r="611" spans="1:7" ht="24" x14ac:dyDescent="0.2">
      <c r="A611" s="1586"/>
      <c r="B611" s="1734"/>
      <c r="C611" s="1666" t="s">
        <v>3758</v>
      </c>
      <c r="D611" s="262"/>
      <c r="E611" s="74"/>
      <c r="F611" s="621"/>
      <c r="G611" s="76"/>
    </row>
    <row r="612" spans="1:7" ht="84" x14ac:dyDescent="0.2">
      <c r="A612" s="1586"/>
      <c r="B612" s="1734"/>
      <c r="C612" s="1666" t="s">
        <v>3919</v>
      </c>
      <c r="D612" s="262"/>
      <c r="E612" s="74"/>
      <c r="F612" s="621"/>
      <c r="G612" s="76"/>
    </row>
    <row r="613" spans="1:7" ht="24" customHeight="1" x14ac:dyDescent="0.2">
      <c r="A613" s="1586"/>
      <c r="B613" s="1734"/>
      <c r="C613" s="1666" t="s">
        <v>3760</v>
      </c>
      <c r="D613" s="262"/>
      <c r="E613" s="74"/>
      <c r="F613" s="621"/>
      <c r="G613" s="76"/>
    </row>
    <row r="614" spans="1:7" x14ac:dyDescent="0.2">
      <c r="A614" s="1586"/>
      <c r="B614" s="1734"/>
      <c r="C614" s="1666" t="s">
        <v>3761</v>
      </c>
      <c r="D614" s="262"/>
      <c r="E614" s="74"/>
      <c r="F614" s="621"/>
      <c r="G614" s="76"/>
    </row>
    <row r="615" spans="1:7" ht="24" x14ac:dyDescent="0.2">
      <c r="A615" s="1586"/>
      <c r="B615" s="1734"/>
      <c r="C615" s="1666" t="s">
        <v>3762</v>
      </c>
      <c r="D615" s="262"/>
      <c r="E615" s="74"/>
      <c r="F615" s="621"/>
      <c r="G615" s="76"/>
    </row>
    <row r="616" spans="1:7" x14ac:dyDescent="0.2">
      <c r="A616" s="1586"/>
      <c r="B616" s="1734"/>
      <c r="C616" s="1666" t="s">
        <v>3763</v>
      </c>
      <c r="D616" s="262"/>
      <c r="E616" s="74"/>
      <c r="F616" s="621"/>
      <c r="G616" s="76"/>
    </row>
    <row r="617" spans="1:7" x14ac:dyDescent="0.2">
      <c r="A617" s="1586"/>
      <c r="B617" s="1734"/>
      <c r="C617" s="1666" t="s">
        <v>3764</v>
      </c>
      <c r="D617" s="262"/>
      <c r="E617" s="74"/>
      <c r="F617" s="621"/>
      <c r="G617" s="76"/>
    </row>
    <row r="618" spans="1:7" ht="12.75" customHeight="1" x14ac:dyDescent="0.2">
      <c r="A618" s="1586"/>
      <c r="B618" s="1734"/>
      <c r="C618" s="1666" t="s">
        <v>3765</v>
      </c>
      <c r="D618" s="262"/>
      <c r="E618" s="74"/>
      <c r="F618" s="621"/>
      <c r="G618" s="76"/>
    </row>
    <row r="619" spans="1:7" x14ac:dyDescent="0.2">
      <c r="A619" s="1586"/>
      <c r="B619" s="1734"/>
      <c r="C619" s="1666" t="s">
        <v>3766</v>
      </c>
      <c r="D619" s="262"/>
      <c r="E619" s="74"/>
      <c r="F619" s="621"/>
      <c r="G619" s="76"/>
    </row>
    <row r="620" spans="1:7" ht="24" x14ac:dyDescent="0.2">
      <c r="A620" s="1586"/>
      <c r="B620" s="1734"/>
      <c r="C620" s="1666" t="s">
        <v>3767</v>
      </c>
      <c r="D620" s="262"/>
      <c r="E620" s="74"/>
      <c r="F620" s="621"/>
      <c r="G620" s="76"/>
    </row>
    <row r="621" spans="1:7" x14ac:dyDescent="0.2">
      <c r="A621" s="1586"/>
      <c r="B621" s="1734"/>
      <c r="C621" s="1666"/>
      <c r="D621" s="262"/>
      <c r="E621" s="74"/>
      <c r="F621" s="621"/>
      <c r="G621" s="76"/>
    </row>
    <row r="622" spans="1:7" x14ac:dyDescent="0.2">
      <c r="A622" s="1586"/>
      <c r="B622" s="1734"/>
      <c r="C622" s="1666" t="s">
        <v>3768</v>
      </c>
      <c r="D622" s="262"/>
      <c r="E622" s="74"/>
      <c r="F622" s="621"/>
      <c r="G622" s="76"/>
    </row>
    <row r="623" spans="1:7" x14ac:dyDescent="0.2">
      <c r="A623" s="1586"/>
      <c r="B623" s="1734"/>
      <c r="C623" s="1666" t="s">
        <v>3769</v>
      </c>
      <c r="D623" s="262" t="s">
        <v>40</v>
      </c>
      <c r="E623" s="76">
        <v>1</v>
      </c>
      <c r="F623" s="1531"/>
      <c r="G623" s="76">
        <f>F623*E623</f>
        <v>0</v>
      </c>
    </row>
    <row r="624" spans="1:7" x14ac:dyDescent="0.2">
      <c r="A624" s="1586"/>
      <c r="B624" s="1734"/>
      <c r="C624" s="1666"/>
      <c r="D624" s="262"/>
      <c r="E624" s="74"/>
      <c r="F624" s="621"/>
      <c r="G624" s="76"/>
    </row>
    <row r="625" spans="1:7" x14ac:dyDescent="0.2">
      <c r="A625" s="1586"/>
      <c r="B625" s="1734"/>
      <c r="C625" s="1666" t="s">
        <v>3920</v>
      </c>
      <c r="D625" s="262"/>
      <c r="E625" s="74"/>
      <c r="F625" s="621"/>
      <c r="G625" s="76"/>
    </row>
    <row r="626" spans="1:7" x14ac:dyDescent="0.2">
      <c r="A626" s="1586"/>
      <c r="B626" s="1734"/>
      <c r="C626" s="1666"/>
      <c r="D626" s="262"/>
      <c r="E626" s="74"/>
      <c r="F626" s="621"/>
      <c r="G626" s="76"/>
    </row>
    <row r="627" spans="1:7" x14ac:dyDescent="0.2">
      <c r="A627" s="1586"/>
      <c r="B627" s="1734"/>
      <c r="C627" s="1666" t="s">
        <v>3771</v>
      </c>
      <c r="D627" s="262"/>
      <c r="E627" s="74"/>
      <c r="F627" s="621"/>
      <c r="G627" s="76"/>
    </row>
    <row r="628" spans="1:7" ht="48" x14ac:dyDescent="0.2">
      <c r="A628" s="1586"/>
      <c r="B628" s="1734"/>
      <c r="C628" s="1666" t="s">
        <v>3772</v>
      </c>
      <c r="D628" s="262"/>
      <c r="E628" s="74"/>
      <c r="F628" s="621"/>
      <c r="G628" s="76"/>
    </row>
    <row r="629" spans="1:7" ht="48" x14ac:dyDescent="0.2">
      <c r="A629" s="1586"/>
      <c r="B629" s="1734"/>
      <c r="C629" s="1666" t="s">
        <v>3773</v>
      </c>
      <c r="D629" s="262"/>
      <c r="E629" s="74"/>
      <c r="F629" s="621"/>
      <c r="G629" s="76"/>
    </row>
    <row r="630" spans="1:7" x14ac:dyDescent="0.2">
      <c r="A630" s="1586"/>
      <c r="B630" s="1734"/>
      <c r="C630" s="1666"/>
      <c r="D630" s="262"/>
      <c r="E630" s="74"/>
      <c r="F630" s="621"/>
      <c r="G630" s="76"/>
    </row>
    <row r="631" spans="1:7" x14ac:dyDescent="0.2">
      <c r="A631" s="1586"/>
      <c r="B631" s="1734"/>
      <c r="C631" s="1667" t="s">
        <v>3921</v>
      </c>
      <c r="D631" s="262"/>
      <c r="E631" s="74"/>
      <c r="F631" s="621"/>
      <c r="G631" s="76"/>
    </row>
    <row r="632" spans="1:7" x14ac:dyDescent="0.2">
      <c r="A632" s="1586"/>
      <c r="B632" s="1734"/>
      <c r="C632" s="1666" t="s">
        <v>3722</v>
      </c>
      <c r="D632" s="262"/>
      <c r="E632" s="74"/>
      <c r="F632" s="621"/>
      <c r="G632" s="76"/>
    </row>
    <row r="633" spans="1:7" ht="36" x14ac:dyDescent="0.2">
      <c r="A633" s="1586"/>
      <c r="B633" s="1734"/>
      <c r="C633" s="1666" t="s">
        <v>3723</v>
      </c>
      <c r="D633" s="262"/>
      <c r="E633" s="74"/>
      <c r="F633" s="621"/>
      <c r="G633" s="76"/>
    </row>
    <row r="634" spans="1:7" x14ac:dyDescent="0.2">
      <c r="A634" s="1586"/>
      <c r="B634" s="1734"/>
      <c r="C634" s="1666" t="s">
        <v>3724</v>
      </c>
      <c r="D634" s="262"/>
      <c r="E634" s="74"/>
      <c r="F634" s="621"/>
      <c r="G634" s="76"/>
    </row>
    <row r="635" spans="1:7" x14ac:dyDescent="0.2">
      <c r="A635" s="1586"/>
      <c r="B635" s="1734"/>
      <c r="C635" s="1666" t="s">
        <v>3922</v>
      </c>
      <c r="D635" s="262"/>
      <c r="E635" s="74"/>
      <c r="F635" s="621"/>
      <c r="G635" s="76"/>
    </row>
    <row r="636" spans="1:7" ht="24" x14ac:dyDescent="0.2">
      <c r="A636" s="1586"/>
      <c r="B636" s="1734"/>
      <c r="C636" s="1666" t="s">
        <v>3726</v>
      </c>
      <c r="D636" s="262"/>
      <c r="E636" s="74"/>
      <c r="F636" s="621"/>
      <c r="G636" s="76"/>
    </row>
    <row r="637" spans="1:7" x14ac:dyDescent="0.2">
      <c r="A637" s="1586"/>
      <c r="B637" s="1734"/>
      <c r="C637" s="1666" t="s">
        <v>3923</v>
      </c>
      <c r="D637" s="262"/>
      <c r="E637" s="74"/>
      <c r="F637" s="621"/>
      <c r="G637" s="76"/>
    </row>
    <row r="638" spans="1:7" x14ac:dyDescent="0.2">
      <c r="A638" s="1586"/>
      <c r="B638" s="1734"/>
      <c r="C638" s="1666" t="s">
        <v>3924</v>
      </c>
      <c r="D638" s="262"/>
      <c r="E638" s="74"/>
      <c r="F638" s="621"/>
      <c r="G638" s="76"/>
    </row>
    <row r="639" spans="1:7" x14ac:dyDescent="0.2">
      <c r="A639" s="1586"/>
      <c r="B639" s="1734"/>
      <c r="C639" s="1666" t="s">
        <v>3730</v>
      </c>
      <c r="D639" s="262"/>
      <c r="E639" s="74"/>
      <c r="F639" s="621"/>
      <c r="G639" s="76"/>
    </row>
    <row r="640" spans="1:7" x14ac:dyDescent="0.2">
      <c r="A640" s="1586"/>
      <c r="B640" s="1734"/>
      <c r="C640" s="1666" t="s">
        <v>3925</v>
      </c>
      <c r="D640" s="262" t="s">
        <v>40</v>
      </c>
      <c r="E640" s="76">
        <v>1</v>
      </c>
      <c r="F640" s="1531"/>
      <c r="G640" s="76">
        <f>F640*E640</f>
        <v>0</v>
      </c>
    </row>
    <row r="641" spans="1:7" x14ac:dyDescent="0.2">
      <c r="A641" s="1586"/>
      <c r="B641" s="1718">
        <v>27</v>
      </c>
      <c r="C641" s="501" t="s">
        <v>3926</v>
      </c>
      <c r="D641" s="262"/>
      <c r="E641" s="74"/>
      <c r="F641" s="621"/>
      <c r="G641" s="76"/>
    </row>
    <row r="642" spans="1:7" ht="48" x14ac:dyDescent="0.2">
      <c r="A642" s="1586"/>
      <c r="B642" s="1719"/>
      <c r="C642" s="1666" t="s">
        <v>3775</v>
      </c>
      <c r="D642" s="262"/>
      <c r="E642" s="74"/>
      <c r="F642" s="621"/>
      <c r="G642" s="76"/>
    </row>
    <row r="643" spans="1:7" x14ac:dyDescent="0.2">
      <c r="A643" s="1586"/>
      <c r="B643" s="1719"/>
      <c r="C643" s="1668" t="s">
        <v>3927</v>
      </c>
      <c r="D643" s="262"/>
      <c r="E643" s="74"/>
      <c r="F643" s="621"/>
      <c r="G643" s="76"/>
    </row>
    <row r="644" spans="1:7" x14ac:dyDescent="0.2">
      <c r="A644" s="1586"/>
      <c r="B644" s="1719"/>
      <c r="C644" s="1668" t="s">
        <v>3777</v>
      </c>
      <c r="D644" s="262"/>
      <c r="E644" s="74"/>
      <c r="F644" s="621"/>
      <c r="G644" s="76"/>
    </row>
    <row r="645" spans="1:7" x14ac:dyDescent="0.2">
      <c r="A645" s="1586"/>
      <c r="B645" s="1719"/>
      <c r="C645" s="1668" t="s">
        <v>3785</v>
      </c>
      <c r="D645" s="262"/>
      <c r="E645" s="74"/>
      <c r="F645" s="621"/>
      <c r="G645" s="76"/>
    </row>
    <row r="646" spans="1:7" x14ac:dyDescent="0.2">
      <c r="A646" s="1586"/>
      <c r="B646" s="1719"/>
      <c r="C646" s="1669" t="s">
        <v>3786</v>
      </c>
      <c r="D646" s="262"/>
      <c r="E646" s="74"/>
      <c r="F646" s="621"/>
      <c r="G646" s="76"/>
    </row>
    <row r="647" spans="1:7" x14ac:dyDescent="0.2">
      <c r="A647" s="1586"/>
      <c r="B647" s="1719"/>
      <c r="C647" s="1668" t="s">
        <v>3780</v>
      </c>
      <c r="D647" s="262"/>
      <c r="E647" s="74"/>
      <c r="F647" s="621"/>
      <c r="G647" s="76"/>
    </row>
    <row r="648" spans="1:7" x14ac:dyDescent="0.2">
      <c r="A648" s="1586"/>
      <c r="B648" s="1719"/>
      <c r="C648" s="1670" t="s">
        <v>3787</v>
      </c>
      <c r="D648" s="262" t="s">
        <v>40</v>
      </c>
      <c r="E648" s="76">
        <v>1</v>
      </c>
      <c r="F648" s="1531"/>
      <c r="G648" s="76">
        <f>F648*E648</f>
        <v>0</v>
      </c>
    </row>
    <row r="649" spans="1:7" x14ac:dyDescent="0.2">
      <c r="A649" s="1586"/>
      <c r="B649" s="1718">
        <v>28</v>
      </c>
      <c r="C649" s="501" t="s">
        <v>3801</v>
      </c>
      <c r="D649" s="262"/>
      <c r="E649" s="74"/>
      <c r="F649" s="621"/>
      <c r="G649" s="76"/>
    </row>
    <row r="650" spans="1:7" ht="24" x14ac:dyDescent="0.2">
      <c r="A650" s="1586"/>
      <c r="B650" s="1718"/>
      <c r="C650" s="1666" t="s">
        <v>3802</v>
      </c>
      <c r="D650" s="262"/>
      <c r="E650" s="74"/>
      <c r="F650" s="621"/>
      <c r="G650" s="76"/>
    </row>
    <row r="651" spans="1:7" ht="48" x14ac:dyDescent="0.2">
      <c r="A651" s="1586"/>
      <c r="B651" s="1718"/>
      <c r="C651" s="1671" t="s">
        <v>3803</v>
      </c>
      <c r="D651" s="262"/>
      <c r="E651" s="74"/>
      <c r="F651" s="621"/>
      <c r="G651" s="76"/>
    </row>
    <row r="652" spans="1:7" ht="24" x14ac:dyDescent="0.2">
      <c r="A652" s="1586"/>
      <c r="B652" s="1718"/>
      <c r="C652" s="1671" t="s">
        <v>3804</v>
      </c>
      <c r="D652" s="262"/>
      <c r="E652" s="74"/>
      <c r="F652" s="621"/>
      <c r="G652" s="76"/>
    </row>
    <row r="653" spans="1:7" x14ac:dyDescent="0.2">
      <c r="A653" s="1586"/>
      <c r="B653" s="1718"/>
      <c r="C653" s="1666" t="s">
        <v>3805</v>
      </c>
      <c r="D653" s="262"/>
      <c r="E653" s="74"/>
      <c r="F653" s="621"/>
      <c r="G653" s="76"/>
    </row>
    <row r="654" spans="1:7" x14ac:dyDescent="0.2">
      <c r="A654" s="1586"/>
      <c r="B654" s="1718"/>
      <c r="C654" s="1666" t="s">
        <v>3806</v>
      </c>
      <c r="D654" s="262"/>
      <c r="E654" s="74"/>
      <c r="F654" s="621"/>
      <c r="G654" s="76"/>
    </row>
    <row r="655" spans="1:7" x14ac:dyDescent="0.2">
      <c r="A655" s="1586"/>
      <c r="B655" s="1718"/>
      <c r="C655" s="1666" t="s">
        <v>3807</v>
      </c>
      <c r="D655" s="262"/>
      <c r="E655" s="74"/>
      <c r="F655" s="621"/>
      <c r="G655" s="76"/>
    </row>
    <row r="656" spans="1:7" x14ac:dyDescent="0.2">
      <c r="A656" s="1586"/>
      <c r="B656" s="1718"/>
      <c r="C656" s="1672" t="s">
        <v>3928</v>
      </c>
      <c r="D656" s="262" t="s">
        <v>5</v>
      </c>
      <c r="E656" s="74">
        <v>27</v>
      </c>
      <c r="F656" s="1531"/>
      <c r="G656" s="76">
        <f>F656*E656</f>
        <v>0</v>
      </c>
    </row>
    <row r="657" spans="1:7" ht="24" x14ac:dyDescent="0.2">
      <c r="A657" s="1586"/>
      <c r="B657" s="1718"/>
      <c r="C657" s="1672" t="s">
        <v>3809</v>
      </c>
      <c r="D657" s="262"/>
      <c r="E657" s="74"/>
      <c r="F657" s="621"/>
      <c r="G657" s="76"/>
    </row>
    <row r="658" spans="1:7" x14ac:dyDescent="0.2">
      <c r="A658" s="1586"/>
      <c r="B658" s="1718">
        <v>29</v>
      </c>
      <c r="C658" s="501" t="s">
        <v>3929</v>
      </c>
      <c r="D658" s="262"/>
      <c r="E658" s="74"/>
      <c r="F658" s="621"/>
      <c r="G658" s="76"/>
    </row>
    <row r="659" spans="1:7" ht="36" x14ac:dyDescent="0.2">
      <c r="A659" s="1586"/>
      <c r="B659" s="1718"/>
      <c r="C659" s="1666" t="s">
        <v>3930</v>
      </c>
      <c r="D659" s="262"/>
      <c r="E659" s="74"/>
      <c r="F659" s="621"/>
      <c r="G659" s="76"/>
    </row>
    <row r="660" spans="1:7" x14ac:dyDescent="0.2">
      <c r="A660" s="1586"/>
      <c r="B660" s="1718"/>
      <c r="C660" s="1666" t="s">
        <v>3805</v>
      </c>
      <c r="D660" s="262"/>
      <c r="E660" s="74"/>
      <c r="F660" s="621"/>
      <c r="G660" s="76"/>
    </row>
    <row r="661" spans="1:7" x14ac:dyDescent="0.2">
      <c r="A661" s="1586"/>
      <c r="B661" s="1718"/>
      <c r="C661" s="1666" t="s">
        <v>3856</v>
      </c>
      <c r="D661" s="262"/>
      <c r="E661" s="74"/>
      <c r="F661" s="621"/>
      <c r="G661" s="76"/>
    </row>
    <row r="662" spans="1:7" x14ac:dyDescent="0.2">
      <c r="A662" s="1586"/>
      <c r="B662" s="1718"/>
      <c r="C662" s="1666" t="s">
        <v>3807</v>
      </c>
      <c r="D662" s="262"/>
      <c r="E662" s="74"/>
      <c r="F662" s="621"/>
      <c r="G662" s="76"/>
    </row>
    <row r="663" spans="1:7" x14ac:dyDescent="0.2">
      <c r="A663" s="1586"/>
      <c r="B663" s="1718"/>
      <c r="C663" s="1666" t="s">
        <v>3931</v>
      </c>
      <c r="D663" s="262" t="s">
        <v>5</v>
      </c>
      <c r="E663" s="74">
        <v>1</v>
      </c>
      <c r="F663" s="1531"/>
      <c r="G663" s="76">
        <f>F663*E663</f>
        <v>0</v>
      </c>
    </row>
    <row r="664" spans="1:7" x14ac:dyDescent="0.2">
      <c r="A664" s="1586"/>
      <c r="B664" s="1718"/>
      <c r="C664" s="1666" t="s">
        <v>3932</v>
      </c>
      <c r="D664" s="262" t="s">
        <v>5</v>
      </c>
      <c r="E664" s="74">
        <v>1</v>
      </c>
      <c r="F664" s="1531"/>
      <c r="G664" s="76">
        <f>F664*E664</f>
        <v>0</v>
      </c>
    </row>
    <row r="665" spans="1:7" x14ac:dyDescent="0.2">
      <c r="A665" s="1586"/>
      <c r="B665" s="1718"/>
      <c r="C665" s="1666" t="s">
        <v>3933</v>
      </c>
      <c r="D665" s="262" t="s">
        <v>5</v>
      </c>
      <c r="E665" s="74">
        <v>1</v>
      </c>
      <c r="F665" s="1531"/>
      <c r="G665" s="76">
        <f>F665*E665</f>
        <v>0</v>
      </c>
    </row>
    <row r="666" spans="1:7" x14ac:dyDescent="0.2">
      <c r="A666" s="1586"/>
      <c r="B666" s="1718">
        <v>30</v>
      </c>
      <c r="C666" s="501" t="s">
        <v>3813</v>
      </c>
      <c r="D666" s="262"/>
      <c r="E666" s="74"/>
      <c r="F666" s="621"/>
      <c r="G666" s="76"/>
    </row>
    <row r="667" spans="1:7" ht="60" x14ac:dyDescent="0.2">
      <c r="A667" s="1586"/>
      <c r="B667" s="1719"/>
      <c r="C667" s="1666" t="s">
        <v>3814</v>
      </c>
      <c r="D667" s="262"/>
      <c r="E667" s="74"/>
      <c r="F667" s="621"/>
      <c r="G667" s="76"/>
    </row>
    <row r="668" spans="1:7" x14ac:dyDescent="0.2">
      <c r="A668" s="1586"/>
      <c r="B668" s="1719"/>
      <c r="C668" s="1672" t="s">
        <v>3805</v>
      </c>
      <c r="D668" s="262"/>
      <c r="E668" s="74"/>
      <c r="F668" s="621"/>
      <c r="G668" s="76"/>
    </row>
    <row r="669" spans="1:7" x14ac:dyDescent="0.2">
      <c r="A669" s="1586"/>
      <c r="B669" s="1719"/>
      <c r="C669" s="1672" t="s">
        <v>3806</v>
      </c>
      <c r="D669" s="262"/>
      <c r="E669" s="74"/>
      <c r="F669" s="621"/>
      <c r="G669" s="76"/>
    </row>
    <row r="670" spans="1:7" x14ac:dyDescent="0.2">
      <c r="A670" s="1586"/>
      <c r="B670" s="1719"/>
      <c r="C670" s="1672" t="s">
        <v>3807</v>
      </c>
      <c r="D670" s="262"/>
      <c r="E670" s="74"/>
      <c r="F670" s="621"/>
      <c r="G670" s="76"/>
    </row>
    <row r="671" spans="1:7" x14ac:dyDescent="0.2">
      <c r="A671" s="1586"/>
      <c r="B671" s="1719"/>
      <c r="C671" s="1672" t="s">
        <v>3816</v>
      </c>
      <c r="D671" s="262" t="s">
        <v>5</v>
      </c>
      <c r="E671" s="74">
        <v>6</v>
      </c>
      <c r="F671" s="1531"/>
      <c r="G671" s="76">
        <f>F671*E671</f>
        <v>0</v>
      </c>
    </row>
    <row r="672" spans="1:7" x14ac:dyDescent="0.2">
      <c r="A672" s="1586"/>
      <c r="B672" s="1718">
        <v>31</v>
      </c>
      <c r="C672" s="501" t="s">
        <v>3817</v>
      </c>
      <c r="D672" s="262"/>
      <c r="E672" s="74"/>
      <c r="F672" s="621"/>
      <c r="G672" s="76"/>
    </row>
    <row r="673" spans="1:7" ht="36" x14ac:dyDescent="0.2">
      <c r="A673" s="1586"/>
      <c r="B673" s="1718"/>
      <c r="C673" s="1666" t="s">
        <v>3818</v>
      </c>
      <c r="D673" s="262"/>
      <c r="E673" s="74"/>
      <c r="F673" s="621"/>
      <c r="G673" s="76"/>
    </row>
    <row r="674" spans="1:7" x14ac:dyDescent="0.2">
      <c r="A674" s="1586"/>
      <c r="B674" s="1719"/>
      <c r="C674" s="1672" t="s">
        <v>3805</v>
      </c>
      <c r="D674" s="262"/>
      <c r="E674" s="74"/>
      <c r="F674" s="621"/>
      <c r="G674" s="76"/>
    </row>
    <row r="675" spans="1:7" x14ac:dyDescent="0.2">
      <c r="A675" s="1586"/>
      <c r="B675" s="1719"/>
      <c r="C675" s="1672" t="s">
        <v>3806</v>
      </c>
      <c r="D675" s="262"/>
      <c r="E675" s="74"/>
      <c r="F675" s="621"/>
      <c r="G675" s="76"/>
    </row>
    <row r="676" spans="1:7" x14ac:dyDescent="0.2">
      <c r="A676" s="1586"/>
      <c r="B676" s="1718"/>
      <c r="C676" s="1668" t="s">
        <v>3807</v>
      </c>
      <c r="D676" s="262"/>
      <c r="E676" s="74"/>
      <c r="F676" s="621"/>
      <c r="G676" s="76"/>
    </row>
    <row r="677" spans="1:7" x14ac:dyDescent="0.2">
      <c r="A677" s="1586"/>
      <c r="B677" s="1718"/>
      <c r="C677" s="1672" t="s">
        <v>3819</v>
      </c>
      <c r="D677" s="262" t="s">
        <v>5</v>
      </c>
      <c r="E677" s="74">
        <v>1</v>
      </c>
      <c r="F677" s="1531"/>
      <c r="G677" s="76">
        <f>F677*E677</f>
        <v>0</v>
      </c>
    </row>
    <row r="678" spans="1:7" x14ac:dyDescent="0.2">
      <c r="A678" s="1586"/>
      <c r="B678" s="1718"/>
      <c r="C678" s="1672" t="s">
        <v>3934</v>
      </c>
      <c r="D678" s="262" t="s">
        <v>5</v>
      </c>
      <c r="E678" s="74">
        <v>1</v>
      </c>
      <c r="F678" s="1531"/>
      <c r="G678" s="76">
        <f>F678*E678</f>
        <v>0</v>
      </c>
    </row>
    <row r="679" spans="1:7" x14ac:dyDescent="0.2">
      <c r="A679" s="1586"/>
      <c r="B679" s="1718"/>
      <c r="C679" s="1672" t="s">
        <v>3820</v>
      </c>
      <c r="D679" s="262" t="s">
        <v>5</v>
      </c>
      <c r="E679" s="74">
        <v>5</v>
      </c>
      <c r="F679" s="1531"/>
      <c r="G679" s="76">
        <f>F679*E679</f>
        <v>0</v>
      </c>
    </row>
    <row r="680" spans="1:7" x14ac:dyDescent="0.2">
      <c r="A680" s="1586"/>
      <c r="B680" s="1718">
        <v>32</v>
      </c>
      <c r="C680" s="501" t="s">
        <v>3821</v>
      </c>
      <c r="D680" s="262"/>
      <c r="E680" s="74"/>
      <c r="F680" s="621"/>
      <c r="G680" s="76"/>
    </row>
    <row r="681" spans="1:7" ht="84" x14ac:dyDescent="0.2">
      <c r="A681" s="1586"/>
      <c r="B681" s="1719"/>
      <c r="C681" s="1669" t="s">
        <v>3822</v>
      </c>
      <c r="D681" s="262"/>
      <c r="E681" s="74"/>
      <c r="F681" s="621"/>
      <c r="G681" s="76"/>
    </row>
    <row r="682" spans="1:7" x14ac:dyDescent="0.2">
      <c r="A682" s="1586"/>
      <c r="B682" s="1719"/>
      <c r="C682" s="1668" t="s">
        <v>3823</v>
      </c>
      <c r="D682" s="262"/>
      <c r="E682" s="74"/>
      <c r="F682" s="621"/>
      <c r="G682" s="76"/>
    </row>
    <row r="683" spans="1:7" x14ac:dyDescent="0.2">
      <c r="A683" s="1586"/>
      <c r="B683" s="1719"/>
      <c r="C683" s="1672" t="s">
        <v>3805</v>
      </c>
      <c r="D683" s="262"/>
      <c r="E683" s="74"/>
      <c r="F683" s="621"/>
      <c r="G683" s="76"/>
    </row>
    <row r="684" spans="1:7" x14ac:dyDescent="0.2">
      <c r="A684" s="1586"/>
      <c r="B684" s="1719"/>
      <c r="C684" s="1672" t="s">
        <v>3806</v>
      </c>
      <c r="D684" s="262"/>
      <c r="E684" s="74"/>
      <c r="F684" s="621"/>
      <c r="G684" s="76"/>
    </row>
    <row r="685" spans="1:7" x14ac:dyDescent="0.2">
      <c r="A685" s="1586"/>
      <c r="B685" s="1719"/>
      <c r="C685" s="1672" t="s">
        <v>3807</v>
      </c>
      <c r="D685" s="262"/>
      <c r="E685" s="74"/>
      <c r="F685" s="621"/>
      <c r="G685" s="76"/>
    </row>
    <row r="686" spans="1:7" x14ac:dyDescent="0.2">
      <c r="A686" s="1586"/>
      <c r="B686" s="1719"/>
      <c r="C686" s="1668" t="s">
        <v>3824</v>
      </c>
      <c r="D686" s="262" t="s">
        <v>5</v>
      </c>
      <c r="E686" s="74">
        <v>39</v>
      </c>
      <c r="F686" s="1531"/>
      <c r="G686" s="76">
        <f>F686*E686</f>
        <v>0</v>
      </c>
    </row>
    <row r="687" spans="1:7" x14ac:dyDescent="0.2">
      <c r="A687" s="1586"/>
      <c r="B687" s="1719"/>
      <c r="C687" s="1668" t="s">
        <v>3825</v>
      </c>
      <c r="D687" s="262" t="s">
        <v>5</v>
      </c>
      <c r="E687" s="74">
        <v>16</v>
      </c>
      <c r="F687" s="1531"/>
      <c r="G687" s="76">
        <f>F687*E687</f>
        <v>0</v>
      </c>
    </row>
    <row r="688" spans="1:7" x14ac:dyDescent="0.2">
      <c r="A688" s="1586"/>
      <c r="B688" s="1718"/>
      <c r="C688" s="1668"/>
      <c r="D688" s="262"/>
      <c r="E688" s="74"/>
      <c r="F688" s="621"/>
      <c r="G688" s="76"/>
    </row>
    <row r="689" spans="1:7" x14ac:dyDescent="0.2">
      <c r="A689" s="1586"/>
      <c r="B689" s="1718">
        <v>33</v>
      </c>
      <c r="C689" s="501" t="s">
        <v>3935</v>
      </c>
      <c r="D689" s="262"/>
      <c r="E689" s="74"/>
      <c r="F689" s="621"/>
      <c r="G689" s="76"/>
    </row>
    <row r="690" spans="1:7" x14ac:dyDescent="0.2">
      <c r="A690" s="1586"/>
      <c r="B690" s="1718"/>
      <c r="C690" s="1672" t="s">
        <v>3936</v>
      </c>
      <c r="D690" s="262"/>
      <c r="E690" s="74"/>
      <c r="F690" s="621"/>
      <c r="G690" s="76"/>
    </row>
    <row r="691" spans="1:7" x14ac:dyDescent="0.2">
      <c r="A691" s="1586"/>
      <c r="B691" s="1718"/>
      <c r="C691" s="1668" t="s">
        <v>3937</v>
      </c>
      <c r="D691" s="262" t="s">
        <v>40</v>
      </c>
      <c r="E691" s="74">
        <v>95</v>
      </c>
      <c r="F691" s="1531"/>
      <c r="G691" s="76">
        <f>F691*E691</f>
        <v>0</v>
      </c>
    </row>
    <row r="692" spans="1:7" x14ac:dyDescent="0.2">
      <c r="A692" s="1586"/>
      <c r="B692" s="1718">
        <v>34</v>
      </c>
      <c r="C692" s="501" t="s">
        <v>3846</v>
      </c>
      <c r="D692" s="262"/>
      <c r="E692" s="76"/>
      <c r="F692" s="621"/>
      <c r="G692" s="76"/>
    </row>
    <row r="693" spans="1:7" ht="120" x14ac:dyDescent="0.2">
      <c r="A693" s="1586"/>
      <c r="B693" s="210"/>
      <c r="C693" s="1669" t="s">
        <v>3847</v>
      </c>
      <c r="D693" s="262"/>
      <c r="E693" s="76"/>
      <c r="F693" s="621"/>
      <c r="G693" s="76"/>
    </row>
    <row r="694" spans="1:7" x14ac:dyDescent="0.2">
      <c r="A694" s="1586"/>
      <c r="B694" s="1719"/>
      <c r="C694" s="1672" t="s">
        <v>3805</v>
      </c>
      <c r="D694" s="262"/>
      <c r="E694" s="74"/>
      <c r="F694" s="621"/>
      <c r="G694" s="76"/>
    </row>
    <row r="695" spans="1:7" x14ac:dyDescent="0.2">
      <c r="A695" s="1586"/>
      <c r="B695" s="1719"/>
      <c r="C695" s="1672" t="s">
        <v>3848</v>
      </c>
      <c r="D695" s="262"/>
      <c r="E695" s="74"/>
      <c r="F695" s="621"/>
      <c r="G695" s="76"/>
    </row>
    <row r="696" spans="1:7" x14ac:dyDescent="0.2">
      <c r="A696" s="1586"/>
      <c r="B696" s="1719"/>
      <c r="C696" s="1668" t="s">
        <v>3849</v>
      </c>
      <c r="D696" s="262"/>
      <c r="E696" s="76"/>
      <c r="F696" s="621"/>
      <c r="G696" s="76"/>
    </row>
    <row r="697" spans="1:7" x14ac:dyDescent="0.2">
      <c r="A697" s="1586"/>
      <c r="B697" s="1719"/>
      <c r="C697" s="1668" t="s">
        <v>3937</v>
      </c>
      <c r="D697" s="262" t="s">
        <v>926</v>
      </c>
      <c r="E697" s="74">
        <v>95</v>
      </c>
      <c r="F697" s="1531"/>
      <c r="G697" s="76">
        <f>F697*E697</f>
        <v>0</v>
      </c>
    </row>
    <row r="698" spans="1:7" x14ac:dyDescent="0.2">
      <c r="A698" s="1586"/>
      <c r="B698" s="1719"/>
      <c r="C698" s="1668" t="s">
        <v>3850</v>
      </c>
      <c r="D698" s="262" t="s">
        <v>926</v>
      </c>
      <c r="E698" s="74">
        <v>39</v>
      </c>
      <c r="F698" s="1531"/>
      <c r="G698" s="76">
        <f>F698*E698</f>
        <v>0</v>
      </c>
    </row>
    <row r="699" spans="1:7" x14ac:dyDescent="0.2">
      <c r="A699" s="1586"/>
      <c r="B699" s="1719"/>
      <c r="C699" s="1668" t="s">
        <v>3851</v>
      </c>
      <c r="D699" s="262" t="s">
        <v>926</v>
      </c>
      <c r="E699" s="74">
        <v>16</v>
      </c>
      <c r="F699" s="1531"/>
      <c r="G699" s="76">
        <f>F699*E699</f>
        <v>0</v>
      </c>
    </row>
    <row r="700" spans="1:7" x14ac:dyDescent="0.2">
      <c r="A700" s="1586"/>
      <c r="B700" s="1719"/>
      <c r="C700" s="1668" t="s">
        <v>3852</v>
      </c>
      <c r="D700" s="262" t="s">
        <v>926</v>
      </c>
      <c r="E700" s="74">
        <v>54</v>
      </c>
      <c r="F700" s="1531"/>
      <c r="G700" s="76">
        <f>F700*E700</f>
        <v>0</v>
      </c>
    </row>
    <row r="701" spans="1:7" x14ac:dyDescent="0.2">
      <c r="A701" s="1586"/>
      <c r="B701" s="1719"/>
      <c r="C701" s="1668"/>
      <c r="D701" s="262"/>
      <c r="E701" s="74"/>
      <c r="F701" s="621"/>
      <c r="G701" s="76"/>
    </row>
    <row r="702" spans="1:7" x14ac:dyDescent="0.2">
      <c r="A702" s="1586"/>
      <c r="B702" s="1718">
        <v>35</v>
      </c>
      <c r="C702" s="1673" t="s">
        <v>3862</v>
      </c>
      <c r="D702" s="262"/>
      <c r="E702" s="74"/>
      <c r="F702" s="621"/>
      <c r="G702" s="76"/>
    </row>
    <row r="703" spans="1:7" ht="120" x14ac:dyDescent="0.2">
      <c r="A703" s="1586"/>
      <c r="B703" s="1719"/>
      <c r="C703" s="1674" t="s">
        <v>3863</v>
      </c>
      <c r="D703" s="262"/>
      <c r="E703" s="74"/>
      <c r="F703" s="621"/>
      <c r="G703" s="76"/>
    </row>
    <row r="704" spans="1:7" x14ac:dyDescent="0.2">
      <c r="A704" s="1586"/>
      <c r="B704" s="1719"/>
      <c r="C704" s="1669" t="s">
        <v>3864</v>
      </c>
      <c r="D704" s="262"/>
      <c r="E704" s="74"/>
      <c r="F704" s="621"/>
      <c r="G704" s="76"/>
    </row>
    <row r="705" spans="1:7" x14ac:dyDescent="0.2">
      <c r="A705" s="1586"/>
      <c r="B705" s="1719"/>
      <c r="C705" s="1669" t="s">
        <v>3865</v>
      </c>
      <c r="D705" s="262" t="s">
        <v>148</v>
      </c>
      <c r="E705" s="74">
        <v>3668</v>
      </c>
      <c r="F705" s="1531"/>
      <c r="G705" s="76">
        <f>F705*E705</f>
        <v>0</v>
      </c>
    </row>
    <row r="706" spans="1:7" x14ac:dyDescent="0.2">
      <c r="A706" s="1586"/>
      <c r="B706" s="1719"/>
      <c r="C706" s="1669"/>
      <c r="D706" s="262"/>
      <c r="E706" s="74"/>
      <c r="F706" s="621"/>
      <c r="G706" s="76"/>
    </row>
    <row r="707" spans="1:7" x14ac:dyDescent="0.2">
      <c r="A707" s="1586"/>
      <c r="B707" s="1718">
        <v>36</v>
      </c>
      <c r="C707" s="1673" t="s">
        <v>3866</v>
      </c>
      <c r="D707" s="262"/>
      <c r="E707" s="74"/>
      <c r="F707" s="621"/>
      <c r="G707" s="76"/>
    </row>
    <row r="708" spans="1:7" x14ac:dyDescent="0.2">
      <c r="A708" s="1586"/>
      <c r="B708" s="1719"/>
      <c r="C708" s="1666" t="s">
        <v>3867</v>
      </c>
      <c r="D708" s="262"/>
      <c r="E708" s="74"/>
      <c r="F708" s="621"/>
      <c r="G708" s="76"/>
    </row>
    <row r="709" spans="1:7" x14ac:dyDescent="0.2">
      <c r="A709" s="1586"/>
      <c r="B709" s="1719"/>
      <c r="C709" s="1669" t="s">
        <v>3823</v>
      </c>
      <c r="D709" s="262"/>
      <c r="E709" s="74"/>
      <c r="F709" s="621"/>
      <c r="G709" s="76"/>
    </row>
    <row r="710" spans="1:7" x14ac:dyDescent="0.2">
      <c r="A710" s="1586"/>
      <c r="B710" s="1719"/>
      <c r="C710" s="1669" t="s">
        <v>3868</v>
      </c>
      <c r="D710" s="262"/>
      <c r="E710" s="74"/>
      <c r="F710" s="621"/>
      <c r="G710" s="76"/>
    </row>
    <row r="711" spans="1:7" x14ac:dyDescent="0.2">
      <c r="A711" s="1586"/>
      <c r="B711" s="1719"/>
      <c r="C711" s="1669" t="s">
        <v>3869</v>
      </c>
      <c r="D711" s="262"/>
      <c r="E711" s="74"/>
      <c r="F711" s="621"/>
      <c r="G711" s="76"/>
    </row>
    <row r="712" spans="1:7" x14ac:dyDescent="0.2">
      <c r="A712" s="1586"/>
      <c r="B712" s="1719"/>
      <c r="C712" s="1669" t="s">
        <v>3870</v>
      </c>
      <c r="D712" s="262"/>
      <c r="E712" s="74"/>
      <c r="F712" s="621"/>
      <c r="G712" s="76"/>
    </row>
    <row r="713" spans="1:7" x14ac:dyDescent="0.2">
      <c r="A713" s="1586"/>
      <c r="B713" s="1719"/>
      <c r="C713" s="1669" t="s">
        <v>3871</v>
      </c>
      <c r="D713" s="262"/>
      <c r="E713" s="74"/>
      <c r="F713" s="621"/>
      <c r="G713" s="76"/>
    </row>
    <row r="714" spans="1:7" x14ac:dyDescent="0.2">
      <c r="A714" s="1586"/>
      <c r="B714" s="1719"/>
      <c r="C714" s="1669" t="s">
        <v>3872</v>
      </c>
      <c r="D714" s="262"/>
      <c r="E714" s="74"/>
      <c r="F714" s="621"/>
      <c r="G714" s="76"/>
    </row>
    <row r="715" spans="1:7" x14ac:dyDescent="0.2">
      <c r="A715" s="1586"/>
      <c r="B715" s="1719"/>
      <c r="C715" s="1669" t="s">
        <v>3873</v>
      </c>
      <c r="D715" s="262"/>
      <c r="E715" s="74"/>
      <c r="F715" s="621"/>
      <c r="G715" s="76"/>
    </row>
    <row r="716" spans="1:7" x14ac:dyDescent="0.2">
      <c r="A716" s="1586"/>
      <c r="B716" s="1719"/>
      <c r="C716" s="1672" t="s">
        <v>3805</v>
      </c>
      <c r="D716" s="262"/>
      <c r="E716" s="74"/>
      <c r="F716" s="621"/>
      <c r="G716" s="76"/>
    </row>
    <row r="717" spans="1:7" x14ac:dyDescent="0.2">
      <c r="A717" s="1586"/>
      <c r="B717" s="1719"/>
      <c r="C717" s="1672" t="s">
        <v>3874</v>
      </c>
      <c r="D717" s="262"/>
      <c r="E717" s="74"/>
      <c r="F717" s="621"/>
      <c r="G717" s="76"/>
    </row>
    <row r="718" spans="1:7" ht="14.25" x14ac:dyDescent="0.2">
      <c r="A718" s="1586"/>
      <c r="B718" s="1719"/>
      <c r="C718" s="1669" t="s">
        <v>3875</v>
      </c>
      <c r="D718" s="262" t="s">
        <v>4739</v>
      </c>
      <c r="E718" s="74">
        <v>239</v>
      </c>
      <c r="F718" s="1531"/>
      <c r="G718" s="76">
        <f>F718*E718</f>
        <v>0</v>
      </c>
    </row>
    <row r="719" spans="1:7" x14ac:dyDescent="0.2">
      <c r="A719" s="1586"/>
      <c r="B719" s="1718">
        <f>SUM(A$3:A719)</f>
        <v>102</v>
      </c>
      <c r="C719" s="1673" t="s">
        <v>3876</v>
      </c>
      <c r="D719" s="262"/>
      <c r="E719" s="74"/>
      <c r="F719" s="621"/>
      <c r="G719" s="76"/>
    </row>
    <row r="720" spans="1:7" x14ac:dyDescent="0.2">
      <c r="A720" s="1586"/>
      <c r="B720" s="1724"/>
      <c r="C720" s="1668" t="s">
        <v>3877</v>
      </c>
      <c r="D720" s="262"/>
      <c r="E720" s="74"/>
      <c r="F720" s="621"/>
      <c r="G720" s="76"/>
    </row>
    <row r="721" spans="1:7" x14ac:dyDescent="0.2">
      <c r="A721" s="1586"/>
      <c r="B721" s="1724"/>
      <c r="C721" s="1668" t="s">
        <v>3878</v>
      </c>
      <c r="D721" s="1612"/>
      <c r="E721" s="651"/>
      <c r="F721" s="621"/>
      <c r="G721" s="76"/>
    </row>
    <row r="722" spans="1:7" ht="24" x14ac:dyDescent="0.2">
      <c r="A722" s="1586"/>
      <c r="B722" s="1724"/>
      <c r="C722" s="1669" t="s">
        <v>3879</v>
      </c>
      <c r="D722" s="262" t="s">
        <v>926</v>
      </c>
      <c r="E722" s="74">
        <v>15</v>
      </c>
      <c r="F722" s="1531"/>
      <c r="G722" s="76">
        <f>F722*E722</f>
        <v>0</v>
      </c>
    </row>
    <row r="723" spans="1:7" x14ac:dyDescent="0.2">
      <c r="A723" s="1586"/>
      <c r="B723" s="1718">
        <v>37</v>
      </c>
      <c r="C723" s="501" t="s">
        <v>3880</v>
      </c>
      <c r="D723" s="262"/>
      <c r="E723" s="74"/>
      <c r="F723" s="621"/>
      <c r="G723" s="76"/>
    </row>
    <row r="724" spans="1:7" x14ac:dyDescent="0.2">
      <c r="A724" s="1586"/>
      <c r="B724" s="1724"/>
      <c r="C724" s="1668" t="s">
        <v>3881</v>
      </c>
      <c r="D724" s="262"/>
      <c r="E724" s="74"/>
      <c r="F724" s="621"/>
      <c r="G724" s="76"/>
    </row>
    <row r="725" spans="1:7" x14ac:dyDescent="0.2">
      <c r="A725" s="1586"/>
      <c r="B725" s="1724"/>
      <c r="C725" s="1668" t="s">
        <v>3882</v>
      </c>
      <c r="D725" s="262" t="s">
        <v>926</v>
      </c>
      <c r="E725" s="74">
        <v>20</v>
      </c>
      <c r="F725" s="1531"/>
      <c r="G725" s="76">
        <f t="shared" ref="G725:G730" si="9">F725*E725</f>
        <v>0</v>
      </c>
    </row>
    <row r="726" spans="1:7" x14ac:dyDescent="0.2">
      <c r="A726" s="1586"/>
      <c r="B726" s="1718">
        <v>38</v>
      </c>
      <c r="C726" s="1668" t="s">
        <v>3883</v>
      </c>
      <c r="D726" s="262" t="s">
        <v>40</v>
      </c>
      <c r="E726" s="74">
        <v>1</v>
      </c>
      <c r="F726" s="1531"/>
      <c r="G726" s="76">
        <f t="shared" si="9"/>
        <v>0</v>
      </c>
    </row>
    <row r="727" spans="1:7" x14ac:dyDescent="0.2">
      <c r="A727" s="1586"/>
      <c r="B727" s="1718">
        <v>39</v>
      </c>
      <c r="C727" s="1668" t="s">
        <v>3884</v>
      </c>
      <c r="D727" s="262" t="s">
        <v>40</v>
      </c>
      <c r="E727" s="74">
        <v>1</v>
      </c>
      <c r="F727" s="1531"/>
      <c r="G727" s="76">
        <f t="shared" si="9"/>
        <v>0</v>
      </c>
    </row>
    <row r="728" spans="1:7" x14ac:dyDescent="0.2">
      <c r="A728" s="1586"/>
      <c r="B728" s="1718">
        <v>40</v>
      </c>
      <c r="C728" s="1668" t="s">
        <v>3885</v>
      </c>
      <c r="D728" s="262" t="s">
        <v>40</v>
      </c>
      <c r="E728" s="74">
        <v>1</v>
      </c>
      <c r="F728" s="1531"/>
      <c r="G728" s="76">
        <f t="shared" si="9"/>
        <v>0</v>
      </c>
    </row>
    <row r="729" spans="1:7" x14ac:dyDescent="0.2">
      <c r="A729" s="1586"/>
      <c r="B729" s="1718">
        <v>41</v>
      </c>
      <c r="C729" s="1668" t="s">
        <v>3886</v>
      </c>
      <c r="D729" s="262" t="s">
        <v>40</v>
      </c>
      <c r="E729" s="74">
        <v>1</v>
      </c>
      <c r="F729" s="1531"/>
      <c r="G729" s="76">
        <f t="shared" si="9"/>
        <v>0</v>
      </c>
    </row>
    <row r="730" spans="1:7" x14ac:dyDescent="0.2">
      <c r="A730" s="1586"/>
      <c r="B730" s="1718">
        <v>42</v>
      </c>
      <c r="C730" s="1668" t="s">
        <v>3887</v>
      </c>
      <c r="D730" s="262" t="s">
        <v>40</v>
      </c>
      <c r="E730" s="74">
        <v>1</v>
      </c>
      <c r="F730" s="1531"/>
      <c r="G730" s="76">
        <f t="shared" si="9"/>
        <v>0</v>
      </c>
    </row>
    <row r="731" spans="1:7" s="695" customFormat="1" x14ac:dyDescent="0.2">
      <c r="A731" s="1660"/>
      <c r="B731" s="1736"/>
      <c r="C731" s="1675" t="s">
        <v>3666</v>
      </c>
      <c r="D731" s="1662"/>
      <c r="E731" s="653"/>
      <c r="F731" s="1221"/>
    </row>
    <row r="732" spans="1:7" s="695" customFormat="1" x14ac:dyDescent="0.2">
      <c r="A732" s="1660"/>
      <c r="B732" s="1736"/>
      <c r="C732" s="1663" t="s">
        <v>3939</v>
      </c>
      <c r="D732" s="1662"/>
      <c r="E732" s="653"/>
      <c r="F732" s="1221"/>
    </row>
    <row r="733" spans="1:7" s="696" customFormat="1" x14ac:dyDescent="0.2">
      <c r="A733" s="1676">
        <v>1</v>
      </c>
      <c r="B733" s="1737" t="s">
        <v>23</v>
      </c>
      <c r="C733" s="1664" t="s">
        <v>3940</v>
      </c>
      <c r="D733" s="1342"/>
      <c r="E733" s="541"/>
      <c r="F733" s="1223"/>
      <c r="G733" s="697"/>
    </row>
    <row r="734" spans="1:7" s="696" customFormat="1" ht="24" x14ac:dyDescent="0.2">
      <c r="A734" s="1589"/>
      <c r="B734" s="1734"/>
      <c r="C734" s="1250" t="s">
        <v>3941</v>
      </c>
      <c r="D734" s="262"/>
      <c r="E734" s="74"/>
      <c r="F734" s="621"/>
      <c r="G734" s="698"/>
    </row>
    <row r="735" spans="1:7" s="696" customFormat="1" x14ac:dyDescent="0.2">
      <c r="A735" s="1589"/>
      <c r="B735" s="1734"/>
      <c r="C735" s="1250" t="s">
        <v>3942</v>
      </c>
      <c r="D735" s="262"/>
      <c r="E735" s="74"/>
      <c r="F735" s="621"/>
      <c r="G735" s="698"/>
    </row>
    <row r="736" spans="1:7" s="696" customFormat="1" x14ac:dyDescent="0.2">
      <c r="A736" s="1589"/>
      <c r="B736" s="1734"/>
      <c r="C736" s="1250" t="s">
        <v>3943</v>
      </c>
      <c r="D736" s="262"/>
      <c r="E736" s="74"/>
      <c r="F736" s="621"/>
      <c r="G736" s="698"/>
    </row>
    <row r="737" spans="1:7" s="696" customFormat="1" x14ac:dyDescent="0.2">
      <c r="A737" s="1589"/>
      <c r="B737" s="1734"/>
      <c r="C737" s="1250" t="s">
        <v>3672</v>
      </c>
      <c r="D737" s="262"/>
      <c r="E737" s="74"/>
      <c r="F737" s="621"/>
      <c r="G737" s="698"/>
    </row>
    <row r="738" spans="1:7" s="696" customFormat="1" ht="24" x14ac:dyDescent="0.2">
      <c r="A738" s="1589"/>
      <c r="B738" s="1734"/>
      <c r="C738" s="1250" t="s">
        <v>3673</v>
      </c>
      <c r="D738" s="262"/>
      <c r="E738" s="74"/>
      <c r="F738" s="621"/>
      <c r="G738" s="698"/>
    </row>
    <row r="739" spans="1:7" s="696" customFormat="1" ht="24" x14ac:dyDescent="0.2">
      <c r="A739" s="1589"/>
      <c r="B739" s="1734"/>
      <c r="C739" s="1250" t="s">
        <v>3944</v>
      </c>
      <c r="D739" s="262"/>
      <c r="E739" s="74"/>
      <c r="F739" s="621"/>
      <c r="G739" s="698"/>
    </row>
    <row r="740" spans="1:7" s="696" customFormat="1" x14ac:dyDescent="0.2">
      <c r="A740" s="1589"/>
      <c r="B740" s="1734"/>
      <c r="C740" s="1250" t="s">
        <v>3676</v>
      </c>
      <c r="D740" s="262"/>
      <c r="E740" s="74"/>
      <c r="F740" s="621"/>
      <c r="G740" s="698"/>
    </row>
    <row r="741" spans="1:7" s="696" customFormat="1" ht="24" x14ac:dyDescent="0.2">
      <c r="A741" s="1589"/>
      <c r="B741" s="1734"/>
      <c r="C741" s="1250" t="s">
        <v>3677</v>
      </c>
      <c r="D741" s="262"/>
      <c r="E741" s="74"/>
      <c r="F741" s="621"/>
      <c r="G741" s="698"/>
    </row>
    <row r="742" spans="1:7" s="696" customFormat="1" x14ac:dyDescent="0.2">
      <c r="A742" s="1589"/>
      <c r="B742" s="1734"/>
      <c r="C742" s="1250" t="s">
        <v>3678</v>
      </c>
      <c r="D742" s="262"/>
      <c r="E742" s="74"/>
      <c r="F742" s="621"/>
      <c r="G742" s="698"/>
    </row>
    <row r="743" spans="1:7" s="696" customFormat="1" x14ac:dyDescent="0.2">
      <c r="A743" s="1589"/>
      <c r="B743" s="1734"/>
      <c r="C743" s="1250" t="s">
        <v>3679</v>
      </c>
      <c r="D743" s="262"/>
      <c r="E743" s="74"/>
      <c r="F743" s="621"/>
      <c r="G743" s="698"/>
    </row>
    <row r="744" spans="1:7" s="696" customFormat="1" x14ac:dyDescent="0.2">
      <c r="A744" s="1589"/>
      <c r="B744" s="1734"/>
      <c r="C744" s="1250" t="s">
        <v>3680</v>
      </c>
      <c r="D744" s="262"/>
      <c r="E744" s="74"/>
      <c r="F744" s="621"/>
      <c r="G744" s="698"/>
    </row>
    <row r="745" spans="1:7" s="696" customFormat="1" ht="24" x14ac:dyDescent="0.2">
      <c r="A745" s="1589"/>
      <c r="B745" s="1734"/>
      <c r="C745" s="1250" t="s">
        <v>3681</v>
      </c>
      <c r="D745" s="262"/>
      <c r="E745" s="74"/>
      <c r="F745" s="621"/>
      <c r="G745" s="698"/>
    </row>
    <row r="746" spans="1:7" s="696" customFormat="1" ht="24" x14ac:dyDescent="0.2">
      <c r="A746" s="1589"/>
      <c r="B746" s="1734"/>
      <c r="C746" s="1250" t="s">
        <v>3682</v>
      </c>
      <c r="D746" s="262"/>
      <c r="E746" s="74"/>
      <c r="F746" s="621"/>
      <c r="G746" s="698"/>
    </row>
    <row r="747" spans="1:7" s="696" customFormat="1" x14ac:dyDescent="0.2">
      <c r="A747" s="1589"/>
      <c r="B747" s="1734"/>
      <c r="C747" s="1250"/>
      <c r="D747" s="262"/>
      <c r="E747" s="74"/>
      <c r="F747" s="621"/>
      <c r="G747" s="698"/>
    </row>
    <row r="748" spans="1:7" s="696" customFormat="1" x14ac:dyDescent="0.2">
      <c r="A748" s="1589"/>
      <c r="B748" s="1734"/>
      <c r="C748" s="1250" t="s">
        <v>3683</v>
      </c>
      <c r="D748" s="262"/>
      <c r="E748" s="74"/>
      <c r="F748" s="621"/>
      <c r="G748" s="698"/>
    </row>
    <row r="749" spans="1:7" s="696" customFormat="1" x14ac:dyDescent="0.2">
      <c r="A749" s="1589"/>
      <c r="B749" s="1734"/>
      <c r="C749" s="1250" t="s">
        <v>3684</v>
      </c>
      <c r="D749" s="262"/>
      <c r="E749" s="74"/>
      <c r="F749" s="621"/>
      <c r="G749" s="698"/>
    </row>
    <row r="750" spans="1:7" s="696" customFormat="1" x14ac:dyDescent="0.2">
      <c r="A750" s="1589"/>
      <c r="B750" s="1734"/>
      <c r="C750" s="1250" t="s">
        <v>3685</v>
      </c>
      <c r="D750" s="262"/>
      <c r="E750" s="74"/>
      <c r="F750" s="621"/>
      <c r="G750" s="698"/>
    </row>
    <row r="751" spans="1:7" s="696" customFormat="1" x14ac:dyDescent="0.2">
      <c r="A751" s="1589"/>
      <c r="B751" s="1734"/>
      <c r="C751" s="1250" t="s">
        <v>3686</v>
      </c>
      <c r="D751" s="262"/>
      <c r="E751" s="74"/>
      <c r="F751" s="621"/>
      <c r="G751" s="698"/>
    </row>
    <row r="752" spans="1:7" s="696" customFormat="1" x14ac:dyDescent="0.2">
      <c r="A752" s="1589"/>
      <c r="B752" s="1734"/>
      <c r="C752" s="1250" t="s">
        <v>3687</v>
      </c>
      <c r="D752" s="262"/>
      <c r="E752" s="74"/>
      <c r="F752" s="621"/>
      <c r="G752" s="698"/>
    </row>
    <row r="753" spans="1:7" s="696" customFormat="1" x14ac:dyDescent="0.2">
      <c r="A753" s="1589"/>
      <c r="B753" s="1734"/>
      <c r="C753" s="1250" t="s">
        <v>3688</v>
      </c>
      <c r="D753" s="262"/>
      <c r="E753" s="74"/>
      <c r="F753" s="621"/>
      <c r="G753" s="698"/>
    </row>
    <row r="754" spans="1:7" s="696" customFormat="1" ht="28.5" customHeight="1" x14ac:dyDescent="0.2">
      <c r="A754" s="1589"/>
      <c r="B754" s="1734"/>
      <c r="C754" s="1250" t="s">
        <v>3689</v>
      </c>
      <c r="D754" s="262"/>
      <c r="E754" s="74"/>
      <c r="F754" s="621"/>
      <c r="G754" s="698"/>
    </row>
    <row r="755" spans="1:7" s="696" customFormat="1" x14ac:dyDescent="0.2">
      <c r="A755" s="1589"/>
      <c r="B755" s="1734"/>
      <c r="C755" s="1250" t="s">
        <v>3690</v>
      </c>
      <c r="D755" s="262"/>
      <c r="E755" s="74"/>
      <c r="F755" s="621"/>
      <c r="G755" s="698"/>
    </row>
    <row r="756" spans="1:7" s="696" customFormat="1" x14ac:dyDescent="0.2">
      <c r="A756" s="1589"/>
      <c r="B756" s="1734"/>
      <c r="C756" s="1250" t="s">
        <v>3691</v>
      </c>
      <c r="D756" s="262"/>
      <c r="E756" s="74"/>
      <c r="F756" s="621"/>
      <c r="G756" s="698"/>
    </row>
    <row r="757" spans="1:7" s="696" customFormat="1" ht="36" x14ac:dyDescent="0.2">
      <c r="A757" s="1589"/>
      <c r="B757" s="1734"/>
      <c r="C757" s="1250" t="s">
        <v>3692</v>
      </c>
      <c r="D757" s="262"/>
      <c r="E757" s="74"/>
      <c r="F757" s="621"/>
      <c r="G757" s="698"/>
    </row>
    <row r="758" spans="1:7" s="696" customFormat="1" ht="36" x14ac:dyDescent="0.2">
      <c r="A758" s="1589"/>
      <c r="B758" s="1734"/>
      <c r="C758" s="1250" t="s">
        <v>3693</v>
      </c>
      <c r="D758" s="262"/>
      <c r="E758" s="74"/>
      <c r="F758" s="621"/>
      <c r="G758" s="698"/>
    </row>
    <row r="759" spans="1:7" s="696" customFormat="1" ht="24" x14ac:dyDescent="0.2">
      <c r="A759" s="1589"/>
      <c r="B759" s="1734"/>
      <c r="C759" s="1250" t="s">
        <v>3945</v>
      </c>
      <c r="D759" s="262"/>
      <c r="E759" s="74"/>
      <c r="F759" s="621"/>
      <c r="G759" s="698"/>
    </row>
    <row r="760" spans="1:7" s="696" customFormat="1" x14ac:dyDescent="0.2">
      <c r="A760" s="1589"/>
      <c r="B760" s="1734"/>
      <c r="C760" s="1250" t="s">
        <v>3694</v>
      </c>
      <c r="D760" s="262"/>
      <c r="E760" s="74"/>
      <c r="F760" s="621"/>
      <c r="G760" s="698"/>
    </row>
    <row r="761" spans="1:7" s="696" customFormat="1" x14ac:dyDescent="0.2">
      <c r="A761" s="1589"/>
      <c r="B761" s="1734"/>
      <c r="C761" s="1250" t="s">
        <v>3696</v>
      </c>
      <c r="D761" s="262"/>
      <c r="E761" s="74"/>
      <c r="F761" s="621"/>
      <c r="G761" s="698"/>
    </row>
    <row r="762" spans="1:7" s="696" customFormat="1" x14ac:dyDescent="0.2">
      <c r="A762" s="1589"/>
      <c r="B762" s="1734"/>
      <c r="C762" s="1250" t="s">
        <v>3697</v>
      </c>
      <c r="D762" s="262"/>
      <c r="E762" s="74"/>
      <c r="F762" s="621"/>
      <c r="G762" s="698"/>
    </row>
    <row r="763" spans="1:7" s="696" customFormat="1" x14ac:dyDescent="0.2">
      <c r="A763" s="1589"/>
      <c r="B763" s="1734"/>
      <c r="C763" s="1250"/>
      <c r="D763" s="262"/>
      <c r="E763" s="74"/>
      <c r="F763" s="621"/>
      <c r="G763" s="698"/>
    </row>
    <row r="764" spans="1:7" s="696" customFormat="1" x14ac:dyDescent="0.2">
      <c r="A764" s="1589"/>
      <c r="B764" s="1734"/>
      <c r="C764" s="1250" t="s">
        <v>3698</v>
      </c>
      <c r="D764" s="262"/>
      <c r="E764" s="74"/>
      <c r="F764" s="621"/>
      <c r="G764" s="698"/>
    </row>
    <row r="765" spans="1:7" s="696" customFormat="1" ht="24" x14ac:dyDescent="0.2">
      <c r="A765" s="1589"/>
      <c r="B765" s="1734"/>
      <c r="C765" s="1250" t="s">
        <v>3699</v>
      </c>
      <c r="D765" s="262"/>
      <c r="E765" s="74"/>
      <c r="F765" s="621"/>
      <c r="G765" s="698"/>
    </row>
    <row r="766" spans="1:7" s="696" customFormat="1" ht="24" x14ac:dyDescent="0.2">
      <c r="A766" s="1589"/>
      <c r="B766" s="1734"/>
      <c r="C766" s="1250" t="s">
        <v>3700</v>
      </c>
      <c r="D766" s="262"/>
      <c r="E766" s="74"/>
      <c r="F766" s="621"/>
      <c r="G766" s="698"/>
    </row>
    <row r="767" spans="1:7" s="696" customFormat="1" ht="24" x14ac:dyDescent="0.2">
      <c r="A767" s="1589"/>
      <c r="B767" s="1734"/>
      <c r="C767" s="1250" t="s">
        <v>3701</v>
      </c>
      <c r="D767" s="262"/>
      <c r="E767" s="74"/>
      <c r="F767" s="621"/>
      <c r="G767" s="698"/>
    </row>
    <row r="768" spans="1:7" s="696" customFormat="1" ht="24" x14ac:dyDescent="0.2">
      <c r="A768" s="1589"/>
      <c r="B768" s="1734"/>
      <c r="C768" s="1250" t="s">
        <v>3702</v>
      </c>
      <c r="D768" s="262"/>
      <c r="E768" s="74"/>
      <c r="F768" s="621"/>
      <c r="G768" s="698"/>
    </row>
    <row r="769" spans="1:7" s="696" customFormat="1" x14ac:dyDescent="0.2">
      <c r="A769" s="1589"/>
      <c r="B769" s="1734"/>
      <c r="C769" s="1250"/>
      <c r="D769" s="262"/>
      <c r="E769" s="74"/>
      <c r="F769" s="621"/>
      <c r="G769" s="698"/>
    </row>
    <row r="770" spans="1:7" s="696" customFormat="1" x14ac:dyDescent="0.2">
      <c r="A770" s="1589"/>
      <c r="B770" s="1734"/>
      <c r="C770" s="1250" t="s">
        <v>3694</v>
      </c>
      <c r="D770" s="262"/>
      <c r="E770" s="74"/>
      <c r="F770" s="621"/>
      <c r="G770" s="698"/>
    </row>
    <row r="771" spans="1:7" s="696" customFormat="1" x14ac:dyDescent="0.2">
      <c r="A771" s="1589"/>
      <c r="B771" s="1734"/>
      <c r="C771" s="1250" t="s">
        <v>3703</v>
      </c>
      <c r="D771" s="262"/>
      <c r="E771" s="74"/>
      <c r="F771" s="621"/>
      <c r="G771" s="698"/>
    </row>
    <row r="772" spans="1:7" s="696" customFormat="1" x14ac:dyDescent="0.2">
      <c r="A772" s="1589"/>
      <c r="B772" s="1734"/>
      <c r="C772" s="1250" t="s">
        <v>3705</v>
      </c>
      <c r="D772" s="262"/>
      <c r="E772" s="74"/>
      <c r="F772" s="621"/>
      <c r="G772" s="698"/>
    </row>
    <row r="773" spans="1:7" s="696" customFormat="1" x14ac:dyDescent="0.2">
      <c r="A773" s="1589"/>
      <c r="B773" s="1734"/>
      <c r="C773" s="1250"/>
      <c r="D773" s="262"/>
      <c r="E773" s="74"/>
      <c r="F773" s="621"/>
      <c r="G773" s="698"/>
    </row>
    <row r="774" spans="1:7" s="696" customFormat="1" x14ac:dyDescent="0.2">
      <c r="A774" s="1589"/>
      <c r="B774" s="1734"/>
      <c r="C774" s="1250" t="s">
        <v>3706</v>
      </c>
      <c r="D774" s="262"/>
      <c r="E774" s="74"/>
      <c r="F774" s="621"/>
      <c r="G774" s="698"/>
    </row>
    <row r="775" spans="1:7" s="696" customFormat="1" x14ac:dyDescent="0.2">
      <c r="A775" s="1589"/>
      <c r="B775" s="1734"/>
      <c r="C775" s="1250" t="s">
        <v>3946</v>
      </c>
      <c r="D775" s="262"/>
      <c r="E775" s="74"/>
      <c r="F775" s="621"/>
      <c r="G775" s="698"/>
    </row>
    <row r="776" spans="1:7" s="696" customFormat="1" x14ac:dyDescent="0.2">
      <c r="A776" s="1589"/>
      <c r="B776" s="1734"/>
      <c r="C776" s="1250" t="s">
        <v>3902</v>
      </c>
      <c r="D776" s="262"/>
      <c r="E776" s="74"/>
      <c r="F776" s="621"/>
      <c r="G776" s="698"/>
    </row>
    <row r="777" spans="1:7" s="696" customFormat="1" x14ac:dyDescent="0.2">
      <c r="A777" s="1589"/>
      <c r="B777" s="1734"/>
      <c r="C777" s="1250" t="s">
        <v>3947</v>
      </c>
      <c r="D777" s="262"/>
      <c r="E777" s="74"/>
      <c r="F777" s="621"/>
      <c r="G777" s="698"/>
    </row>
    <row r="778" spans="1:7" s="696" customFormat="1" x14ac:dyDescent="0.2">
      <c r="A778" s="1589"/>
      <c r="B778" s="1734"/>
      <c r="C778" s="1250" t="s">
        <v>3948</v>
      </c>
      <c r="D778" s="262"/>
      <c r="E778" s="74"/>
      <c r="F778" s="621"/>
      <c r="G778" s="698"/>
    </row>
    <row r="779" spans="1:7" s="696" customFormat="1" x14ac:dyDescent="0.2">
      <c r="A779" s="1589"/>
      <c r="B779" s="1734"/>
      <c r="C779" s="1250"/>
      <c r="D779" s="262"/>
      <c r="E779" s="74"/>
      <c r="F779" s="621"/>
      <c r="G779" s="698"/>
    </row>
    <row r="780" spans="1:7" s="696" customFormat="1" x14ac:dyDescent="0.2">
      <c r="A780" s="1589"/>
      <c r="B780" s="1734"/>
      <c r="C780" s="1250" t="s">
        <v>3711</v>
      </c>
      <c r="D780" s="262"/>
      <c r="E780" s="74"/>
      <c r="F780" s="621"/>
      <c r="G780" s="698"/>
    </row>
    <row r="781" spans="1:7" s="696" customFormat="1" x14ac:dyDescent="0.2">
      <c r="A781" s="1589"/>
      <c r="B781" s="1734"/>
      <c r="C781" s="1250" t="s">
        <v>3946</v>
      </c>
      <c r="D781" s="262"/>
      <c r="E781" s="74"/>
      <c r="F781" s="621"/>
      <c r="G781" s="698"/>
    </row>
    <row r="782" spans="1:7" s="696" customFormat="1" x14ac:dyDescent="0.2">
      <c r="A782" s="1589"/>
      <c r="B782" s="1734"/>
      <c r="C782" s="1250" t="s">
        <v>3905</v>
      </c>
      <c r="D782" s="262"/>
      <c r="E782" s="74"/>
      <c r="F782" s="621"/>
      <c r="G782" s="698"/>
    </row>
    <row r="783" spans="1:7" s="696" customFormat="1" x14ac:dyDescent="0.2">
      <c r="A783" s="1589"/>
      <c r="B783" s="1734"/>
      <c r="C783" s="1250" t="s">
        <v>3949</v>
      </c>
      <c r="D783" s="262"/>
      <c r="E783" s="74"/>
      <c r="F783" s="621"/>
      <c r="G783" s="698"/>
    </row>
    <row r="784" spans="1:7" s="696" customFormat="1" x14ac:dyDescent="0.2">
      <c r="A784" s="1589"/>
      <c r="B784" s="1734"/>
      <c r="C784" s="1250" t="s">
        <v>3948</v>
      </c>
      <c r="D784" s="262"/>
      <c r="E784" s="74"/>
      <c r="F784" s="621"/>
      <c r="G784" s="698"/>
    </row>
    <row r="785" spans="1:7" s="696" customFormat="1" x14ac:dyDescent="0.2">
      <c r="A785" s="1589"/>
      <c r="B785" s="1734"/>
      <c r="C785" s="1250"/>
      <c r="D785" s="262"/>
      <c r="E785" s="74"/>
      <c r="F785" s="621"/>
      <c r="G785" s="698"/>
    </row>
    <row r="786" spans="1:7" s="696" customFormat="1" x14ac:dyDescent="0.2">
      <c r="A786" s="1589"/>
      <c r="B786" s="1734"/>
      <c r="C786" s="1250" t="s">
        <v>3716</v>
      </c>
      <c r="D786" s="262"/>
      <c r="E786" s="74"/>
      <c r="F786" s="621"/>
      <c r="G786" s="698"/>
    </row>
    <row r="787" spans="1:7" s="696" customFormat="1" ht="24" x14ac:dyDescent="0.2">
      <c r="A787" s="1589"/>
      <c r="B787" s="1734"/>
      <c r="C787" s="1250" t="s">
        <v>3717</v>
      </c>
      <c r="D787" s="262"/>
      <c r="E787" s="74"/>
      <c r="F787" s="621"/>
      <c r="G787" s="698"/>
    </row>
    <row r="788" spans="1:7" s="696" customFormat="1" ht="24" x14ac:dyDescent="0.2">
      <c r="A788" s="1589"/>
      <c r="B788" s="1734"/>
      <c r="C788" s="1250" t="s">
        <v>3950</v>
      </c>
      <c r="D788" s="262"/>
      <c r="E788" s="74"/>
      <c r="F788" s="621"/>
      <c r="G788" s="698"/>
    </row>
    <row r="789" spans="1:7" s="696" customFormat="1" x14ac:dyDescent="0.2">
      <c r="A789" s="1589"/>
      <c r="B789" s="1734"/>
      <c r="C789" s="1250" t="s">
        <v>3719</v>
      </c>
      <c r="D789" s="262"/>
      <c r="E789" s="74"/>
      <c r="F789" s="621"/>
      <c r="G789" s="698"/>
    </row>
    <row r="790" spans="1:7" s="696" customFormat="1" x14ac:dyDescent="0.2">
      <c r="A790" s="1589"/>
      <c r="B790" s="1734"/>
      <c r="C790" s="1250" t="s">
        <v>3720</v>
      </c>
      <c r="D790" s="262"/>
      <c r="E790" s="74"/>
      <c r="F790" s="621"/>
      <c r="G790" s="698"/>
    </row>
    <row r="791" spans="1:7" s="696" customFormat="1" x14ac:dyDescent="0.2">
      <c r="A791" s="1589"/>
      <c r="B791" s="1734"/>
      <c r="C791" s="1250"/>
      <c r="D791" s="262"/>
      <c r="E791" s="74"/>
      <c r="F791" s="621"/>
      <c r="G791" s="698"/>
    </row>
    <row r="792" spans="1:7" s="696" customFormat="1" x14ac:dyDescent="0.2">
      <c r="A792" s="1589"/>
      <c r="B792" s="1734"/>
      <c r="C792" s="1250" t="s">
        <v>3694</v>
      </c>
      <c r="D792" s="262"/>
      <c r="E792" s="74"/>
      <c r="F792" s="621"/>
      <c r="G792" s="698"/>
    </row>
    <row r="793" spans="1:7" s="696" customFormat="1" x14ac:dyDescent="0.2">
      <c r="A793" s="1589"/>
      <c r="B793" s="1734"/>
      <c r="C793" s="1250" t="s">
        <v>3721</v>
      </c>
      <c r="D793" s="262"/>
      <c r="E793" s="74"/>
      <c r="F793" s="621"/>
      <c r="G793" s="698"/>
    </row>
    <row r="794" spans="1:7" s="696" customFormat="1" x14ac:dyDescent="0.2">
      <c r="A794" s="1589"/>
      <c r="B794" s="1734"/>
      <c r="C794" s="1250"/>
      <c r="D794" s="262"/>
      <c r="E794" s="74"/>
      <c r="F794" s="621"/>
      <c r="G794" s="698"/>
    </row>
    <row r="795" spans="1:7" s="696" customFormat="1" x14ac:dyDescent="0.2">
      <c r="A795" s="1589"/>
      <c r="B795" s="1734"/>
      <c r="C795" s="1250" t="s">
        <v>3722</v>
      </c>
      <c r="D795" s="262"/>
      <c r="E795" s="74"/>
      <c r="F795" s="621"/>
      <c r="G795" s="698"/>
    </row>
    <row r="796" spans="1:7" s="696" customFormat="1" ht="36" x14ac:dyDescent="0.2">
      <c r="A796" s="1589"/>
      <c r="B796" s="1734"/>
      <c r="C796" s="1250" t="s">
        <v>3723</v>
      </c>
      <c r="D796" s="262"/>
      <c r="E796" s="74"/>
      <c r="F796" s="621"/>
      <c r="G796" s="698"/>
    </row>
    <row r="797" spans="1:7" s="696" customFormat="1" x14ac:dyDescent="0.2">
      <c r="A797" s="1589"/>
      <c r="B797" s="1734"/>
      <c r="C797" s="1250" t="s">
        <v>3724</v>
      </c>
      <c r="D797" s="262"/>
      <c r="E797" s="74"/>
      <c r="F797" s="621"/>
      <c r="G797" s="698"/>
    </row>
    <row r="798" spans="1:7" s="696" customFormat="1" x14ac:dyDescent="0.2">
      <c r="A798" s="1589"/>
      <c r="B798" s="1734"/>
      <c r="C798" s="1250" t="s">
        <v>3725</v>
      </c>
      <c r="D798" s="262"/>
      <c r="E798" s="74"/>
      <c r="F798" s="621"/>
      <c r="G798" s="698"/>
    </row>
    <row r="799" spans="1:7" s="696" customFormat="1" ht="24" x14ac:dyDescent="0.2">
      <c r="A799" s="1589"/>
      <c r="B799" s="1734"/>
      <c r="C799" s="1250" t="s">
        <v>3726</v>
      </c>
      <c r="D799" s="262"/>
      <c r="E799" s="74"/>
      <c r="F799" s="621"/>
      <c r="G799" s="698"/>
    </row>
    <row r="800" spans="1:7" s="696" customFormat="1" ht="24" x14ac:dyDescent="0.2">
      <c r="A800" s="1589"/>
      <c r="B800" s="1734"/>
      <c r="C800" s="1250" t="s">
        <v>3727</v>
      </c>
      <c r="D800" s="262"/>
      <c r="E800" s="74"/>
      <c r="F800" s="621"/>
      <c r="G800" s="698"/>
    </row>
    <row r="801" spans="1:7" s="696" customFormat="1" x14ac:dyDescent="0.2">
      <c r="A801" s="1589"/>
      <c r="B801" s="1734"/>
      <c r="C801" s="1250"/>
      <c r="D801" s="262"/>
      <c r="E801" s="74"/>
      <c r="F801" s="621"/>
      <c r="G801" s="698"/>
    </row>
    <row r="802" spans="1:7" s="696" customFormat="1" x14ac:dyDescent="0.2">
      <c r="A802" s="1589"/>
      <c r="B802" s="1734"/>
      <c r="C802" s="1250" t="s">
        <v>3728</v>
      </c>
      <c r="D802" s="262"/>
      <c r="E802" s="74"/>
      <c r="F802" s="621"/>
      <c r="G802" s="698"/>
    </row>
    <row r="803" spans="1:7" s="696" customFormat="1" x14ac:dyDescent="0.2">
      <c r="A803" s="1589"/>
      <c r="B803" s="1734"/>
      <c r="C803" s="1250" t="s">
        <v>3951</v>
      </c>
      <c r="D803" s="262"/>
      <c r="E803" s="74"/>
      <c r="F803" s="621"/>
      <c r="G803" s="698"/>
    </row>
    <row r="804" spans="1:7" s="696" customFormat="1" x14ac:dyDescent="0.2">
      <c r="A804" s="1589"/>
      <c r="B804" s="1734"/>
      <c r="C804" s="1250" t="s">
        <v>3730</v>
      </c>
      <c r="D804" s="262"/>
      <c r="E804" s="74"/>
      <c r="F804" s="621"/>
      <c r="G804" s="698"/>
    </row>
    <row r="805" spans="1:7" s="696" customFormat="1" x14ac:dyDescent="0.2">
      <c r="A805" s="1589"/>
      <c r="B805" s="1734"/>
      <c r="C805" s="1250" t="s">
        <v>3952</v>
      </c>
      <c r="D805" s="262"/>
      <c r="E805" s="74"/>
      <c r="F805" s="621"/>
      <c r="G805" s="698"/>
    </row>
    <row r="806" spans="1:7" s="696" customFormat="1" x14ac:dyDescent="0.2">
      <c r="A806" s="1589"/>
      <c r="B806" s="1734"/>
      <c r="C806" s="1250"/>
      <c r="D806" s="262"/>
      <c r="E806" s="74"/>
      <c r="F806" s="621"/>
      <c r="G806" s="698"/>
    </row>
    <row r="807" spans="1:7" s="696" customFormat="1" x14ac:dyDescent="0.2">
      <c r="A807" s="1589"/>
      <c r="B807" s="1734"/>
      <c r="C807" s="1250" t="s">
        <v>3953</v>
      </c>
      <c r="D807" s="262"/>
      <c r="E807" s="74"/>
      <c r="F807" s="621"/>
      <c r="G807" s="698"/>
    </row>
    <row r="808" spans="1:7" s="696" customFormat="1" ht="24" x14ac:dyDescent="0.2">
      <c r="A808" s="1589"/>
      <c r="B808" s="1734"/>
      <c r="C808" s="1250" t="s">
        <v>3954</v>
      </c>
      <c r="D808" s="262"/>
      <c r="E808" s="74"/>
      <c r="F808" s="621"/>
      <c r="G808" s="698"/>
    </row>
    <row r="809" spans="1:7" s="696" customFormat="1" x14ac:dyDescent="0.2">
      <c r="A809" s="1589"/>
      <c r="B809" s="1734"/>
      <c r="C809" s="1250"/>
      <c r="D809" s="262"/>
      <c r="E809" s="74"/>
      <c r="F809" s="621"/>
      <c r="G809" s="698"/>
    </row>
    <row r="810" spans="1:7" s="696" customFormat="1" x14ac:dyDescent="0.2">
      <c r="A810" s="1589"/>
      <c r="B810" s="1734"/>
      <c r="C810" s="1250" t="s">
        <v>3757</v>
      </c>
      <c r="D810" s="262"/>
      <c r="E810" s="74"/>
      <c r="F810" s="621"/>
      <c r="G810" s="698"/>
    </row>
    <row r="811" spans="1:7" s="696" customFormat="1" ht="24" x14ac:dyDescent="0.2">
      <c r="A811" s="1589"/>
      <c r="B811" s="1734"/>
      <c r="C811" s="1250" t="s">
        <v>3758</v>
      </c>
      <c r="D811" s="262"/>
      <c r="E811" s="74"/>
      <c r="F811" s="621"/>
      <c r="G811" s="698"/>
    </row>
    <row r="812" spans="1:7" s="696" customFormat="1" ht="84" x14ac:dyDescent="0.2">
      <c r="A812" s="1589"/>
      <c r="B812" s="1734"/>
      <c r="C812" s="1250" t="s">
        <v>3759</v>
      </c>
      <c r="D812" s="262"/>
      <c r="E812" s="74"/>
      <c r="F812" s="621"/>
      <c r="G812" s="698"/>
    </row>
    <row r="813" spans="1:7" s="696" customFormat="1" ht="36" x14ac:dyDescent="0.2">
      <c r="A813" s="1589"/>
      <c r="B813" s="1734"/>
      <c r="C813" s="1250" t="s">
        <v>3760</v>
      </c>
      <c r="D813" s="262"/>
      <c r="E813" s="74"/>
      <c r="F813" s="621"/>
      <c r="G813" s="698"/>
    </row>
    <row r="814" spans="1:7" s="696" customFormat="1" x14ac:dyDescent="0.2">
      <c r="A814" s="1589"/>
      <c r="B814" s="1734"/>
      <c r="C814" s="1250" t="s">
        <v>3761</v>
      </c>
      <c r="D814" s="262"/>
      <c r="E814" s="74"/>
      <c r="F814" s="621"/>
      <c r="G814" s="698"/>
    </row>
    <row r="815" spans="1:7" s="696" customFormat="1" ht="24" x14ac:dyDescent="0.2">
      <c r="A815" s="1589"/>
      <c r="B815" s="1734"/>
      <c r="C815" s="1250" t="s">
        <v>3762</v>
      </c>
      <c r="D815" s="262"/>
      <c r="E815" s="74"/>
      <c r="F815" s="621"/>
      <c r="G815" s="698"/>
    </row>
    <row r="816" spans="1:7" s="696" customFormat="1" x14ac:dyDescent="0.2">
      <c r="A816" s="1589"/>
      <c r="B816" s="1734"/>
      <c r="C816" s="1250" t="s">
        <v>3763</v>
      </c>
      <c r="D816" s="262"/>
      <c r="E816" s="74"/>
      <c r="F816" s="621"/>
      <c r="G816" s="698"/>
    </row>
    <row r="817" spans="1:7" s="696" customFormat="1" x14ac:dyDescent="0.2">
      <c r="A817" s="1589"/>
      <c r="B817" s="1734"/>
      <c r="C817" s="1250" t="s">
        <v>3764</v>
      </c>
      <c r="D817" s="262"/>
      <c r="E817" s="74"/>
      <c r="F817" s="621"/>
      <c r="G817" s="698"/>
    </row>
    <row r="818" spans="1:7" s="696" customFormat="1" ht="12.75" customHeight="1" x14ac:dyDescent="0.2">
      <c r="A818" s="1589"/>
      <c r="B818" s="1734"/>
      <c r="C818" s="1250" t="s">
        <v>3765</v>
      </c>
      <c r="D818" s="262"/>
      <c r="E818" s="74"/>
      <c r="F818" s="621"/>
      <c r="G818" s="698"/>
    </row>
    <row r="819" spans="1:7" s="696" customFormat="1" x14ac:dyDescent="0.2">
      <c r="A819" s="1589"/>
      <c r="B819" s="1734"/>
      <c r="C819" s="1250" t="s">
        <v>3766</v>
      </c>
      <c r="D819" s="262"/>
      <c r="E819" s="74"/>
      <c r="F819" s="621"/>
      <c r="G819" s="698"/>
    </row>
    <row r="820" spans="1:7" s="696" customFormat="1" ht="24" x14ac:dyDescent="0.2">
      <c r="A820" s="1589"/>
      <c r="B820" s="1734"/>
      <c r="C820" s="1250" t="s">
        <v>3767</v>
      </c>
      <c r="D820" s="262"/>
      <c r="E820" s="74"/>
      <c r="F820" s="621"/>
      <c r="G820" s="698"/>
    </row>
    <row r="821" spans="1:7" s="696" customFormat="1" x14ac:dyDescent="0.2">
      <c r="A821" s="1589"/>
      <c r="B821" s="1734"/>
      <c r="C821" s="1250"/>
      <c r="D821" s="262"/>
      <c r="E821" s="74"/>
      <c r="F821" s="621"/>
      <c r="G821" s="698"/>
    </row>
    <row r="822" spans="1:7" s="696" customFormat="1" x14ac:dyDescent="0.2">
      <c r="A822" s="1589"/>
      <c r="B822" s="1734"/>
      <c r="C822" s="1250" t="s">
        <v>3768</v>
      </c>
      <c r="D822" s="262"/>
      <c r="E822" s="74"/>
      <c r="F822" s="621"/>
      <c r="G822" s="698"/>
    </row>
    <row r="823" spans="1:7" s="696" customFormat="1" x14ac:dyDescent="0.2">
      <c r="A823" s="1589"/>
      <c r="B823" s="1734"/>
      <c r="C823" s="1250" t="s">
        <v>3955</v>
      </c>
      <c r="D823" s="262" t="s">
        <v>40</v>
      </c>
      <c r="E823" s="74">
        <v>1</v>
      </c>
      <c r="F823" s="1531"/>
      <c r="G823" s="76">
        <f>F823*E823</f>
        <v>0</v>
      </c>
    </row>
    <row r="824" spans="1:7" s="696" customFormat="1" x14ac:dyDescent="0.2">
      <c r="A824" s="1589"/>
      <c r="B824" s="1734"/>
      <c r="C824" s="1250"/>
      <c r="D824" s="262"/>
      <c r="E824" s="74"/>
      <c r="F824" s="621"/>
      <c r="G824" s="698"/>
    </row>
    <row r="825" spans="1:7" s="696" customFormat="1" x14ac:dyDescent="0.2">
      <c r="A825" s="1589"/>
      <c r="B825" s="1734"/>
      <c r="C825" s="1250" t="s">
        <v>3956</v>
      </c>
      <c r="D825" s="262"/>
      <c r="E825" s="74"/>
      <c r="F825" s="621"/>
      <c r="G825" s="698"/>
    </row>
    <row r="826" spans="1:7" s="696" customFormat="1" x14ac:dyDescent="0.2">
      <c r="A826" s="1589"/>
      <c r="B826" s="1734"/>
      <c r="C826" s="1250"/>
      <c r="D826" s="262"/>
      <c r="E826" s="74"/>
      <c r="F826" s="621"/>
      <c r="G826" s="698"/>
    </row>
    <row r="827" spans="1:7" s="696" customFormat="1" x14ac:dyDescent="0.2">
      <c r="A827" s="1589"/>
      <c r="B827" s="1734"/>
      <c r="C827" s="1250" t="s">
        <v>3771</v>
      </c>
      <c r="D827" s="262"/>
      <c r="E827" s="74"/>
      <c r="F827" s="621"/>
      <c r="G827" s="698"/>
    </row>
    <row r="828" spans="1:7" s="696" customFormat="1" ht="48" x14ac:dyDescent="0.2">
      <c r="A828" s="1589"/>
      <c r="B828" s="1734"/>
      <c r="C828" s="1250" t="s">
        <v>3772</v>
      </c>
      <c r="D828" s="262"/>
      <c r="E828" s="74"/>
      <c r="F828" s="621"/>
      <c r="G828" s="698"/>
    </row>
    <row r="829" spans="1:7" s="695" customFormat="1" ht="48" x14ac:dyDescent="0.2">
      <c r="A829" s="1589"/>
      <c r="B829" s="1734"/>
      <c r="C829" s="1250" t="s">
        <v>3773</v>
      </c>
      <c r="D829" s="262"/>
      <c r="E829" s="74"/>
      <c r="F829" s="621"/>
      <c r="G829" s="76"/>
    </row>
    <row r="830" spans="1:7" s="696" customFormat="1" x14ac:dyDescent="0.2">
      <c r="A830" s="1589">
        <v>1</v>
      </c>
      <c r="B830" s="1718">
        <v>45</v>
      </c>
      <c r="C830" s="1677" t="s">
        <v>3957</v>
      </c>
      <c r="D830" s="262"/>
      <c r="E830" s="74"/>
      <c r="F830" s="621"/>
      <c r="G830" s="698"/>
    </row>
    <row r="831" spans="1:7" s="696" customFormat="1" ht="48" x14ac:dyDescent="0.2">
      <c r="A831" s="1595"/>
      <c r="B831" s="1719"/>
      <c r="C831" s="1250" t="s">
        <v>3958</v>
      </c>
      <c r="D831" s="262"/>
      <c r="E831" s="74"/>
      <c r="F831" s="621"/>
      <c r="G831" s="698"/>
    </row>
    <row r="832" spans="1:7" s="696" customFormat="1" x14ac:dyDescent="0.2">
      <c r="A832" s="1595"/>
      <c r="B832" s="1719"/>
      <c r="C832" s="78" t="s">
        <v>3959</v>
      </c>
      <c r="D832" s="262"/>
      <c r="E832" s="74"/>
      <c r="F832" s="621"/>
      <c r="G832" s="698"/>
    </row>
    <row r="833" spans="1:7" s="696" customFormat="1" x14ac:dyDescent="0.2">
      <c r="A833" s="1595"/>
      <c r="B833" s="1719"/>
      <c r="C833" s="78" t="s">
        <v>3960</v>
      </c>
      <c r="D833" s="262"/>
      <c r="E833" s="74"/>
      <c r="F833" s="621"/>
      <c r="G833" s="698"/>
    </row>
    <row r="834" spans="1:7" s="696" customFormat="1" x14ac:dyDescent="0.2">
      <c r="A834" s="1595"/>
      <c r="B834" s="1719"/>
      <c r="C834" s="78" t="s">
        <v>3961</v>
      </c>
      <c r="D834" s="262"/>
      <c r="E834" s="74"/>
      <c r="F834" s="621"/>
      <c r="G834" s="698"/>
    </row>
    <row r="835" spans="1:7" s="696" customFormat="1" x14ac:dyDescent="0.2">
      <c r="A835" s="1595"/>
      <c r="B835" s="1719"/>
      <c r="C835" s="1678" t="s">
        <v>3962</v>
      </c>
      <c r="D835" s="262"/>
      <c r="E835" s="74"/>
      <c r="F835" s="621"/>
      <c r="G835" s="698"/>
    </row>
    <row r="836" spans="1:7" s="696" customFormat="1" x14ac:dyDescent="0.2">
      <c r="A836" s="1595"/>
      <c r="B836" s="1719"/>
      <c r="C836" s="78" t="s">
        <v>3780</v>
      </c>
      <c r="D836" s="262"/>
      <c r="E836" s="74"/>
      <c r="F836" s="621"/>
      <c r="G836" s="698"/>
    </row>
    <row r="837" spans="1:7" s="696" customFormat="1" x14ac:dyDescent="0.2">
      <c r="A837" s="1595"/>
      <c r="B837" s="1719"/>
      <c r="C837" s="1679" t="s">
        <v>3797</v>
      </c>
      <c r="D837" s="262" t="s">
        <v>40</v>
      </c>
      <c r="E837" s="74">
        <v>1</v>
      </c>
      <c r="F837" s="1531"/>
      <c r="G837" s="76">
        <f>F837*E837</f>
        <v>0</v>
      </c>
    </row>
    <row r="838" spans="1:7" s="696" customFormat="1" x14ac:dyDescent="0.2">
      <c r="A838" s="1595"/>
      <c r="B838" s="1719"/>
      <c r="C838" s="1679"/>
      <c r="D838" s="262"/>
      <c r="E838" s="74"/>
      <c r="F838" s="621"/>
      <c r="G838" s="698"/>
    </row>
    <row r="839" spans="1:7" s="696" customFormat="1" x14ac:dyDescent="0.2">
      <c r="A839" s="1589">
        <v>1</v>
      </c>
      <c r="B839" s="1718">
        <v>46</v>
      </c>
      <c r="C839" s="1677" t="s">
        <v>3963</v>
      </c>
      <c r="D839" s="262"/>
      <c r="E839" s="74"/>
      <c r="F839" s="621"/>
      <c r="G839" s="698"/>
    </row>
    <row r="840" spans="1:7" s="696" customFormat="1" ht="48" x14ac:dyDescent="0.2">
      <c r="A840" s="1595"/>
      <c r="B840" s="1719"/>
      <c r="C840" s="1250" t="s">
        <v>3964</v>
      </c>
      <c r="D840" s="262"/>
      <c r="E840" s="74"/>
      <c r="F840" s="621"/>
      <c r="G840" s="698"/>
    </row>
    <row r="841" spans="1:7" s="696" customFormat="1" x14ac:dyDescent="0.2">
      <c r="A841" s="1595"/>
      <c r="B841" s="1719"/>
      <c r="C841" s="78" t="s">
        <v>3959</v>
      </c>
      <c r="D841" s="262"/>
      <c r="E841" s="74"/>
      <c r="F841" s="621"/>
      <c r="G841" s="698"/>
    </row>
    <row r="842" spans="1:7" s="696" customFormat="1" x14ac:dyDescent="0.2">
      <c r="A842" s="1595"/>
      <c r="B842" s="1719"/>
      <c r="C842" s="78" t="s">
        <v>3965</v>
      </c>
      <c r="D842" s="262"/>
      <c r="E842" s="74"/>
      <c r="F842" s="621"/>
      <c r="G842" s="698"/>
    </row>
    <row r="843" spans="1:7" s="696" customFormat="1" x14ac:dyDescent="0.2">
      <c r="A843" s="1595"/>
      <c r="B843" s="1719"/>
      <c r="C843" s="78" t="s">
        <v>3966</v>
      </c>
      <c r="D843" s="262"/>
      <c r="E843" s="74"/>
      <c r="F843" s="621"/>
      <c r="G843" s="698"/>
    </row>
    <row r="844" spans="1:7" s="696" customFormat="1" x14ac:dyDescent="0.2">
      <c r="A844" s="1595"/>
      <c r="B844" s="1719"/>
      <c r="C844" s="78" t="s">
        <v>3967</v>
      </c>
      <c r="D844" s="262"/>
      <c r="E844" s="74"/>
      <c r="F844" s="621"/>
      <c r="G844" s="698"/>
    </row>
    <row r="845" spans="1:7" s="696" customFormat="1" x14ac:dyDescent="0.2">
      <c r="A845" s="1595"/>
      <c r="B845" s="1719"/>
      <c r="C845" s="78" t="s">
        <v>3780</v>
      </c>
      <c r="D845" s="262"/>
      <c r="E845" s="74"/>
      <c r="F845" s="621"/>
      <c r="G845" s="698"/>
    </row>
    <row r="846" spans="1:7" s="696" customFormat="1" x14ac:dyDescent="0.2">
      <c r="A846" s="1595"/>
      <c r="B846" s="1719"/>
      <c r="C846" s="1679" t="s">
        <v>3781</v>
      </c>
      <c r="D846" s="262" t="s">
        <v>40</v>
      </c>
      <c r="E846" s="74">
        <v>2</v>
      </c>
      <c r="F846" s="1531"/>
      <c r="G846" s="76">
        <f>F846*E846</f>
        <v>0</v>
      </c>
    </row>
    <row r="847" spans="1:7" s="696" customFormat="1" x14ac:dyDescent="0.2">
      <c r="A847" s="1589">
        <v>1</v>
      </c>
      <c r="B847" s="1718">
        <v>47</v>
      </c>
      <c r="C847" s="1677" t="s">
        <v>3968</v>
      </c>
      <c r="D847" s="262"/>
      <c r="E847" s="74"/>
      <c r="F847" s="621"/>
      <c r="G847" s="698"/>
    </row>
    <row r="848" spans="1:7" s="696" customFormat="1" ht="60" x14ac:dyDescent="0.2">
      <c r="A848" s="1595"/>
      <c r="B848" s="1719"/>
      <c r="C848" s="1250" t="s">
        <v>3814</v>
      </c>
      <c r="D848" s="262"/>
      <c r="E848" s="74"/>
      <c r="F848" s="621"/>
      <c r="G848" s="698"/>
    </row>
    <row r="849" spans="1:7" s="696" customFormat="1" x14ac:dyDescent="0.2">
      <c r="A849" s="1595"/>
      <c r="B849" s="1719"/>
      <c r="C849" s="650" t="s">
        <v>3805</v>
      </c>
      <c r="D849" s="262"/>
      <c r="E849" s="74"/>
      <c r="F849" s="621"/>
      <c r="G849" s="698"/>
    </row>
    <row r="850" spans="1:7" s="696" customFormat="1" x14ac:dyDescent="0.2">
      <c r="A850" s="1595"/>
      <c r="B850" s="1719"/>
      <c r="C850" s="650" t="s">
        <v>3806</v>
      </c>
      <c r="D850" s="262"/>
      <c r="E850" s="74"/>
      <c r="F850" s="621"/>
      <c r="G850" s="698"/>
    </row>
    <row r="851" spans="1:7" s="696" customFormat="1" x14ac:dyDescent="0.2">
      <c r="A851" s="1595"/>
      <c r="B851" s="1719"/>
      <c r="C851" s="650" t="s">
        <v>3807</v>
      </c>
      <c r="D851" s="262"/>
      <c r="E851" s="74"/>
      <c r="F851" s="621"/>
      <c r="G851" s="698"/>
    </row>
    <row r="852" spans="1:7" s="696" customFormat="1" x14ac:dyDescent="0.2">
      <c r="A852" s="1595"/>
      <c r="B852" s="1719"/>
      <c r="C852" s="650" t="s">
        <v>3816</v>
      </c>
      <c r="D852" s="262" t="s">
        <v>5</v>
      </c>
      <c r="E852" s="74">
        <v>14</v>
      </c>
      <c r="F852" s="1531"/>
      <c r="G852" s="76">
        <f>F852*E852</f>
        <v>0</v>
      </c>
    </row>
    <row r="853" spans="1:7" s="696" customFormat="1" x14ac:dyDescent="0.2">
      <c r="A853" s="1589">
        <v>1</v>
      </c>
      <c r="B853" s="1718">
        <v>48</v>
      </c>
      <c r="C853" s="1677" t="s">
        <v>3817</v>
      </c>
      <c r="D853" s="262"/>
      <c r="E853" s="74"/>
      <c r="F853" s="621"/>
      <c r="G853" s="698"/>
    </row>
    <row r="854" spans="1:7" s="696" customFormat="1" ht="36" x14ac:dyDescent="0.2">
      <c r="A854" s="1595"/>
      <c r="B854" s="1718"/>
      <c r="C854" s="1250" t="s">
        <v>3818</v>
      </c>
      <c r="D854" s="262"/>
      <c r="E854" s="74"/>
      <c r="F854" s="621"/>
      <c r="G854" s="698"/>
    </row>
    <row r="855" spans="1:7" s="696" customFormat="1" x14ac:dyDescent="0.2">
      <c r="A855" s="1595"/>
      <c r="B855" s="1719"/>
      <c r="C855" s="650" t="s">
        <v>3805</v>
      </c>
      <c r="D855" s="262"/>
      <c r="E855" s="74"/>
      <c r="F855" s="621"/>
      <c r="G855" s="698"/>
    </row>
    <row r="856" spans="1:7" s="696" customFormat="1" x14ac:dyDescent="0.2">
      <c r="A856" s="1595"/>
      <c r="B856" s="1719"/>
      <c r="C856" s="650" t="s">
        <v>3806</v>
      </c>
      <c r="D856" s="262"/>
      <c r="E856" s="74"/>
      <c r="F856" s="621"/>
      <c r="G856" s="698"/>
    </row>
    <row r="857" spans="1:7" s="696" customFormat="1" x14ac:dyDescent="0.2">
      <c r="A857" s="1595"/>
      <c r="B857" s="1718"/>
      <c r="C857" s="78" t="s">
        <v>3807</v>
      </c>
      <c r="D857" s="262"/>
      <c r="E857" s="74"/>
      <c r="F857" s="621"/>
      <c r="G857" s="698"/>
    </row>
    <row r="858" spans="1:7" s="696" customFormat="1" x14ac:dyDescent="0.2">
      <c r="A858" s="1595"/>
      <c r="B858" s="1718"/>
      <c r="C858" s="650" t="s">
        <v>3969</v>
      </c>
      <c r="D858" s="262" t="s">
        <v>5</v>
      </c>
      <c r="E858" s="74">
        <v>3</v>
      </c>
      <c r="F858" s="1531"/>
      <c r="G858" s="76">
        <f>F858*E858</f>
        <v>0</v>
      </c>
    </row>
    <row r="859" spans="1:7" s="696" customFormat="1" x14ac:dyDescent="0.2">
      <c r="A859" s="1589">
        <v>1</v>
      </c>
      <c r="B859" s="1718">
        <v>49</v>
      </c>
      <c r="C859" s="1677" t="s">
        <v>3821</v>
      </c>
      <c r="D859" s="262"/>
      <c r="E859" s="74"/>
      <c r="F859" s="621"/>
      <c r="G859" s="698"/>
    </row>
    <row r="860" spans="1:7" s="696" customFormat="1" ht="84" x14ac:dyDescent="0.2">
      <c r="A860" s="1595"/>
      <c r="B860" s="1719"/>
      <c r="C860" s="1678" t="s">
        <v>3822</v>
      </c>
      <c r="D860" s="262"/>
      <c r="E860" s="74"/>
      <c r="F860" s="639"/>
      <c r="G860" s="698"/>
    </row>
    <row r="861" spans="1:7" s="696" customFormat="1" x14ac:dyDescent="0.2">
      <c r="A861" s="1595"/>
      <c r="B861" s="1719"/>
      <c r="C861" s="78" t="s">
        <v>3823</v>
      </c>
      <c r="D861" s="262"/>
      <c r="E861" s="74"/>
      <c r="F861" s="639"/>
      <c r="G861" s="698"/>
    </row>
    <row r="862" spans="1:7" s="696" customFormat="1" x14ac:dyDescent="0.2">
      <c r="A862" s="1595"/>
      <c r="B862" s="1719"/>
      <c r="C862" s="650" t="s">
        <v>3805</v>
      </c>
      <c r="D862" s="262"/>
      <c r="E862" s="74"/>
      <c r="F862" s="639"/>
      <c r="G862" s="698"/>
    </row>
    <row r="863" spans="1:7" s="696" customFormat="1" x14ac:dyDescent="0.2">
      <c r="A863" s="1595"/>
      <c r="B863" s="1719"/>
      <c r="C863" s="650" t="s">
        <v>3806</v>
      </c>
      <c r="D863" s="262"/>
      <c r="E863" s="74"/>
      <c r="F863" s="639"/>
      <c r="G863" s="698"/>
    </row>
    <row r="864" spans="1:7" s="696" customFormat="1" x14ac:dyDescent="0.2">
      <c r="A864" s="1595"/>
      <c r="B864" s="1719"/>
      <c r="C864" s="650" t="s">
        <v>3807</v>
      </c>
      <c r="D864" s="262"/>
      <c r="E864" s="74"/>
      <c r="F864" s="639"/>
      <c r="G864" s="698"/>
    </row>
    <row r="865" spans="1:7" s="696" customFormat="1" x14ac:dyDescent="0.2">
      <c r="A865" s="1595"/>
      <c r="B865" s="1719"/>
      <c r="C865" s="78" t="s">
        <v>3824</v>
      </c>
      <c r="D865" s="262" t="s">
        <v>5</v>
      </c>
      <c r="E865" s="74">
        <v>11</v>
      </c>
      <c r="F865" s="1531"/>
      <c r="G865" s="76">
        <f>F865*E865</f>
        <v>0</v>
      </c>
    </row>
    <row r="866" spans="1:7" s="696" customFormat="1" x14ac:dyDescent="0.2">
      <c r="A866" s="1589">
        <v>1</v>
      </c>
      <c r="B866" s="1718">
        <v>50</v>
      </c>
      <c r="C866" s="1677" t="s">
        <v>3970</v>
      </c>
      <c r="D866" s="262"/>
      <c r="E866" s="74"/>
      <c r="F866" s="621"/>
      <c r="G866" s="698"/>
    </row>
    <row r="867" spans="1:7" s="696" customFormat="1" ht="72" x14ac:dyDescent="0.2">
      <c r="A867" s="1595"/>
      <c r="B867" s="1718"/>
      <c r="C867" s="1250" t="s">
        <v>3971</v>
      </c>
      <c r="D867" s="262"/>
      <c r="E867" s="74"/>
      <c r="F867" s="621"/>
      <c r="G867" s="698"/>
    </row>
    <row r="868" spans="1:7" s="696" customFormat="1" x14ac:dyDescent="0.2">
      <c r="A868" s="1595"/>
      <c r="B868" s="1719"/>
      <c r="C868" s="650" t="s">
        <v>3805</v>
      </c>
      <c r="D868" s="262"/>
      <c r="E868" s="74"/>
      <c r="F868" s="639"/>
      <c r="G868" s="698"/>
    </row>
    <row r="869" spans="1:7" s="696" customFormat="1" x14ac:dyDescent="0.2">
      <c r="A869" s="1595"/>
      <c r="B869" s="1719"/>
      <c r="C869" s="650" t="s">
        <v>3856</v>
      </c>
      <c r="D869" s="262"/>
      <c r="E869" s="74"/>
      <c r="F869" s="639"/>
      <c r="G869" s="698"/>
    </row>
    <row r="870" spans="1:7" s="696" customFormat="1" x14ac:dyDescent="0.2">
      <c r="A870" s="1595"/>
      <c r="B870" s="1718"/>
      <c r="C870" s="650" t="s">
        <v>3972</v>
      </c>
      <c r="D870" s="262" t="s">
        <v>5</v>
      </c>
      <c r="E870" s="74">
        <v>8</v>
      </c>
      <c r="F870" s="1531"/>
      <c r="G870" s="76">
        <f>F870*E870</f>
        <v>0</v>
      </c>
    </row>
    <row r="871" spans="1:7" s="696" customFormat="1" x14ac:dyDescent="0.2">
      <c r="A871" s="1589">
        <v>1</v>
      </c>
      <c r="B871" s="1718">
        <v>51</v>
      </c>
      <c r="C871" s="1680" t="s">
        <v>3862</v>
      </c>
      <c r="D871" s="262"/>
      <c r="E871" s="74"/>
      <c r="F871" s="621"/>
      <c r="G871" s="698"/>
    </row>
    <row r="872" spans="1:7" s="696" customFormat="1" ht="120" x14ac:dyDescent="0.2">
      <c r="A872" s="1595"/>
      <c r="B872" s="1719"/>
      <c r="C872" s="1681" t="s">
        <v>3973</v>
      </c>
      <c r="D872" s="262"/>
      <c r="E872" s="74"/>
      <c r="F872" s="621"/>
      <c r="G872" s="698"/>
    </row>
    <row r="873" spans="1:7" s="696" customFormat="1" x14ac:dyDescent="0.2">
      <c r="A873" s="1595"/>
      <c r="B873" s="1719"/>
      <c r="C873" s="1678" t="s">
        <v>3864</v>
      </c>
      <c r="D873" s="262"/>
      <c r="E873" s="74"/>
      <c r="F873" s="621"/>
      <c r="G873" s="698"/>
    </row>
    <row r="874" spans="1:7" s="696" customFormat="1" x14ac:dyDescent="0.2">
      <c r="A874" s="1595"/>
      <c r="B874" s="1719"/>
      <c r="C874" s="1678" t="s">
        <v>3865</v>
      </c>
      <c r="D874" s="262" t="s">
        <v>148</v>
      </c>
      <c r="E874" s="74">
        <v>223</v>
      </c>
      <c r="F874" s="1531"/>
      <c r="G874" s="76">
        <f>F874*E874</f>
        <v>0</v>
      </c>
    </row>
    <row r="875" spans="1:7" s="696" customFormat="1" x14ac:dyDescent="0.2">
      <c r="A875" s="1589">
        <v>1</v>
      </c>
      <c r="B875" s="1718">
        <v>52</v>
      </c>
      <c r="C875" s="1680" t="s">
        <v>3862</v>
      </c>
      <c r="D875" s="262"/>
      <c r="E875" s="74"/>
      <c r="F875" s="621"/>
      <c r="G875" s="698"/>
    </row>
    <row r="876" spans="1:7" s="696" customFormat="1" ht="120" x14ac:dyDescent="0.2">
      <c r="A876" s="1595"/>
      <c r="B876" s="1719"/>
      <c r="C876" s="1681" t="s">
        <v>3974</v>
      </c>
      <c r="D876" s="262"/>
      <c r="E876" s="74"/>
      <c r="F876" s="621"/>
      <c r="G876" s="698"/>
    </row>
    <row r="877" spans="1:7" s="696" customFormat="1" x14ac:dyDescent="0.2">
      <c r="A877" s="1595"/>
      <c r="B877" s="1719"/>
      <c r="C877" s="1678" t="s">
        <v>3864</v>
      </c>
      <c r="D877" s="262"/>
      <c r="E877" s="74"/>
      <c r="F877" s="621"/>
      <c r="G877" s="698"/>
    </row>
    <row r="878" spans="1:7" s="696" customFormat="1" x14ac:dyDescent="0.2">
      <c r="A878" s="1595"/>
      <c r="B878" s="1719"/>
      <c r="C878" s="1678" t="s">
        <v>3865</v>
      </c>
      <c r="D878" s="262" t="s">
        <v>148</v>
      </c>
      <c r="E878" s="74">
        <v>846</v>
      </c>
      <c r="F878" s="1531"/>
      <c r="G878" s="76">
        <f>F878*E878</f>
        <v>0</v>
      </c>
    </row>
    <row r="879" spans="1:7" s="696" customFormat="1" x14ac:dyDescent="0.2">
      <c r="A879" s="1589">
        <v>1</v>
      </c>
      <c r="B879" s="1718">
        <v>53</v>
      </c>
      <c r="C879" s="1680" t="s">
        <v>3975</v>
      </c>
      <c r="D879" s="262"/>
      <c r="E879" s="74"/>
      <c r="F879" s="621"/>
      <c r="G879" s="698"/>
    </row>
    <row r="880" spans="1:7" s="696" customFormat="1" ht="48" x14ac:dyDescent="0.2">
      <c r="A880" s="1595"/>
      <c r="B880" s="1719"/>
      <c r="C880" s="1250" t="s">
        <v>3976</v>
      </c>
      <c r="D880" s="262"/>
      <c r="E880" s="74"/>
      <c r="F880" s="621"/>
      <c r="G880" s="698"/>
    </row>
    <row r="881" spans="1:7" s="696" customFormat="1" x14ac:dyDescent="0.2">
      <c r="A881" s="1595"/>
      <c r="B881" s="1719"/>
      <c r="C881" s="1678" t="s">
        <v>3977</v>
      </c>
      <c r="D881" s="262" t="s">
        <v>926</v>
      </c>
      <c r="E881" s="74">
        <v>67</v>
      </c>
      <c r="F881" s="1531"/>
      <c r="G881" s="76">
        <f>F881*E881</f>
        <v>0</v>
      </c>
    </row>
    <row r="882" spans="1:7" s="696" customFormat="1" x14ac:dyDescent="0.2">
      <c r="A882" s="1595"/>
      <c r="B882" s="1719"/>
      <c r="C882" s="1678" t="s">
        <v>3978</v>
      </c>
      <c r="D882" s="262" t="s">
        <v>926</v>
      </c>
      <c r="E882" s="74">
        <v>72</v>
      </c>
      <c r="F882" s="1531"/>
      <c r="G882" s="76">
        <f>F882*E882</f>
        <v>0</v>
      </c>
    </row>
    <row r="883" spans="1:7" s="696" customFormat="1" x14ac:dyDescent="0.2">
      <c r="A883" s="1589">
        <v>1</v>
      </c>
      <c r="B883" s="1718">
        <v>54</v>
      </c>
      <c r="C883" s="1680" t="s">
        <v>3979</v>
      </c>
      <c r="D883" s="262"/>
      <c r="E883" s="74"/>
      <c r="F883" s="621"/>
      <c r="G883" s="698"/>
    </row>
    <row r="884" spans="1:7" s="696" customFormat="1" ht="36" x14ac:dyDescent="0.2">
      <c r="A884" s="1595"/>
      <c r="B884" s="1719"/>
      <c r="C884" s="1250" t="s">
        <v>3980</v>
      </c>
      <c r="D884" s="262"/>
      <c r="E884" s="74"/>
      <c r="F884" s="621"/>
      <c r="G884" s="698"/>
    </row>
    <row r="885" spans="1:7" s="696" customFormat="1" x14ac:dyDescent="0.2">
      <c r="A885" s="1595"/>
      <c r="B885" s="1719"/>
      <c r="C885" s="650" t="s">
        <v>3856</v>
      </c>
      <c r="D885" s="262"/>
      <c r="E885" s="74"/>
      <c r="F885" s="639"/>
      <c r="G885" s="698"/>
    </row>
    <row r="886" spans="1:7" s="696" customFormat="1" x14ac:dyDescent="0.2">
      <c r="A886" s="1595"/>
      <c r="B886" s="1718"/>
      <c r="C886" s="650" t="s">
        <v>3981</v>
      </c>
      <c r="D886" s="262" t="s">
        <v>5</v>
      </c>
      <c r="E886" s="74">
        <v>2</v>
      </c>
      <c r="F886" s="1531"/>
      <c r="G886" s="76">
        <f>F886*E886</f>
        <v>0</v>
      </c>
    </row>
    <row r="887" spans="1:7" s="696" customFormat="1" ht="24" x14ac:dyDescent="0.2">
      <c r="A887" s="1595"/>
      <c r="B887" s="1719"/>
      <c r="C887" s="650" t="s">
        <v>3982</v>
      </c>
      <c r="D887" s="262" t="s">
        <v>5</v>
      </c>
      <c r="E887" s="74">
        <v>1</v>
      </c>
      <c r="F887" s="1531"/>
      <c r="G887" s="76">
        <f>F887*E887</f>
        <v>0</v>
      </c>
    </row>
    <row r="888" spans="1:7" s="1657" customFormat="1" x14ac:dyDescent="0.2">
      <c r="A888" s="1589">
        <v>1</v>
      </c>
      <c r="B888" s="1718">
        <v>55</v>
      </c>
      <c r="C888" s="1680" t="s">
        <v>3876</v>
      </c>
      <c r="D888" s="262"/>
      <c r="E888" s="74"/>
      <c r="F888" s="1219"/>
      <c r="G888" s="699"/>
    </row>
    <row r="889" spans="1:7" s="1657" customFormat="1" x14ac:dyDescent="0.2">
      <c r="A889" s="1611"/>
      <c r="B889" s="1724"/>
      <c r="C889" s="78" t="s">
        <v>3877</v>
      </c>
      <c r="D889" s="262"/>
      <c r="E889" s="74"/>
      <c r="F889" s="1219"/>
      <c r="G889" s="699"/>
    </row>
    <row r="890" spans="1:7" s="1657" customFormat="1" x14ac:dyDescent="0.2">
      <c r="A890" s="1611"/>
      <c r="B890" s="1724"/>
      <c r="C890" s="78" t="s">
        <v>3878</v>
      </c>
      <c r="D890" s="1612"/>
      <c r="E890" s="651"/>
      <c r="F890" s="1219"/>
      <c r="G890" s="699"/>
    </row>
    <row r="891" spans="1:7" s="1657" customFormat="1" ht="24" x14ac:dyDescent="0.2">
      <c r="A891" s="1611"/>
      <c r="B891" s="1724"/>
      <c r="C891" s="78" t="s">
        <v>3879</v>
      </c>
      <c r="D891" s="262" t="s">
        <v>926</v>
      </c>
      <c r="E891" s="74">
        <v>15</v>
      </c>
      <c r="F891" s="1531"/>
      <c r="G891" s="76">
        <f>F891*E891</f>
        <v>0</v>
      </c>
    </row>
    <row r="892" spans="1:7" s="1657" customFormat="1" x14ac:dyDescent="0.2">
      <c r="A892" s="1589">
        <v>1</v>
      </c>
      <c r="B892" s="1718">
        <v>56</v>
      </c>
      <c r="C892" s="1677" t="s">
        <v>3880</v>
      </c>
      <c r="D892" s="262"/>
      <c r="E892" s="74"/>
      <c r="F892" s="1219"/>
      <c r="G892" s="699"/>
    </row>
    <row r="893" spans="1:7" s="1657" customFormat="1" x14ac:dyDescent="0.2">
      <c r="A893" s="1611"/>
      <c r="B893" s="1724"/>
      <c r="C893" s="78" t="s">
        <v>3881</v>
      </c>
      <c r="D893" s="262"/>
      <c r="E893" s="74"/>
      <c r="F893" s="1219"/>
      <c r="G893" s="699"/>
    </row>
    <row r="894" spans="1:7" s="1657" customFormat="1" x14ac:dyDescent="0.2">
      <c r="A894" s="1611"/>
      <c r="B894" s="1724"/>
      <c r="C894" s="78" t="s">
        <v>3882</v>
      </c>
      <c r="D894" s="262" t="s">
        <v>926</v>
      </c>
      <c r="E894" s="74">
        <v>20</v>
      </c>
      <c r="F894" s="1531"/>
      <c r="G894" s="76">
        <f t="shared" ref="G894:G901" si="10">F894*E894</f>
        <v>0</v>
      </c>
    </row>
    <row r="895" spans="1:7" s="696" customFormat="1" x14ac:dyDescent="0.2">
      <c r="A895" s="1589">
        <v>1</v>
      </c>
      <c r="B895" s="1718">
        <v>57</v>
      </c>
      <c r="C895" s="78" t="s">
        <v>3883</v>
      </c>
      <c r="D895" s="262" t="s">
        <v>40</v>
      </c>
      <c r="E895" s="74">
        <v>1</v>
      </c>
      <c r="F895" s="1531"/>
      <c r="G895" s="76">
        <f t="shared" si="10"/>
        <v>0</v>
      </c>
    </row>
    <row r="896" spans="1:7" s="696" customFormat="1" x14ac:dyDescent="0.2">
      <c r="A896" s="1589">
        <v>1</v>
      </c>
      <c r="B896" s="1718">
        <v>58</v>
      </c>
      <c r="C896" s="78" t="s">
        <v>3884</v>
      </c>
      <c r="D896" s="262" t="s">
        <v>40</v>
      </c>
      <c r="E896" s="74">
        <v>1</v>
      </c>
      <c r="F896" s="1531"/>
      <c r="G896" s="76">
        <f t="shared" si="10"/>
        <v>0</v>
      </c>
    </row>
    <row r="897" spans="1:7" s="696" customFormat="1" x14ac:dyDescent="0.2">
      <c r="A897" s="1589">
        <v>1</v>
      </c>
      <c r="B897" s="1718">
        <v>59</v>
      </c>
      <c r="C897" s="78" t="s">
        <v>3885</v>
      </c>
      <c r="D897" s="262" t="s">
        <v>40</v>
      </c>
      <c r="E897" s="74">
        <v>1</v>
      </c>
      <c r="F897" s="1531"/>
      <c r="G897" s="76">
        <f t="shared" si="10"/>
        <v>0</v>
      </c>
    </row>
    <row r="898" spans="1:7" s="696" customFormat="1" x14ac:dyDescent="0.2">
      <c r="A898" s="1589">
        <v>1</v>
      </c>
      <c r="B898" s="1718">
        <v>60</v>
      </c>
      <c r="C898" s="78" t="s">
        <v>3886</v>
      </c>
      <c r="D898" s="262" t="s">
        <v>40</v>
      </c>
      <c r="E898" s="74">
        <v>1</v>
      </c>
      <c r="F898" s="1531"/>
      <c r="G898" s="76">
        <f t="shared" si="10"/>
        <v>0</v>
      </c>
    </row>
    <row r="899" spans="1:7" s="696" customFormat="1" x14ac:dyDescent="0.2">
      <c r="A899" s="1589">
        <v>1</v>
      </c>
      <c r="B899" s="1718">
        <v>61</v>
      </c>
      <c r="C899" s="78" t="s">
        <v>3887</v>
      </c>
      <c r="D899" s="262" t="s">
        <v>40</v>
      </c>
      <c r="E899" s="74">
        <v>1</v>
      </c>
      <c r="F899" s="1531"/>
      <c r="G899" s="76">
        <f t="shared" si="10"/>
        <v>0</v>
      </c>
    </row>
    <row r="900" spans="1:7" s="696" customFormat="1" ht="36" x14ac:dyDescent="0.2">
      <c r="A900" s="1589">
        <v>1</v>
      </c>
      <c r="B900" s="1718">
        <v>62</v>
      </c>
      <c r="C900" s="1250" t="s">
        <v>3888</v>
      </c>
      <c r="D900" s="262" t="s">
        <v>40</v>
      </c>
      <c r="E900" s="74">
        <v>1</v>
      </c>
      <c r="F900" s="1531"/>
      <c r="G900" s="76">
        <f t="shared" si="10"/>
        <v>0</v>
      </c>
    </row>
    <row r="901" spans="1:7" s="696" customFormat="1" x14ac:dyDescent="0.2">
      <c r="A901" s="1589">
        <v>1</v>
      </c>
      <c r="B901" s="1718">
        <v>63</v>
      </c>
      <c r="C901" s="78" t="s">
        <v>3889</v>
      </c>
      <c r="D901" s="262" t="s">
        <v>40</v>
      </c>
      <c r="E901" s="74">
        <v>1</v>
      </c>
      <c r="F901" s="1531"/>
      <c r="G901" s="76">
        <f t="shared" si="10"/>
        <v>0</v>
      </c>
    </row>
    <row r="902" spans="1:7" s="696" customFormat="1" x14ac:dyDescent="0.2">
      <c r="A902" s="1660"/>
      <c r="B902" s="1732"/>
      <c r="C902" s="1661" t="s">
        <v>3666</v>
      </c>
      <c r="D902" s="1662"/>
      <c r="E902" s="653"/>
      <c r="F902" s="1221"/>
    </row>
    <row r="903" spans="1:7" s="696" customFormat="1" x14ac:dyDescent="0.2">
      <c r="A903" s="1660"/>
      <c r="B903" s="1732"/>
      <c r="C903" s="1663" t="s">
        <v>3983</v>
      </c>
      <c r="D903" s="1662"/>
      <c r="E903" s="653"/>
      <c r="F903" s="1221"/>
    </row>
    <row r="904" spans="1:7" s="696" customFormat="1" x14ac:dyDescent="0.2">
      <c r="A904" s="1676">
        <v>1</v>
      </c>
      <c r="B904" s="1737" t="s">
        <v>37</v>
      </c>
      <c r="C904" s="1664" t="s">
        <v>3984</v>
      </c>
      <c r="D904" s="1342"/>
      <c r="E904" s="541"/>
      <c r="F904" s="1223"/>
      <c r="G904" s="697"/>
    </row>
    <row r="905" spans="1:7" s="696" customFormat="1" ht="48" x14ac:dyDescent="0.2">
      <c r="A905" s="1589"/>
      <c r="B905" s="1734"/>
      <c r="C905" s="1250" t="s">
        <v>3985</v>
      </c>
      <c r="D905" s="262"/>
      <c r="E905" s="74"/>
      <c r="F905" s="621"/>
      <c r="G905" s="698"/>
    </row>
    <row r="906" spans="1:7" s="696" customFormat="1" ht="24" x14ac:dyDescent="0.2">
      <c r="A906" s="1589"/>
      <c r="B906" s="1734"/>
      <c r="C906" s="1250" t="s">
        <v>3986</v>
      </c>
      <c r="D906" s="262"/>
      <c r="E906" s="74"/>
      <c r="F906" s="621"/>
      <c r="G906" s="698"/>
    </row>
    <row r="907" spans="1:7" s="696" customFormat="1" x14ac:dyDescent="0.2">
      <c r="A907" s="1589"/>
      <c r="B907" s="1734"/>
      <c r="C907" s="1250" t="s">
        <v>3987</v>
      </c>
      <c r="D907" s="262"/>
      <c r="E907" s="74"/>
      <c r="F907" s="621"/>
      <c r="G907" s="698"/>
    </row>
    <row r="908" spans="1:7" s="696" customFormat="1" x14ac:dyDescent="0.2">
      <c r="A908" s="1589"/>
      <c r="B908" s="1734"/>
      <c r="C908" s="1250" t="s">
        <v>3988</v>
      </c>
      <c r="D908" s="262"/>
      <c r="E908" s="74"/>
      <c r="F908" s="621"/>
      <c r="G908" s="698"/>
    </row>
    <row r="909" spans="1:7" s="696" customFormat="1" x14ac:dyDescent="0.2">
      <c r="A909" s="1589"/>
      <c r="B909" s="1734"/>
      <c r="C909" s="1250" t="s">
        <v>3989</v>
      </c>
      <c r="D909" s="262"/>
      <c r="E909" s="74"/>
      <c r="F909" s="621"/>
      <c r="G909" s="698"/>
    </row>
    <row r="910" spans="1:7" s="696" customFormat="1" x14ac:dyDescent="0.2">
      <c r="A910" s="1589"/>
      <c r="B910" s="1734"/>
      <c r="C910" s="1250" t="s">
        <v>3990</v>
      </c>
      <c r="D910" s="262"/>
      <c r="E910" s="74"/>
      <c r="F910" s="621"/>
      <c r="G910" s="698"/>
    </row>
    <row r="911" spans="1:7" s="696" customFormat="1" x14ac:dyDescent="0.2">
      <c r="A911" s="1589"/>
      <c r="B911" s="1734"/>
      <c r="C911" s="1250" t="s">
        <v>3991</v>
      </c>
      <c r="D911" s="262"/>
      <c r="E911" s="74"/>
      <c r="F911" s="621"/>
      <c r="G911" s="698"/>
    </row>
    <row r="912" spans="1:7" s="696" customFormat="1" x14ac:dyDescent="0.2">
      <c r="A912" s="1589"/>
      <c r="B912" s="1734"/>
      <c r="C912" s="1250" t="s">
        <v>3992</v>
      </c>
      <c r="D912" s="262"/>
      <c r="E912" s="74"/>
      <c r="F912" s="621"/>
      <c r="G912" s="698"/>
    </row>
    <row r="913" spans="1:7" s="696" customFormat="1" x14ac:dyDescent="0.2">
      <c r="A913" s="1589"/>
      <c r="B913" s="1734"/>
      <c r="C913" s="1250" t="s">
        <v>3993</v>
      </c>
      <c r="D913" s="262"/>
      <c r="E913" s="74"/>
      <c r="F913" s="621"/>
      <c r="G913" s="698"/>
    </row>
    <row r="914" spans="1:7" s="696" customFormat="1" x14ac:dyDescent="0.2">
      <c r="A914" s="1589"/>
      <c r="B914" s="1734"/>
      <c r="C914" s="1250" t="s">
        <v>3994</v>
      </c>
      <c r="D914" s="262"/>
      <c r="E914" s="74"/>
      <c r="F914" s="621"/>
      <c r="G914" s="698"/>
    </row>
    <row r="915" spans="1:7" s="696" customFormat="1" x14ac:dyDescent="0.2">
      <c r="A915" s="1589"/>
      <c r="B915" s="1734"/>
      <c r="C915" s="1250" t="s">
        <v>3995</v>
      </c>
      <c r="D915" s="262"/>
      <c r="E915" s="74"/>
      <c r="F915" s="621"/>
      <c r="G915" s="698"/>
    </row>
    <row r="916" spans="1:7" s="696" customFormat="1" x14ac:dyDescent="0.2">
      <c r="A916" s="1589"/>
      <c r="B916" s="1734"/>
      <c r="C916" s="1250" t="s">
        <v>3996</v>
      </c>
      <c r="D916" s="262"/>
      <c r="E916" s="74"/>
      <c r="F916" s="621"/>
      <c r="G916" s="698"/>
    </row>
    <row r="917" spans="1:7" s="696" customFormat="1" x14ac:dyDescent="0.2">
      <c r="A917" s="1589"/>
      <c r="B917" s="1734"/>
      <c r="C917" s="1250" t="s">
        <v>3997</v>
      </c>
      <c r="D917" s="262"/>
      <c r="E917" s="74"/>
      <c r="F917" s="621"/>
      <c r="G917" s="698"/>
    </row>
    <row r="918" spans="1:7" s="696" customFormat="1" x14ac:dyDescent="0.2">
      <c r="A918" s="1589"/>
      <c r="B918" s="1734"/>
      <c r="C918" s="1250" t="s">
        <v>3998</v>
      </c>
      <c r="D918" s="262"/>
      <c r="E918" s="74"/>
      <c r="F918" s="621"/>
      <c r="G918" s="698"/>
    </row>
    <row r="919" spans="1:7" s="696" customFormat="1" x14ac:dyDescent="0.2">
      <c r="A919" s="1589"/>
      <c r="B919" s="1734"/>
      <c r="C919" s="1250" t="s">
        <v>3999</v>
      </c>
      <c r="D919" s="262"/>
      <c r="E919" s="74"/>
      <c r="F919" s="621"/>
      <c r="G919" s="698"/>
    </row>
    <row r="920" spans="1:7" s="696" customFormat="1" x14ac:dyDescent="0.2">
      <c r="A920" s="1589"/>
      <c r="B920" s="1734"/>
      <c r="C920" s="1250" t="s">
        <v>4000</v>
      </c>
      <c r="D920" s="262"/>
      <c r="E920" s="74"/>
      <c r="F920" s="621"/>
      <c r="G920" s="698"/>
    </row>
    <row r="921" spans="1:7" s="696" customFormat="1" x14ac:dyDescent="0.2">
      <c r="A921" s="1589"/>
      <c r="B921" s="1734"/>
      <c r="C921" s="1250" t="s">
        <v>4001</v>
      </c>
      <c r="D921" s="262" t="s">
        <v>40</v>
      </c>
      <c r="E921" s="74">
        <v>14</v>
      </c>
      <c r="F921" s="1531"/>
      <c r="G921" s="76">
        <f>F921*E921</f>
        <v>0</v>
      </c>
    </row>
    <row r="922" spans="1:7" s="696" customFormat="1" x14ac:dyDescent="0.2">
      <c r="A922" s="1589"/>
      <c r="B922" s="1734"/>
      <c r="C922" s="1250" t="s">
        <v>4002</v>
      </c>
      <c r="D922" s="262"/>
      <c r="E922" s="74"/>
      <c r="F922" s="621"/>
      <c r="G922" s="698"/>
    </row>
    <row r="923" spans="1:7" s="696" customFormat="1" x14ac:dyDescent="0.2">
      <c r="A923" s="1589"/>
      <c r="B923" s="1734"/>
      <c r="C923" s="1250" t="s">
        <v>3771</v>
      </c>
      <c r="D923" s="262"/>
      <c r="E923" s="74"/>
      <c r="F923" s="621"/>
      <c r="G923" s="698"/>
    </row>
    <row r="924" spans="1:7" s="696" customFormat="1" ht="24" x14ac:dyDescent="0.2">
      <c r="A924" s="1589"/>
      <c r="B924" s="1734"/>
      <c r="C924" s="1250" t="s">
        <v>4003</v>
      </c>
      <c r="D924" s="262"/>
      <c r="E924" s="74"/>
      <c r="F924" s="621"/>
      <c r="G924" s="698"/>
    </row>
    <row r="925" spans="1:7" s="696" customFormat="1" x14ac:dyDescent="0.2">
      <c r="A925" s="1589">
        <v>1</v>
      </c>
      <c r="B925" s="1718">
        <v>64</v>
      </c>
      <c r="C925" s="1682" t="s">
        <v>4004</v>
      </c>
      <c r="D925" s="262"/>
      <c r="E925" s="74"/>
      <c r="F925" s="621"/>
      <c r="G925" s="698"/>
    </row>
    <row r="926" spans="1:7" s="696" customFormat="1" ht="84" x14ac:dyDescent="0.2">
      <c r="A926" s="1589"/>
      <c r="B926" s="1718"/>
      <c r="C926" s="1250" t="s">
        <v>4005</v>
      </c>
      <c r="D926" s="262"/>
      <c r="E926" s="74"/>
      <c r="F926" s="621"/>
      <c r="G926" s="698"/>
    </row>
    <row r="927" spans="1:7" s="696" customFormat="1" x14ac:dyDescent="0.2">
      <c r="A927" s="1589"/>
      <c r="B927" s="1718"/>
      <c r="C927" s="1250" t="s">
        <v>4006</v>
      </c>
      <c r="D927" s="262"/>
      <c r="E927" s="74"/>
      <c r="F927" s="621"/>
      <c r="G927" s="698"/>
    </row>
    <row r="928" spans="1:7" s="696" customFormat="1" x14ac:dyDescent="0.2">
      <c r="A928" s="1589"/>
      <c r="B928" s="1718"/>
      <c r="C928" s="1250" t="s">
        <v>4007</v>
      </c>
      <c r="D928" s="262"/>
      <c r="E928" s="74"/>
      <c r="F928" s="621"/>
      <c r="G928" s="698"/>
    </row>
    <row r="929" spans="1:7" s="696" customFormat="1" x14ac:dyDescent="0.2">
      <c r="A929" s="1589"/>
      <c r="B929" s="1718"/>
      <c r="C929" s="1250" t="s">
        <v>4008</v>
      </c>
      <c r="D929" s="262"/>
      <c r="E929" s="74"/>
      <c r="F929" s="621"/>
      <c r="G929" s="698"/>
    </row>
    <row r="930" spans="1:7" s="696" customFormat="1" x14ac:dyDescent="0.2">
      <c r="A930" s="1589"/>
      <c r="B930" s="1718"/>
      <c r="C930" s="1250" t="s">
        <v>3988</v>
      </c>
      <c r="D930" s="262"/>
      <c r="E930" s="74"/>
      <c r="F930" s="621"/>
      <c r="G930" s="698"/>
    </row>
    <row r="931" spans="1:7" s="696" customFormat="1" x14ac:dyDescent="0.2">
      <c r="A931" s="1589"/>
      <c r="B931" s="1718"/>
      <c r="C931" s="1250" t="s">
        <v>4009</v>
      </c>
      <c r="D931" s="262"/>
      <c r="E931" s="74"/>
      <c r="F931" s="621"/>
      <c r="G931" s="698"/>
    </row>
    <row r="932" spans="1:7" s="696" customFormat="1" x14ac:dyDescent="0.2">
      <c r="A932" s="1589"/>
      <c r="B932" s="1718"/>
      <c r="C932" s="1250" t="s">
        <v>4010</v>
      </c>
      <c r="D932" s="262"/>
      <c r="E932" s="74"/>
      <c r="F932" s="621"/>
      <c r="G932" s="698"/>
    </row>
    <row r="933" spans="1:7" s="696" customFormat="1" x14ac:dyDescent="0.2">
      <c r="A933" s="1589"/>
      <c r="B933" s="1718"/>
      <c r="C933" s="1250" t="s">
        <v>4011</v>
      </c>
      <c r="D933" s="262"/>
      <c r="E933" s="74"/>
      <c r="F933" s="621"/>
      <c r="G933" s="698"/>
    </row>
    <row r="934" spans="1:7" s="696" customFormat="1" x14ac:dyDescent="0.2">
      <c r="A934" s="1589"/>
      <c r="B934" s="1718"/>
      <c r="C934" s="1250" t="s">
        <v>4012</v>
      </c>
      <c r="D934" s="262"/>
      <c r="E934" s="74"/>
      <c r="F934" s="621"/>
      <c r="G934" s="698"/>
    </row>
    <row r="935" spans="1:7" s="696" customFormat="1" x14ac:dyDescent="0.2">
      <c r="A935" s="1589"/>
      <c r="B935" s="1718"/>
      <c r="C935" s="1250" t="s">
        <v>4013</v>
      </c>
      <c r="D935" s="262"/>
      <c r="E935" s="74"/>
      <c r="F935" s="621"/>
      <c r="G935" s="698"/>
    </row>
    <row r="936" spans="1:7" s="696" customFormat="1" x14ac:dyDescent="0.2">
      <c r="A936" s="1589"/>
      <c r="B936" s="1718"/>
      <c r="C936" s="1250" t="s">
        <v>4014</v>
      </c>
      <c r="D936" s="262"/>
      <c r="E936" s="74"/>
      <c r="F936" s="621"/>
      <c r="G936" s="698"/>
    </row>
    <row r="937" spans="1:7" s="696" customFormat="1" x14ac:dyDescent="0.2">
      <c r="A937" s="1589"/>
      <c r="B937" s="1718"/>
      <c r="C937" s="1250" t="s">
        <v>4015</v>
      </c>
      <c r="D937" s="262"/>
      <c r="E937" s="74"/>
      <c r="F937" s="621"/>
      <c r="G937" s="698"/>
    </row>
    <row r="938" spans="1:7" s="696" customFormat="1" x14ac:dyDescent="0.2">
      <c r="A938" s="1589"/>
      <c r="B938" s="1718"/>
      <c r="C938" s="1250" t="s">
        <v>3994</v>
      </c>
      <c r="D938" s="262"/>
      <c r="E938" s="74"/>
      <c r="F938" s="621"/>
      <c r="G938" s="698"/>
    </row>
    <row r="939" spans="1:7" s="696" customFormat="1" x14ac:dyDescent="0.2">
      <c r="A939" s="1589"/>
      <c r="B939" s="1718"/>
      <c r="C939" s="1250" t="s">
        <v>3995</v>
      </c>
      <c r="D939" s="262"/>
      <c r="E939" s="74"/>
      <c r="F939" s="621"/>
      <c r="G939" s="698"/>
    </row>
    <row r="940" spans="1:7" s="696" customFormat="1" x14ac:dyDescent="0.2">
      <c r="A940" s="1589"/>
      <c r="B940" s="1718"/>
      <c r="C940" s="1250" t="s">
        <v>3996</v>
      </c>
      <c r="D940" s="262"/>
      <c r="E940" s="74"/>
      <c r="F940" s="621"/>
      <c r="G940" s="698"/>
    </row>
    <row r="941" spans="1:7" s="696" customFormat="1" x14ac:dyDescent="0.2">
      <c r="A941" s="1589"/>
      <c r="B941" s="1718"/>
      <c r="C941" s="1250" t="s">
        <v>4016</v>
      </c>
      <c r="D941" s="262"/>
      <c r="E941" s="74"/>
      <c r="F941" s="621"/>
      <c r="G941" s="698"/>
    </row>
    <row r="942" spans="1:7" s="696" customFormat="1" x14ac:dyDescent="0.2">
      <c r="A942" s="1589"/>
      <c r="B942" s="1718"/>
      <c r="C942" s="1250" t="s">
        <v>4017</v>
      </c>
      <c r="D942" s="262"/>
      <c r="E942" s="74"/>
      <c r="F942" s="621"/>
      <c r="G942" s="698"/>
    </row>
    <row r="943" spans="1:7" s="696" customFormat="1" x14ac:dyDescent="0.2">
      <c r="A943" s="1589"/>
      <c r="B943" s="1718"/>
      <c r="C943" s="1250" t="s">
        <v>3999</v>
      </c>
      <c r="D943" s="262"/>
      <c r="E943" s="74"/>
      <c r="F943" s="621"/>
      <c r="G943" s="698"/>
    </row>
    <row r="944" spans="1:7" s="696" customFormat="1" x14ac:dyDescent="0.2">
      <c r="A944" s="1589"/>
      <c r="B944" s="1718"/>
      <c r="C944" s="1250" t="s">
        <v>4018</v>
      </c>
      <c r="D944" s="262"/>
      <c r="E944" s="74"/>
      <c r="F944" s="621"/>
      <c r="G944" s="698"/>
    </row>
    <row r="945" spans="1:7" s="696" customFormat="1" x14ac:dyDescent="0.2">
      <c r="A945" s="1589"/>
      <c r="B945" s="1718"/>
      <c r="C945" s="1250" t="s">
        <v>4001</v>
      </c>
      <c r="D945" s="262" t="s">
        <v>40</v>
      </c>
      <c r="E945" s="74">
        <v>1</v>
      </c>
      <c r="F945" s="1531"/>
      <c r="G945" s="76">
        <f>F945*E945</f>
        <v>0</v>
      </c>
    </row>
    <row r="946" spans="1:7" s="696" customFormat="1" x14ac:dyDescent="0.2">
      <c r="A946" s="1589"/>
      <c r="B946" s="1718"/>
      <c r="C946" s="1250" t="s">
        <v>4002</v>
      </c>
      <c r="D946" s="262"/>
      <c r="E946" s="74"/>
      <c r="F946" s="621"/>
      <c r="G946" s="698"/>
    </row>
    <row r="947" spans="1:7" s="696" customFormat="1" x14ac:dyDescent="0.2">
      <c r="A947" s="1589"/>
      <c r="B947" s="1718"/>
      <c r="C947" s="1250" t="s">
        <v>3771</v>
      </c>
      <c r="D947" s="262"/>
      <c r="E947" s="74"/>
      <c r="F947" s="621"/>
      <c r="G947" s="698"/>
    </row>
    <row r="948" spans="1:7" s="696" customFormat="1" ht="24" x14ac:dyDescent="0.2">
      <c r="A948" s="1589"/>
      <c r="B948" s="1718"/>
      <c r="C948" s="1250" t="s">
        <v>4003</v>
      </c>
      <c r="D948" s="262"/>
      <c r="E948" s="74"/>
      <c r="F948" s="621"/>
      <c r="G948" s="698"/>
    </row>
    <row r="949" spans="1:7" s="696" customFormat="1" x14ac:dyDescent="0.2">
      <c r="A949" s="1589">
        <v>1</v>
      </c>
      <c r="B949" s="1718">
        <v>65</v>
      </c>
      <c r="C949" s="1682" t="s">
        <v>4019</v>
      </c>
      <c r="D949" s="262"/>
      <c r="E949" s="74"/>
      <c r="F949" s="621"/>
      <c r="G949" s="698"/>
    </row>
    <row r="950" spans="1:7" s="696" customFormat="1" ht="84" x14ac:dyDescent="0.2">
      <c r="A950" s="1589"/>
      <c r="B950" s="1718"/>
      <c r="C950" s="1250" t="s">
        <v>4020</v>
      </c>
      <c r="D950" s="262"/>
      <c r="E950" s="74"/>
      <c r="F950" s="621"/>
      <c r="G950" s="698"/>
    </row>
    <row r="951" spans="1:7" s="696" customFormat="1" x14ac:dyDescent="0.2">
      <c r="A951" s="1589"/>
      <c r="B951" s="1718"/>
      <c r="C951" s="1250" t="s">
        <v>4006</v>
      </c>
      <c r="D951" s="262"/>
      <c r="E951" s="74"/>
      <c r="F951" s="621"/>
      <c r="G951" s="698"/>
    </row>
    <row r="952" spans="1:7" s="696" customFormat="1" x14ac:dyDescent="0.2">
      <c r="A952" s="1589"/>
      <c r="B952" s="1718"/>
      <c r="C952" s="1250" t="s">
        <v>4007</v>
      </c>
      <c r="D952" s="262"/>
      <c r="E952" s="74"/>
      <c r="F952" s="621"/>
      <c r="G952" s="698"/>
    </row>
    <row r="953" spans="1:7" s="696" customFormat="1" x14ac:dyDescent="0.2">
      <c r="A953" s="1589"/>
      <c r="B953" s="1718"/>
      <c r="C953" s="1250" t="s">
        <v>4008</v>
      </c>
      <c r="D953" s="262"/>
      <c r="E953" s="74"/>
      <c r="F953" s="621"/>
      <c r="G953" s="698"/>
    </row>
    <row r="954" spans="1:7" s="696" customFormat="1" x14ac:dyDescent="0.2">
      <c r="A954" s="1589"/>
      <c r="B954" s="1718"/>
      <c r="C954" s="1250" t="s">
        <v>3988</v>
      </c>
      <c r="D954" s="262"/>
      <c r="E954" s="74"/>
      <c r="F954" s="621"/>
      <c r="G954" s="698"/>
    </row>
    <row r="955" spans="1:7" s="696" customFormat="1" x14ac:dyDescent="0.2">
      <c r="A955" s="1589"/>
      <c r="B955" s="1718"/>
      <c r="C955" s="1250" t="s">
        <v>4009</v>
      </c>
      <c r="D955" s="262"/>
      <c r="E955" s="74"/>
      <c r="F955" s="621"/>
      <c r="G955" s="698"/>
    </row>
    <row r="956" spans="1:7" s="696" customFormat="1" x14ac:dyDescent="0.2">
      <c r="A956" s="1589"/>
      <c r="B956" s="1718"/>
      <c r="C956" s="1250" t="s">
        <v>4010</v>
      </c>
      <c r="D956" s="262"/>
      <c r="E956" s="74"/>
      <c r="F956" s="621"/>
      <c r="G956" s="698"/>
    </row>
    <row r="957" spans="1:7" s="696" customFormat="1" x14ac:dyDescent="0.2">
      <c r="A957" s="1589"/>
      <c r="B957" s="1718"/>
      <c r="C957" s="1250" t="s">
        <v>4011</v>
      </c>
      <c r="D957" s="262"/>
      <c r="E957" s="74"/>
      <c r="F957" s="621"/>
      <c r="G957" s="698"/>
    </row>
    <row r="958" spans="1:7" s="696" customFormat="1" x14ac:dyDescent="0.2">
      <c r="A958" s="1589"/>
      <c r="B958" s="1718"/>
      <c r="C958" s="1250" t="s">
        <v>4012</v>
      </c>
      <c r="D958" s="262"/>
      <c r="E958" s="74"/>
      <c r="F958" s="621"/>
      <c r="G958" s="698"/>
    </row>
    <row r="959" spans="1:7" s="696" customFormat="1" x14ac:dyDescent="0.2">
      <c r="A959" s="1589"/>
      <c r="B959" s="1718"/>
      <c r="C959" s="1250" t="s">
        <v>4013</v>
      </c>
      <c r="D959" s="262"/>
      <c r="E959" s="74"/>
      <c r="F959" s="621"/>
      <c r="G959" s="698"/>
    </row>
    <row r="960" spans="1:7" s="696" customFormat="1" x14ac:dyDescent="0.2">
      <c r="A960" s="1589"/>
      <c r="B960" s="1718"/>
      <c r="C960" s="1250" t="s">
        <v>4014</v>
      </c>
      <c r="D960" s="262"/>
      <c r="E960" s="74"/>
      <c r="F960" s="621"/>
      <c r="G960" s="698"/>
    </row>
    <row r="961" spans="1:7" s="696" customFormat="1" x14ac:dyDescent="0.2">
      <c r="A961" s="1589"/>
      <c r="B961" s="1718"/>
      <c r="C961" s="1250" t="s">
        <v>4015</v>
      </c>
      <c r="D961" s="262"/>
      <c r="E961" s="74"/>
      <c r="F961" s="621"/>
      <c r="G961" s="698"/>
    </row>
    <row r="962" spans="1:7" s="696" customFormat="1" x14ac:dyDescent="0.2">
      <c r="A962" s="1589"/>
      <c r="B962" s="1718"/>
      <c r="C962" s="1250" t="s">
        <v>3994</v>
      </c>
      <c r="D962" s="262"/>
      <c r="E962" s="74"/>
      <c r="F962" s="621"/>
      <c r="G962" s="698"/>
    </row>
    <row r="963" spans="1:7" s="696" customFormat="1" x14ac:dyDescent="0.2">
      <c r="A963" s="1589"/>
      <c r="B963" s="1718"/>
      <c r="C963" s="1250" t="s">
        <v>3995</v>
      </c>
      <c r="D963" s="262"/>
      <c r="E963" s="76"/>
      <c r="F963" s="621"/>
      <c r="G963" s="698"/>
    </row>
    <row r="964" spans="1:7" s="696" customFormat="1" x14ac:dyDescent="0.2">
      <c r="A964" s="1589"/>
      <c r="B964" s="1718"/>
      <c r="C964" s="1250" t="s">
        <v>3996</v>
      </c>
      <c r="D964" s="262"/>
      <c r="E964" s="74"/>
      <c r="F964" s="621"/>
      <c r="G964" s="698"/>
    </row>
    <row r="965" spans="1:7" s="696" customFormat="1" x14ac:dyDescent="0.2">
      <c r="A965" s="1589"/>
      <c r="B965" s="1718"/>
      <c r="C965" s="1250" t="s">
        <v>4016</v>
      </c>
      <c r="D965" s="262"/>
      <c r="E965" s="74"/>
      <c r="F965" s="621"/>
      <c r="G965" s="698"/>
    </row>
    <row r="966" spans="1:7" s="696" customFormat="1" x14ac:dyDescent="0.2">
      <c r="A966" s="1589"/>
      <c r="B966" s="1718"/>
      <c r="C966" s="1250" t="s">
        <v>4021</v>
      </c>
      <c r="D966" s="262"/>
      <c r="E966" s="74"/>
      <c r="F966" s="621"/>
      <c r="G966" s="698"/>
    </row>
    <row r="967" spans="1:7" s="696" customFormat="1" x14ac:dyDescent="0.2">
      <c r="A967" s="1589"/>
      <c r="B967" s="1718"/>
      <c r="C967" s="1250" t="s">
        <v>3999</v>
      </c>
      <c r="D967" s="262"/>
      <c r="E967" s="74"/>
      <c r="F967" s="621"/>
      <c r="G967" s="698"/>
    </row>
    <row r="968" spans="1:7" s="696" customFormat="1" x14ac:dyDescent="0.2">
      <c r="A968" s="1589"/>
      <c r="B968" s="1718"/>
      <c r="C968" s="1250" t="s">
        <v>4018</v>
      </c>
      <c r="D968" s="262"/>
      <c r="E968" s="74"/>
      <c r="F968" s="621"/>
      <c r="G968" s="698"/>
    </row>
    <row r="969" spans="1:7" s="696" customFormat="1" x14ac:dyDescent="0.2">
      <c r="A969" s="1589"/>
      <c r="B969" s="1718"/>
      <c r="C969" s="1250" t="s">
        <v>4001</v>
      </c>
      <c r="D969" s="262" t="s">
        <v>40</v>
      </c>
      <c r="E969" s="74">
        <v>2</v>
      </c>
      <c r="F969" s="1531"/>
      <c r="G969" s="76">
        <f>F969*E969</f>
        <v>0</v>
      </c>
    </row>
    <row r="970" spans="1:7" s="696" customFormat="1" x14ac:dyDescent="0.2">
      <c r="A970" s="1589"/>
      <c r="B970" s="1718"/>
      <c r="C970" s="1250" t="s">
        <v>4002</v>
      </c>
      <c r="D970" s="262"/>
      <c r="E970" s="74"/>
      <c r="F970" s="621"/>
      <c r="G970" s="698"/>
    </row>
    <row r="971" spans="1:7" s="696" customFormat="1" x14ac:dyDescent="0.2">
      <c r="A971" s="1589"/>
      <c r="B971" s="1718"/>
      <c r="C971" s="1250" t="s">
        <v>3771</v>
      </c>
      <c r="D971" s="262"/>
      <c r="E971" s="74"/>
      <c r="F971" s="621"/>
      <c r="G971" s="698"/>
    </row>
    <row r="972" spans="1:7" s="696" customFormat="1" ht="24" x14ac:dyDescent="0.2">
      <c r="A972" s="1589"/>
      <c r="B972" s="1718"/>
      <c r="C972" s="1250" t="s">
        <v>4003</v>
      </c>
      <c r="D972" s="262"/>
      <c r="E972" s="74"/>
      <c r="F972" s="621"/>
      <c r="G972" s="698"/>
    </row>
    <row r="973" spans="1:7" s="696" customFormat="1" ht="36" x14ac:dyDescent="0.2">
      <c r="A973" s="1589">
        <v>1</v>
      </c>
      <c r="B973" s="1718">
        <v>66</v>
      </c>
      <c r="C973" s="1250" t="s">
        <v>4022</v>
      </c>
      <c r="D973" s="262"/>
      <c r="E973" s="74"/>
      <c r="F973" s="621"/>
      <c r="G973" s="698"/>
    </row>
    <row r="974" spans="1:7" s="696" customFormat="1" x14ac:dyDescent="0.2">
      <c r="A974" s="1589"/>
      <c r="B974" s="1718"/>
      <c r="C974" s="1250" t="s">
        <v>4023</v>
      </c>
      <c r="D974" s="262"/>
      <c r="E974" s="74"/>
      <c r="F974" s="621"/>
      <c r="G974" s="698"/>
    </row>
    <row r="975" spans="1:7" s="696" customFormat="1" x14ac:dyDescent="0.2">
      <c r="A975" s="1589"/>
      <c r="B975" s="1718"/>
      <c r="C975" s="1250" t="s">
        <v>4024</v>
      </c>
      <c r="D975" s="262" t="s">
        <v>40</v>
      </c>
      <c r="E975" s="74">
        <v>1</v>
      </c>
      <c r="F975" s="1531"/>
      <c r="G975" s="76">
        <f>F975*E975</f>
        <v>0</v>
      </c>
    </row>
    <row r="976" spans="1:7" s="696" customFormat="1" x14ac:dyDescent="0.2">
      <c r="A976" s="1589"/>
      <c r="B976" s="1718"/>
      <c r="C976" s="1250" t="s">
        <v>4025</v>
      </c>
      <c r="D976" s="262" t="s">
        <v>40</v>
      </c>
      <c r="E976" s="74">
        <v>2</v>
      </c>
      <c r="F976" s="1531"/>
      <c r="G976" s="76">
        <f>F976*E976</f>
        <v>0</v>
      </c>
    </row>
    <row r="977" spans="1:7" s="696" customFormat="1" x14ac:dyDescent="0.2">
      <c r="A977" s="1589">
        <v>1</v>
      </c>
      <c r="B977" s="1718">
        <v>67</v>
      </c>
      <c r="C977" s="1680" t="s">
        <v>3862</v>
      </c>
      <c r="D977" s="262"/>
      <c r="E977" s="74"/>
      <c r="F977" s="621"/>
      <c r="G977" s="698"/>
    </row>
    <row r="978" spans="1:7" s="696" customFormat="1" ht="120" x14ac:dyDescent="0.2">
      <c r="A978" s="1595"/>
      <c r="B978" s="1719"/>
      <c r="C978" s="1681" t="s">
        <v>3863</v>
      </c>
      <c r="D978" s="262"/>
      <c r="E978" s="74"/>
      <c r="F978" s="621"/>
      <c r="G978" s="698"/>
    </row>
    <row r="979" spans="1:7" s="696" customFormat="1" x14ac:dyDescent="0.2">
      <c r="A979" s="1595"/>
      <c r="B979" s="1719"/>
      <c r="C979" s="1678" t="s">
        <v>3864</v>
      </c>
      <c r="D979" s="262"/>
      <c r="E979" s="74"/>
      <c r="F979" s="621"/>
      <c r="G979" s="698"/>
    </row>
    <row r="980" spans="1:7" s="696" customFormat="1" x14ac:dyDescent="0.2">
      <c r="A980" s="1595"/>
      <c r="B980" s="1719"/>
      <c r="C980" s="1678" t="s">
        <v>3865</v>
      </c>
      <c r="D980" s="262" t="s">
        <v>148</v>
      </c>
      <c r="E980" s="74">
        <v>200</v>
      </c>
      <c r="F980" s="1531"/>
      <c r="G980" s="76">
        <f>F980*E980</f>
        <v>0</v>
      </c>
    </row>
    <row r="981" spans="1:7" s="696" customFormat="1" x14ac:dyDescent="0.2">
      <c r="A981" s="1589">
        <v>1</v>
      </c>
      <c r="B981" s="1718">
        <v>68</v>
      </c>
      <c r="C981" s="1677" t="s">
        <v>4026</v>
      </c>
      <c r="D981" s="262"/>
      <c r="E981" s="74"/>
      <c r="F981" s="621"/>
      <c r="G981" s="698"/>
    </row>
    <row r="982" spans="1:7" s="696" customFormat="1" ht="48" x14ac:dyDescent="0.2">
      <c r="A982" s="1589"/>
      <c r="B982" s="1718"/>
      <c r="C982" s="1250" t="s">
        <v>4027</v>
      </c>
      <c r="D982" s="1612" t="s">
        <v>4739</v>
      </c>
      <c r="E982" s="655">
        <v>10</v>
      </c>
      <c r="F982" s="1531"/>
      <c r="G982" s="76">
        <f t="shared" ref="G982:G989" si="11">F982*E982</f>
        <v>0</v>
      </c>
    </row>
    <row r="983" spans="1:7" s="696" customFormat="1" x14ac:dyDescent="0.2">
      <c r="A983" s="1589">
        <v>1</v>
      </c>
      <c r="B983" s="1718">
        <v>69</v>
      </c>
      <c r="C983" s="1250" t="s">
        <v>3883</v>
      </c>
      <c r="D983" s="262" t="s">
        <v>40</v>
      </c>
      <c r="E983" s="74">
        <v>1</v>
      </c>
      <c r="F983" s="1531"/>
      <c r="G983" s="76">
        <f t="shared" si="11"/>
        <v>0</v>
      </c>
    </row>
    <row r="984" spans="1:7" s="696" customFormat="1" x14ac:dyDescent="0.2">
      <c r="A984" s="1589">
        <v>1</v>
      </c>
      <c r="B984" s="1718">
        <v>70</v>
      </c>
      <c r="C984" s="1250" t="s">
        <v>3884</v>
      </c>
      <c r="D984" s="262" t="s">
        <v>40</v>
      </c>
      <c r="E984" s="74">
        <v>1</v>
      </c>
      <c r="F984" s="1531"/>
      <c r="G984" s="76">
        <f t="shared" si="11"/>
        <v>0</v>
      </c>
    </row>
    <row r="985" spans="1:7" s="696" customFormat="1" x14ac:dyDescent="0.2">
      <c r="A985" s="1589">
        <v>1</v>
      </c>
      <c r="B985" s="1718">
        <v>71</v>
      </c>
      <c r="C985" s="1250" t="s">
        <v>3885</v>
      </c>
      <c r="D985" s="262" t="s">
        <v>40</v>
      </c>
      <c r="E985" s="74">
        <v>1</v>
      </c>
      <c r="F985" s="1531"/>
      <c r="G985" s="76">
        <f t="shared" si="11"/>
        <v>0</v>
      </c>
    </row>
    <row r="986" spans="1:7" s="696" customFormat="1" x14ac:dyDescent="0.2">
      <c r="A986" s="1589">
        <v>1</v>
      </c>
      <c r="B986" s="1718">
        <v>72</v>
      </c>
      <c r="C986" s="1250" t="s">
        <v>3886</v>
      </c>
      <c r="D986" s="262" t="s">
        <v>40</v>
      </c>
      <c r="E986" s="74">
        <v>1</v>
      </c>
      <c r="F986" s="1531"/>
      <c r="G986" s="76">
        <f t="shared" si="11"/>
        <v>0</v>
      </c>
    </row>
    <row r="987" spans="1:7" s="696" customFormat="1" x14ac:dyDescent="0.2">
      <c r="A987" s="1589">
        <v>1</v>
      </c>
      <c r="B987" s="1718">
        <v>73</v>
      </c>
      <c r="C987" s="78" t="s">
        <v>3887</v>
      </c>
      <c r="D987" s="262" t="s">
        <v>40</v>
      </c>
      <c r="E987" s="74">
        <v>1</v>
      </c>
      <c r="F987" s="1531"/>
      <c r="G987" s="76">
        <f t="shared" si="11"/>
        <v>0</v>
      </c>
    </row>
    <row r="988" spans="1:7" s="696" customFormat="1" ht="36" x14ac:dyDescent="0.2">
      <c r="A988" s="1589">
        <v>1</v>
      </c>
      <c r="B988" s="1718">
        <v>74</v>
      </c>
      <c r="C988" s="1250" t="s">
        <v>3888</v>
      </c>
      <c r="D988" s="262" t="s">
        <v>40</v>
      </c>
      <c r="E988" s="74">
        <v>1</v>
      </c>
      <c r="F988" s="1531"/>
      <c r="G988" s="76">
        <f t="shared" si="11"/>
        <v>0</v>
      </c>
    </row>
    <row r="989" spans="1:7" s="696" customFormat="1" x14ac:dyDescent="0.2">
      <c r="A989" s="1589">
        <v>1</v>
      </c>
      <c r="B989" s="1718">
        <v>75</v>
      </c>
      <c r="C989" s="1250" t="s">
        <v>3889</v>
      </c>
      <c r="D989" s="262" t="s">
        <v>40</v>
      </c>
      <c r="E989" s="74">
        <v>1</v>
      </c>
      <c r="F989" s="1531"/>
      <c r="G989" s="76">
        <f t="shared" si="11"/>
        <v>0</v>
      </c>
    </row>
    <row r="990" spans="1:7" s="696" customFormat="1" x14ac:dyDescent="0.2">
      <c r="A990" s="1589"/>
      <c r="B990" s="1718"/>
      <c r="C990" s="1250" t="s">
        <v>3890</v>
      </c>
      <c r="D990" s="262"/>
      <c r="E990" s="74"/>
      <c r="F990" s="621"/>
      <c r="G990" s="698"/>
    </row>
    <row r="991" spans="1:7" s="696" customFormat="1" x14ac:dyDescent="0.2">
      <c r="A991" s="1589"/>
      <c r="B991" s="1718"/>
      <c r="C991" s="1250" t="s">
        <v>3891</v>
      </c>
      <c r="D991" s="262"/>
      <c r="E991" s="74"/>
      <c r="F991" s="621"/>
      <c r="G991" s="698"/>
    </row>
    <row r="992" spans="1:7" s="696" customFormat="1" x14ac:dyDescent="0.2">
      <c r="A992" s="1589"/>
      <c r="B992" s="1718"/>
      <c r="C992" s="1250" t="s">
        <v>3892</v>
      </c>
      <c r="D992" s="262"/>
      <c r="E992" s="74"/>
      <c r="F992" s="621"/>
      <c r="G992" s="698"/>
    </row>
    <row r="993" spans="1:7" s="696" customFormat="1" x14ac:dyDescent="0.2">
      <c r="A993" s="1589"/>
      <c r="B993" s="1734"/>
      <c r="C993" s="1250" t="s">
        <v>3893</v>
      </c>
      <c r="D993" s="262"/>
      <c r="E993" s="74"/>
      <c r="F993" s="621"/>
      <c r="G993" s="698"/>
    </row>
    <row r="994" spans="1:7" s="696" customFormat="1" x14ac:dyDescent="0.2">
      <c r="A994" s="1683"/>
      <c r="B994" s="1740"/>
      <c r="C994" s="1684"/>
      <c r="D994" s="1662"/>
      <c r="E994" s="653"/>
      <c r="F994" s="1221"/>
    </row>
    <row r="995" spans="1:7" s="1687" customFormat="1" x14ac:dyDescent="0.2">
      <c r="A995" s="1685"/>
      <c r="B995" s="1737"/>
      <c r="C995" s="1286" t="s">
        <v>4028</v>
      </c>
      <c r="D995" s="1686"/>
      <c r="E995" s="1686"/>
      <c r="F995" s="816"/>
      <c r="G995" s="411">
        <f>SUM(G241:G994)</f>
        <v>0</v>
      </c>
    </row>
    <row r="996" spans="1:7" x14ac:dyDescent="0.2">
      <c r="B996" s="1739"/>
      <c r="F996" s="1217"/>
    </row>
    <row r="997" spans="1:7" x14ac:dyDescent="0.2">
      <c r="F997" s="1217"/>
    </row>
    <row r="998" spans="1:7" s="1283" customFormat="1" ht="18.75" x14ac:dyDescent="0.3">
      <c r="A998" s="1624"/>
      <c r="B998" s="1741"/>
      <c r="C998" s="1626" t="s">
        <v>5080</v>
      </c>
      <c r="D998" s="1688"/>
      <c r="E998" s="1688"/>
      <c r="F998" s="1689"/>
      <c r="G998" s="1688"/>
    </row>
    <row r="999" spans="1:7" s="1691" customFormat="1" x14ac:dyDescent="0.2">
      <c r="A999" s="1690"/>
      <c r="B999" s="1742"/>
      <c r="C999" s="1629" t="s">
        <v>4029</v>
      </c>
      <c r="D999" s="1692"/>
      <c r="E999" s="656"/>
      <c r="F999" s="1224"/>
      <c r="G999" s="656"/>
    </row>
    <row r="1000" spans="1:7" s="696" customFormat="1" x14ac:dyDescent="0.2">
      <c r="A1000" s="1603"/>
      <c r="B1000" s="1744" t="s">
        <v>45</v>
      </c>
      <c r="C1000" s="1341" t="s">
        <v>4030</v>
      </c>
      <c r="D1000" s="1342"/>
      <c r="E1000" s="541"/>
      <c r="F1000" s="1199"/>
      <c r="G1000" s="542"/>
    </row>
    <row r="1001" spans="1:7" s="696" customFormat="1" ht="36" x14ac:dyDescent="0.2">
      <c r="A1001" s="1589"/>
      <c r="B1001" s="1718">
        <v>1</v>
      </c>
      <c r="C1001" s="1252" t="s">
        <v>4031</v>
      </c>
      <c r="D1001" s="262" t="s">
        <v>40</v>
      </c>
      <c r="E1001" s="74">
        <v>1</v>
      </c>
      <c r="F1001" s="1531"/>
      <c r="G1001" s="74">
        <f>F1001*E1001</f>
        <v>0</v>
      </c>
    </row>
    <row r="1002" spans="1:7" s="696" customFormat="1" ht="24" x14ac:dyDescent="0.2">
      <c r="A1002" s="1589"/>
      <c r="B1002" s="1718">
        <v>2</v>
      </c>
      <c r="C1002" s="1252" t="s">
        <v>4032</v>
      </c>
      <c r="D1002" s="1693"/>
      <c r="E1002" s="657"/>
      <c r="F1002" s="639"/>
      <c r="G1002" s="74"/>
    </row>
    <row r="1003" spans="1:7" s="696" customFormat="1" x14ac:dyDescent="0.2">
      <c r="A1003" s="1589"/>
      <c r="B1003" s="1718"/>
      <c r="C1003" s="1252" t="s">
        <v>4033</v>
      </c>
      <c r="D1003" s="1260" t="s">
        <v>926</v>
      </c>
      <c r="E1003" s="71">
        <v>4</v>
      </c>
      <c r="F1003" s="1531"/>
      <c r="G1003" s="74">
        <f>F1003*E1003</f>
        <v>0</v>
      </c>
    </row>
    <row r="1004" spans="1:7" s="696" customFormat="1" x14ac:dyDescent="0.2">
      <c r="A1004" s="1589"/>
      <c r="B1004" s="1718"/>
      <c r="C1004" s="1252" t="s">
        <v>4034</v>
      </c>
      <c r="D1004" s="1260" t="s">
        <v>926</v>
      </c>
      <c r="E1004" s="71">
        <v>0.5</v>
      </c>
      <c r="F1004" s="1531"/>
      <c r="G1004" s="74">
        <f>F1004*E1004</f>
        <v>0</v>
      </c>
    </row>
    <row r="1005" spans="1:7" s="696" customFormat="1" x14ac:dyDescent="0.2">
      <c r="A1005" s="1589"/>
      <c r="B1005" s="1745"/>
      <c r="C1005" s="1252" t="s">
        <v>4035</v>
      </c>
      <c r="D1005" s="1260" t="s">
        <v>926</v>
      </c>
      <c r="E1005" s="71">
        <v>3</v>
      </c>
      <c r="F1005" s="1531"/>
      <c r="G1005" s="74">
        <f>F1005*E1005</f>
        <v>0</v>
      </c>
    </row>
    <row r="1006" spans="1:7" s="696" customFormat="1" ht="24" x14ac:dyDescent="0.2">
      <c r="A1006" s="1589"/>
      <c r="B1006" s="1718">
        <v>3</v>
      </c>
      <c r="C1006" s="1252" t="s">
        <v>4036</v>
      </c>
      <c r="D1006" s="1693"/>
      <c r="E1006" s="657"/>
      <c r="F1006" s="639"/>
      <c r="G1006" s="74"/>
    </row>
    <row r="1007" spans="1:7" s="696" customFormat="1" x14ac:dyDescent="0.2">
      <c r="A1007" s="1589"/>
      <c r="B1007" s="1718"/>
      <c r="C1007" s="1252" t="s">
        <v>4033</v>
      </c>
      <c r="D1007" s="1260" t="s">
        <v>5</v>
      </c>
      <c r="E1007" s="71">
        <v>4</v>
      </c>
      <c r="F1007" s="1531"/>
      <c r="G1007" s="74">
        <f>F1007*E1007</f>
        <v>0</v>
      </c>
    </row>
    <row r="1008" spans="1:7" s="696" customFormat="1" ht="36" x14ac:dyDescent="0.2">
      <c r="A1008" s="1589"/>
      <c r="B1008" s="1718">
        <v>4</v>
      </c>
      <c r="C1008" s="1252" t="s">
        <v>4037</v>
      </c>
      <c r="D1008" s="1693"/>
      <c r="E1008" s="657"/>
      <c r="F1008" s="639"/>
      <c r="G1008" s="74"/>
    </row>
    <row r="1009" spans="1:7" s="696" customFormat="1" x14ac:dyDescent="0.2">
      <c r="A1009" s="1589"/>
      <c r="B1009" s="1745"/>
      <c r="C1009" s="1252" t="s">
        <v>4038</v>
      </c>
      <c r="D1009" s="1260" t="s">
        <v>5</v>
      </c>
      <c r="E1009" s="71">
        <v>2</v>
      </c>
      <c r="F1009" s="1531"/>
      <c r="G1009" s="74">
        <f>F1009*E1009</f>
        <v>0</v>
      </c>
    </row>
    <row r="1010" spans="1:7" s="696" customFormat="1" x14ac:dyDescent="0.2">
      <c r="A1010" s="1589"/>
      <c r="B1010" s="1718">
        <v>5</v>
      </c>
      <c r="C1010" s="1252" t="s">
        <v>4039</v>
      </c>
      <c r="D1010" s="1693"/>
      <c r="E1010" s="657"/>
      <c r="F1010" s="639"/>
      <c r="G1010" s="74"/>
    </row>
    <row r="1011" spans="1:7" s="696" customFormat="1" x14ac:dyDescent="0.2">
      <c r="A1011" s="1589"/>
      <c r="B1011" s="1745"/>
      <c r="C1011" s="1252" t="s">
        <v>4040</v>
      </c>
      <c r="D1011" s="1260" t="s">
        <v>5</v>
      </c>
      <c r="E1011" s="71">
        <v>2</v>
      </c>
      <c r="F1011" s="1531"/>
      <c r="G1011" s="74">
        <f>F1011*E1011</f>
        <v>0</v>
      </c>
    </row>
    <row r="1012" spans="1:7" s="696" customFormat="1" ht="36" x14ac:dyDescent="0.2">
      <c r="A1012" s="1589"/>
      <c r="B1012" s="1718">
        <v>6</v>
      </c>
      <c r="C1012" s="1252" t="s">
        <v>4041</v>
      </c>
      <c r="D1012" s="1260"/>
      <c r="E1012" s="71"/>
      <c r="F1012" s="639"/>
      <c r="G1012" s="74"/>
    </row>
    <row r="1013" spans="1:7" s="696" customFormat="1" x14ac:dyDescent="0.2">
      <c r="A1013" s="1589"/>
      <c r="B1013" s="1745"/>
      <c r="C1013" s="1252" t="s">
        <v>4042</v>
      </c>
      <c r="D1013" s="1260"/>
      <c r="E1013" s="71"/>
      <c r="F1013" s="639"/>
      <c r="G1013" s="74"/>
    </row>
    <row r="1014" spans="1:7" s="696" customFormat="1" x14ac:dyDescent="0.2">
      <c r="A1014" s="1589"/>
      <c r="B1014" s="1745"/>
      <c r="C1014" s="1252" t="s">
        <v>1733</v>
      </c>
      <c r="D1014" s="1260" t="s">
        <v>5</v>
      </c>
      <c r="E1014" s="71">
        <v>2</v>
      </c>
      <c r="F1014" s="1531"/>
      <c r="G1014" s="74">
        <f>F1014*E1014</f>
        <v>0</v>
      </c>
    </row>
    <row r="1015" spans="1:7" s="696" customFormat="1" ht="24" x14ac:dyDescent="0.2">
      <c r="A1015" s="1589"/>
      <c r="B1015" s="1718">
        <v>7</v>
      </c>
      <c r="C1015" s="1252" t="s">
        <v>4043</v>
      </c>
      <c r="D1015" s="1260"/>
      <c r="E1015" s="71"/>
      <c r="F1015" s="639"/>
      <c r="G1015" s="74"/>
    </row>
    <row r="1016" spans="1:7" s="696" customFormat="1" x14ac:dyDescent="0.2">
      <c r="A1016" s="1589"/>
      <c r="B1016" s="1745"/>
      <c r="C1016" s="1252" t="s">
        <v>4044</v>
      </c>
      <c r="D1016" s="1260"/>
      <c r="E1016" s="71"/>
      <c r="F1016" s="639"/>
      <c r="G1016" s="74"/>
    </row>
    <row r="1017" spans="1:7" s="696" customFormat="1" x14ac:dyDescent="0.2">
      <c r="A1017" s="1589"/>
      <c r="B1017" s="1745"/>
      <c r="C1017" s="1252" t="s">
        <v>4045</v>
      </c>
      <c r="D1017" s="1260" t="s">
        <v>5</v>
      </c>
      <c r="E1017" s="71">
        <v>3</v>
      </c>
      <c r="F1017" s="1531"/>
      <c r="G1017" s="74">
        <f t="shared" ref="G1017:G1022" si="12">F1017*E1017</f>
        <v>0</v>
      </c>
    </row>
    <row r="1018" spans="1:7" s="696" customFormat="1" x14ac:dyDescent="0.2">
      <c r="A1018" s="1589"/>
      <c r="B1018" s="1745"/>
      <c r="C1018" s="1252" t="s">
        <v>1739</v>
      </c>
      <c r="D1018" s="1260" t="s">
        <v>5</v>
      </c>
      <c r="E1018" s="71">
        <v>2</v>
      </c>
      <c r="F1018" s="1531"/>
      <c r="G1018" s="74">
        <f t="shared" si="12"/>
        <v>0</v>
      </c>
    </row>
    <row r="1019" spans="1:7" s="696" customFormat="1" x14ac:dyDescent="0.2">
      <c r="A1019" s="1589"/>
      <c r="B1019" s="1718">
        <v>8</v>
      </c>
      <c r="C1019" s="1252" t="s">
        <v>4046</v>
      </c>
      <c r="D1019" s="1260" t="s">
        <v>5</v>
      </c>
      <c r="E1019" s="71">
        <v>1</v>
      </c>
      <c r="F1019" s="1531"/>
      <c r="G1019" s="74">
        <f t="shared" si="12"/>
        <v>0</v>
      </c>
    </row>
    <row r="1020" spans="1:7" s="696" customFormat="1" ht="24" x14ac:dyDescent="0.2">
      <c r="A1020" s="1589"/>
      <c r="B1020" s="1718">
        <v>9</v>
      </c>
      <c r="C1020" s="1252" t="s">
        <v>4047</v>
      </c>
      <c r="D1020" s="1260" t="s">
        <v>5</v>
      </c>
      <c r="E1020" s="71">
        <v>8</v>
      </c>
      <c r="F1020" s="1531"/>
      <c r="G1020" s="74">
        <f t="shared" si="12"/>
        <v>0</v>
      </c>
    </row>
    <row r="1021" spans="1:7" s="696" customFormat="1" ht="36" x14ac:dyDescent="0.2">
      <c r="A1021" s="1589"/>
      <c r="B1021" s="1718">
        <v>10</v>
      </c>
      <c r="C1021" s="1252" t="s">
        <v>4048</v>
      </c>
      <c r="D1021" s="1260" t="s">
        <v>2024</v>
      </c>
      <c r="E1021" s="71">
        <v>7.5</v>
      </c>
      <c r="F1021" s="1531"/>
      <c r="G1021" s="74">
        <f t="shared" si="12"/>
        <v>0</v>
      </c>
    </row>
    <row r="1022" spans="1:7" s="696" customFormat="1" ht="60" x14ac:dyDescent="0.2">
      <c r="A1022" s="1589"/>
      <c r="B1022" s="1718">
        <v>11</v>
      </c>
      <c r="C1022" s="1252" t="s">
        <v>4049</v>
      </c>
      <c r="D1022" s="262" t="s">
        <v>40</v>
      </c>
      <c r="E1022" s="74">
        <v>1</v>
      </c>
      <c r="F1022" s="1531"/>
      <c r="G1022" s="74">
        <f t="shared" si="12"/>
        <v>0</v>
      </c>
    </row>
    <row r="1023" spans="1:7" s="696" customFormat="1" ht="60" x14ac:dyDescent="0.2">
      <c r="A1023" s="1589"/>
      <c r="B1023" s="1718">
        <v>12</v>
      </c>
      <c r="C1023" s="1252" t="s">
        <v>4050</v>
      </c>
      <c r="D1023" s="262"/>
      <c r="E1023" s="74"/>
      <c r="F1023" s="639"/>
      <c r="G1023" s="74"/>
    </row>
    <row r="1024" spans="1:7" s="696" customFormat="1" x14ac:dyDescent="0.2">
      <c r="A1024" s="1589"/>
      <c r="B1024" s="1718"/>
      <c r="C1024" s="1252" t="s">
        <v>4051</v>
      </c>
      <c r="D1024" s="1260" t="s">
        <v>926</v>
      </c>
      <c r="E1024" s="71">
        <v>4</v>
      </c>
      <c r="F1024" s="1531"/>
      <c r="G1024" s="74">
        <f t="shared" ref="G1024:G1033" si="13">F1024*E1024</f>
        <v>0</v>
      </c>
    </row>
    <row r="1025" spans="1:7" s="696" customFormat="1" x14ac:dyDescent="0.2">
      <c r="A1025" s="1589"/>
      <c r="B1025" s="1718"/>
      <c r="C1025" s="1252" t="s">
        <v>4052</v>
      </c>
      <c r="D1025" s="1260" t="s">
        <v>926</v>
      </c>
      <c r="E1025" s="71">
        <v>0.5</v>
      </c>
      <c r="F1025" s="1531"/>
      <c r="G1025" s="74">
        <f t="shared" si="13"/>
        <v>0</v>
      </c>
    </row>
    <row r="1026" spans="1:7" s="696" customFormat="1" x14ac:dyDescent="0.2">
      <c r="A1026" s="1589"/>
      <c r="B1026" s="1745"/>
      <c r="C1026" s="1252" t="s">
        <v>4053</v>
      </c>
      <c r="D1026" s="1260" t="s">
        <v>926</v>
      </c>
      <c r="E1026" s="71">
        <v>4</v>
      </c>
      <c r="F1026" s="1531"/>
      <c r="G1026" s="74">
        <f t="shared" si="13"/>
        <v>0</v>
      </c>
    </row>
    <row r="1027" spans="1:7" s="696" customFormat="1" x14ac:dyDescent="0.2">
      <c r="A1027" s="1589"/>
      <c r="B1027" s="1745"/>
      <c r="C1027" s="1252" t="s">
        <v>4054</v>
      </c>
      <c r="D1027" s="1260" t="s">
        <v>926</v>
      </c>
      <c r="E1027" s="71">
        <v>4.5</v>
      </c>
      <c r="F1027" s="1531"/>
      <c r="G1027" s="74">
        <f t="shared" si="13"/>
        <v>0</v>
      </c>
    </row>
    <row r="1028" spans="1:7" s="696" customFormat="1" ht="24" x14ac:dyDescent="0.2">
      <c r="A1028" s="1589"/>
      <c r="B1028" s="1718">
        <v>13</v>
      </c>
      <c r="C1028" s="1252" t="s">
        <v>4055</v>
      </c>
      <c r="D1028" s="262" t="s">
        <v>40</v>
      </c>
      <c r="E1028" s="74">
        <v>1</v>
      </c>
      <c r="F1028" s="1531"/>
      <c r="G1028" s="74">
        <f t="shared" si="13"/>
        <v>0</v>
      </c>
    </row>
    <row r="1029" spans="1:7" s="696" customFormat="1" ht="26.25" customHeight="1" x14ac:dyDescent="0.2">
      <c r="A1029" s="1589"/>
      <c r="B1029" s="1718">
        <v>14</v>
      </c>
      <c r="C1029" s="1252" t="s">
        <v>4056</v>
      </c>
      <c r="D1029" s="262" t="s">
        <v>40</v>
      </c>
      <c r="E1029" s="74">
        <v>1</v>
      </c>
      <c r="F1029" s="1531"/>
      <c r="G1029" s="74">
        <f t="shared" si="13"/>
        <v>0</v>
      </c>
    </row>
    <row r="1030" spans="1:7" s="696" customFormat="1" x14ac:dyDescent="0.2">
      <c r="A1030" s="1589"/>
      <c r="B1030" s="1718">
        <v>15</v>
      </c>
      <c r="C1030" s="1252" t="s">
        <v>4057</v>
      </c>
      <c r="D1030" s="1260" t="s">
        <v>40</v>
      </c>
      <c r="E1030" s="71">
        <v>1</v>
      </c>
      <c r="F1030" s="1531"/>
      <c r="G1030" s="74">
        <f t="shared" si="13"/>
        <v>0</v>
      </c>
    </row>
    <row r="1031" spans="1:7" s="696" customFormat="1" ht="24" x14ac:dyDescent="0.2">
      <c r="A1031" s="1589"/>
      <c r="B1031" s="1718">
        <v>16</v>
      </c>
      <c r="C1031" s="1252" t="s">
        <v>4058</v>
      </c>
      <c r="D1031" s="262" t="s">
        <v>40</v>
      </c>
      <c r="E1031" s="74">
        <v>1</v>
      </c>
      <c r="F1031" s="1531"/>
      <c r="G1031" s="74">
        <f t="shared" si="13"/>
        <v>0</v>
      </c>
    </row>
    <row r="1032" spans="1:7" s="696" customFormat="1" ht="24" x14ac:dyDescent="0.2">
      <c r="A1032" s="1589"/>
      <c r="B1032" s="1718">
        <v>17</v>
      </c>
      <c r="C1032" s="1252" t="s">
        <v>4059</v>
      </c>
      <c r="D1032" s="262" t="s">
        <v>40</v>
      </c>
      <c r="E1032" s="74">
        <v>1</v>
      </c>
      <c r="F1032" s="1531"/>
      <c r="G1032" s="74">
        <f t="shared" si="13"/>
        <v>0</v>
      </c>
    </row>
    <row r="1033" spans="1:7" s="696" customFormat="1" ht="24" x14ac:dyDescent="0.2">
      <c r="A1033" s="1589"/>
      <c r="B1033" s="1718">
        <v>18</v>
      </c>
      <c r="C1033" s="1252" t="s">
        <v>3609</v>
      </c>
      <c r="D1033" s="262" t="s">
        <v>40</v>
      </c>
      <c r="E1033" s="74">
        <v>1</v>
      </c>
      <c r="F1033" s="1531"/>
      <c r="G1033" s="74">
        <f t="shared" si="13"/>
        <v>0</v>
      </c>
    </row>
    <row r="1034" spans="1:7" s="696" customFormat="1" x14ac:dyDescent="0.2">
      <c r="A1034" s="1695"/>
      <c r="B1034" s="1746"/>
      <c r="C1034" s="1675"/>
      <c r="D1034" s="1662"/>
      <c r="E1034" s="653"/>
      <c r="F1034" s="1225"/>
      <c r="G1034" s="1226"/>
    </row>
    <row r="1035" spans="1:7" s="696" customFormat="1" x14ac:dyDescent="0.2">
      <c r="A1035" s="1676"/>
      <c r="B1035" s="1747"/>
      <c r="C1035" s="1341" t="s">
        <v>4401</v>
      </c>
      <c r="D1035" s="1342"/>
      <c r="E1035" s="541"/>
      <c r="F1035" s="1199"/>
      <c r="G1035" s="449">
        <f>SUM(G1001:G1034)</f>
        <v>0</v>
      </c>
    </row>
    <row r="1036" spans="1:7" x14ac:dyDescent="0.2">
      <c r="B1036" s="1748"/>
      <c r="E1036" s="658"/>
      <c r="F1036" s="817"/>
      <c r="G1036" s="658"/>
    </row>
    <row r="1037" spans="1:7" x14ac:dyDescent="0.2">
      <c r="B1037" s="1748"/>
      <c r="E1037" s="658"/>
      <c r="F1037" s="817"/>
      <c r="G1037" s="658"/>
    </row>
    <row r="1038" spans="1:7" x14ac:dyDescent="0.2">
      <c r="A1038" s="1603"/>
      <c r="B1038" s="1744" t="s">
        <v>4065</v>
      </c>
      <c r="C1038" s="1341" t="s">
        <v>4066</v>
      </c>
      <c r="D1038" s="1696"/>
      <c r="E1038" s="659"/>
      <c r="F1038" s="1199"/>
      <c r="G1038" s="542"/>
    </row>
    <row r="1039" spans="1:7" x14ac:dyDescent="0.2">
      <c r="A1039" s="1651"/>
      <c r="B1039" s="1749"/>
      <c r="C1039" s="1697"/>
      <c r="D1039" s="1698"/>
      <c r="E1039" s="660"/>
      <c r="F1039" s="1184"/>
      <c r="G1039" s="661"/>
    </row>
    <row r="1040" spans="1:7" x14ac:dyDescent="0.2">
      <c r="A1040" s="1603"/>
      <c r="B1040" s="1744"/>
      <c r="C1040" s="1341" t="s">
        <v>4067</v>
      </c>
      <c r="D1040" s="1696"/>
      <c r="E1040" s="659"/>
      <c r="F1040" s="1199"/>
      <c r="G1040" s="542"/>
    </row>
    <row r="1041" spans="1:7" x14ac:dyDescent="0.2">
      <c r="A1041" s="1595"/>
      <c r="B1041" s="1745"/>
      <c r="C1041" s="1654" t="s">
        <v>4068</v>
      </c>
      <c r="D1041" s="1693"/>
      <c r="E1041" s="657"/>
      <c r="F1041" s="639"/>
      <c r="G1041" s="74"/>
    </row>
    <row r="1042" spans="1:7" x14ac:dyDescent="0.2">
      <c r="A1042" s="1595"/>
      <c r="B1042" s="1718">
        <v>21</v>
      </c>
      <c r="C1042" s="1252" t="s">
        <v>4069</v>
      </c>
      <c r="D1042" s="1693"/>
      <c r="E1042" s="657"/>
      <c r="F1042" s="639"/>
      <c r="G1042" s="74"/>
    </row>
    <row r="1043" spans="1:7" x14ac:dyDescent="0.2">
      <c r="A1043" s="1595"/>
      <c r="B1043" s="1718"/>
      <c r="C1043" s="1252" t="s">
        <v>4070</v>
      </c>
      <c r="D1043" s="1693"/>
      <c r="E1043" s="657"/>
      <c r="F1043" s="639"/>
      <c r="G1043" s="74"/>
    </row>
    <row r="1044" spans="1:7" x14ac:dyDescent="0.2">
      <c r="A1044" s="1595"/>
      <c r="B1044" s="1718"/>
      <c r="C1044" s="1252" t="s">
        <v>4071</v>
      </c>
      <c r="D1044" s="1693"/>
      <c r="E1044" s="657"/>
      <c r="F1044" s="639"/>
      <c r="G1044" s="74"/>
    </row>
    <row r="1045" spans="1:7" x14ac:dyDescent="0.2">
      <c r="A1045" s="1595"/>
      <c r="B1045" s="1718"/>
      <c r="C1045" s="1252" t="s">
        <v>4072</v>
      </c>
      <c r="D1045" s="1693"/>
      <c r="E1045" s="657"/>
      <c r="F1045" s="639"/>
      <c r="G1045" s="74"/>
    </row>
    <row r="1046" spans="1:7" x14ac:dyDescent="0.2">
      <c r="A1046" s="1595"/>
      <c r="B1046" s="1718"/>
      <c r="C1046" s="1252" t="s">
        <v>4073</v>
      </c>
      <c r="D1046" s="1693"/>
      <c r="E1046" s="657"/>
      <c r="F1046" s="639"/>
      <c r="G1046" s="74"/>
    </row>
    <row r="1047" spans="1:7" x14ac:dyDescent="0.2">
      <c r="A1047" s="1595"/>
      <c r="B1047" s="1718"/>
      <c r="C1047" s="1699"/>
      <c r="D1047" s="1693"/>
      <c r="E1047" s="657"/>
      <c r="F1047" s="639"/>
      <c r="G1047" s="74"/>
    </row>
    <row r="1048" spans="1:7" x14ac:dyDescent="0.2">
      <c r="A1048" s="1595"/>
      <c r="B1048" s="1718"/>
      <c r="C1048" s="1252" t="s">
        <v>4074</v>
      </c>
      <c r="D1048" s="1693"/>
      <c r="E1048" s="657"/>
      <c r="F1048" s="639"/>
      <c r="G1048" s="74"/>
    </row>
    <row r="1049" spans="1:7" ht="24" x14ac:dyDescent="0.2">
      <c r="A1049" s="1595"/>
      <c r="B1049" s="1718"/>
      <c r="C1049" s="1700" t="s">
        <v>4075</v>
      </c>
      <c r="D1049" s="1693"/>
      <c r="E1049" s="657"/>
      <c r="F1049" s="639"/>
      <c r="G1049" s="74"/>
    </row>
    <row r="1050" spans="1:7" x14ac:dyDescent="0.2">
      <c r="A1050" s="1595"/>
      <c r="B1050" s="1718"/>
      <c r="C1050" s="1252" t="s">
        <v>4076</v>
      </c>
      <c r="D1050" s="1693"/>
      <c r="E1050" s="657"/>
      <c r="F1050" s="639"/>
      <c r="G1050" s="74"/>
    </row>
    <row r="1051" spans="1:7" x14ac:dyDescent="0.2">
      <c r="A1051" s="1595"/>
      <c r="B1051" s="1718"/>
      <c r="C1051" s="1252" t="s">
        <v>4077</v>
      </c>
      <c r="D1051" s="1693"/>
      <c r="E1051" s="657"/>
      <c r="F1051" s="639"/>
      <c r="G1051" s="74"/>
    </row>
    <row r="1052" spans="1:7" x14ac:dyDescent="0.2">
      <c r="A1052" s="1595"/>
      <c r="B1052" s="1718"/>
      <c r="C1052" s="1252" t="s">
        <v>4078</v>
      </c>
      <c r="D1052" s="1693"/>
      <c r="E1052" s="657"/>
      <c r="F1052" s="639"/>
      <c r="G1052" s="74"/>
    </row>
    <row r="1053" spans="1:7" x14ac:dyDescent="0.2">
      <c r="A1053" s="1595"/>
      <c r="B1053" s="1718"/>
      <c r="C1053" s="1700" t="s">
        <v>4079</v>
      </c>
      <c r="D1053" s="1693"/>
      <c r="E1053" s="657"/>
      <c r="F1053" s="639"/>
      <c r="G1053" s="74"/>
    </row>
    <row r="1054" spans="1:7" x14ac:dyDescent="0.2">
      <c r="A1054" s="1595"/>
      <c r="B1054" s="1718"/>
      <c r="C1054" s="1252" t="s">
        <v>4080</v>
      </c>
      <c r="D1054" s="1693"/>
      <c r="E1054" s="657"/>
      <c r="F1054" s="639"/>
      <c r="G1054" s="74"/>
    </row>
    <row r="1055" spans="1:7" x14ac:dyDescent="0.2">
      <c r="A1055" s="1595"/>
      <c r="B1055" s="1718"/>
      <c r="C1055" s="1252" t="s">
        <v>4081</v>
      </c>
      <c r="D1055" s="1693"/>
      <c r="E1055" s="657"/>
      <c r="F1055" s="639"/>
      <c r="G1055" s="74"/>
    </row>
    <row r="1056" spans="1:7" ht="36" x14ac:dyDescent="0.2">
      <c r="A1056" s="1595"/>
      <c r="B1056" s="1718"/>
      <c r="C1056" s="1700" t="s">
        <v>4082</v>
      </c>
      <c r="D1056" s="1693"/>
      <c r="E1056" s="657"/>
      <c r="F1056" s="639"/>
      <c r="G1056" s="74"/>
    </row>
    <row r="1057" spans="1:7" x14ac:dyDescent="0.2">
      <c r="A1057" s="1595"/>
      <c r="B1057" s="1718"/>
      <c r="C1057" s="1700" t="s">
        <v>4083</v>
      </c>
      <c r="D1057" s="1693"/>
      <c r="E1057" s="657"/>
      <c r="F1057" s="639"/>
      <c r="G1057" s="74"/>
    </row>
    <row r="1058" spans="1:7" x14ac:dyDescent="0.2">
      <c r="A1058" s="1595"/>
      <c r="B1058" s="1718"/>
      <c r="C1058" s="1700" t="s">
        <v>4084</v>
      </c>
      <c r="D1058" s="1693"/>
      <c r="E1058" s="657"/>
      <c r="F1058" s="639"/>
      <c r="G1058" s="74"/>
    </row>
    <row r="1059" spans="1:7" x14ac:dyDescent="0.2">
      <c r="A1059" s="1595"/>
      <c r="B1059" s="1718"/>
      <c r="C1059" s="1700" t="s">
        <v>4085</v>
      </c>
      <c r="D1059" s="1693"/>
      <c r="E1059" s="657"/>
      <c r="F1059" s="639"/>
      <c r="G1059" s="74"/>
    </row>
    <row r="1060" spans="1:7" x14ac:dyDescent="0.2">
      <c r="A1060" s="1595"/>
      <c r="B1060" s="1718"/>
      <c r="C1060" s="1700" t="s">
        <v>4086</v>
      </c>
      <c r="D1060" s="1693"/>
      <c r="E1060" s="657"/>
      <c r="F1060" s="639"/>
      <c r="G1060" s="74"/>
    </row>
    <row r="1061" spans="1:7" x14ac:dyDescent="0.2">
      <c r="A1061" s="1595"/>
      <c r="B1061" s="1718"/>
      <c r="C1061" s="1252" t="s">
        <v>4087</v>
      </c>
      <c r="D1061" s="1693"/>
      <c r="E1061" s="657"/>
      <c r="F1061" s="639"/>
      <c r="G1061" s="74"/>
    </row>
    <row r="1062" spans="1:7" ht="24" x14ac:dyDescent="0.2">
      <c r="A1062" s="1595"/>
      <c r="B1062" s="1718"/>
      <c r="C1062" s="1252" t="s">
        <v>4088</v>
      </c>
      <c r="D1062" s="1693"/>
      <c r="E1062" s="657"/>
      <c r="F1062" s="639"/>
      <c r="G1062" s="74"/>
    </row>
    <row r="1063" spans="1:7" x14ac:dyDescent="0.2">
      <c r="A1063" s="1595"/>
      <c r="B1063" s="1718"/>
      <c r="C1063" s="1252" t="s">
        <v>4089</v>
      </c>
      <c r="D1063" s="1693"/>
      <c r="E1063" s="657"/>
      <c r="F1063" s="639"/>
      <c r="G1063" s="74"/>
    </row>
    <row r="1064" spans="1:7" x14ac:dyDescent="0.2">
      <c r="A1064" s="1595"/>
      <c r="B1064" s="1718"/>
      <c r="C1064" s="1252" t="s">
        <v>4090</v>
      </c>
      <c r="D1064" s="1693"/>
      <c r="E1064" s="657"/>
      <c r="F1064" s="639"/>
      <c r="G1064" s="74"/>
    </row>
    <row r="1065" spans="1:7" x14ac:dyDescent="0.2">
      <c r="A1065" s="1595"/>
      <c r="B1065" s="1718"/>
      <c r="C1065" s="1252"/>
      <c r="D1065" s="1693"/>
      <c r="E1065" s="657"/>
      <c r="F1065" s="639"/>
      <c r="G1065" s="74"/>
    </row>
    <row r="1066" spans="1:7" x14ac:dyDescent="0.2">
      <c r="A1066" s="1595"/>
      <c r="B1066" s="1718"/>
      <c r="C1066" s="1252" t="s">
        <v>4091</v>
      </c>
      <c r="D1066" s="1693"/>
      <c r="E1066" s="657"/>
      <c r="F1066" s="639"/>
      <c r="G1066" s="74"/>
    </row>
    <row r="1067" spans="1:7" x14ac:dyDescent="0.2">
      <c r="A1067" s="1595"/>
      <c r="B1067" s="1718"/>
      <c r="C1067" s="1700" t="s">
        <v>4092</v>
      </c>
      <c r="D1067" s="1693"/>
      <c r="E1067" s="657"/>
      <c r="F1067" s="639"/>
      <c r="G1067" s="74"/>
    </row>
    <row r="1068" spans="1:7" x14ac:dyDescent="0.2">
      <c r="A1068" s="1595"/>
      <c r="B1068" s="1718"/>
      <c r="C1068" s="1700" t="s">
        <v>4093</v>
      </c>
      <c r="D1068" s="1693"/>
      <c r="E1068" s="657"/>
      <c r="F1068" s="639"/>
      <c r="G1068" s="74"/>
    </row>
    <row r="1069" spans="1:7" x14ac:dyDescent="0.2">
      <c r="A1069" s="1595"/>
      <c r="B1069" s="1718"/>
      <c r="C1069" s="1700" t="s">
        <v>4094</v>
      </c>
      <c r="D1069" s="1693"/>
      <c r="E1069" s="657"/>
      <c r="F1069" s="639"/>
      <c r="G1069" s="74"/>
    </row>
    <row r="1070" spans="1:7" x14ac:dyDescent="0.2">
      <c r="A1070" s="1595"/>
      <c r="B1070" s="1718"/>
      <c r="C1070" s="1252" t="s">
        <v>4095</v>
      </c>
      <c r="D1070" s="1693"/>
      <c r="E1070" s="657"/>
      <c r="F1070" s="639"/>
      <c r="G1070" s="74"/>
    </row>
    <row r="1071" spans="1:7" x14ac:dyDescent="0.2">
      <c r="A1071" s="1595"/>
      <c r="B1071" s="1718"/>
      <c r="C1071" s="1252" t="s">
        <v>4096</v>
      </c>
      <c r="D1071" s="1693"/>
      <c r="E1071" s="657"/>
      <c r="F1071" s="639"/>
      <c r="G1071" s="74"/>
    </row>
    <row r="1072" spans="1:7" x14ac:dyDescent="0.2">
      <c r="A1072" s="1595"/>
      <c r="B1072" s="1718"/>
      <c r="C1072" s="1252" t="s">
        <v>4097</v>
      </c>
      <c r="D1072" s="1693"/>
      <c r="E1072" s="657"/>
      <c r="F1072" s="639"/>
      <c r="G1072" s="74"/>
    </row>
    <row r="1073" spans="1:7" x14ac:dyDescent="0.2">
      <c r="A1073" s="1595"/>
      <c r="B1073" s="1718"/>
      <c r="C1073" s="1252" t="s">
        <v>4098</v>
      </c>
      <c r="D1073" s="1693"/>
      <c r="E1073" s="657"/>
      <c r="F1073" s="639"/>
      <c r="G1073" s="74"/>
    </row>
    <row r="1074" spans="1:7" x14ac:dyDescent="0.2">
      <c r="A1074" s="1595"/>
      <c r="B1074" s="1718"/>
      <c r="C1074" s="1252" t="s">
        <v>4099</v>
      </c>
      <c r="D1074" s="1693"/>
      <c r="E1074" s="657"/>
      <c r="F1074" s="639"/>
      <c r="G1074" s="74"/>
    </row>
    <row r="1075" spans="1:7" x14ac:dyDescent="0.2">
      <c r="A1075" s="1595"/>
      <c r="B1075" s="1718"/>
      <c r="C1075" s="1252" t="s">
        <v>4100</v>
      </c>
      <c r="D1075" s="1693"/>
      <c r="E1075" s="657"/>
      <c r="F1075" s="639"/>
      <c r="G1075" s="74"/>
    </row>
    <row r="1076" spans="1:7" ht="24" x14ac:dyDescent="0.2">
      <c r="A1076" s="1595"/>
      <c r="B1076" s="1718"/>
      <c r="C1076" s="1700" t="s">
        <v>4101</v>
      </c>
      <c r="D1076" s="1693"/>
      <c r="E1076" s="657"/>
      <c r="F1076" s="639"/>
      <c r="G1076" s="74"/>
    </row>
    <row r="1077" spans="1:7" x14ac:dyDescent="0.2">
      <c r="A1077" s="1595"/>
      <c r="B1077" s="1718"/>
      <c r="C1077" s="1252" t="s">
        <v>4102</v>
      </c>
      <c r="D1077" s="1693"/>
      <c r="E1077" s="657"/>
      <c r="F1077" s="639"/>
      <c r="G1077" s="74"/>
    </row>
    <row r="1078" spans="1:7" x14ac:dyDescent="0.2">
      <c r="A1078" s="1595"/>
      <c r="B1078" s="1718"/>
      <c r="C1078" s="1252" t="s">
        <v>4103</v>
      </c>
      <c r="D1078" s="1693"/>
      <c r="E1078" s="657"/>
      <c r="F1078" s="639"/>
      <c r="G1078" s="74"/>
    </row>
    <row r="1079" spans="1:7" x14ac:dyDescent="0.2">
      <c r="A1079" s="1595"/>
      <c r="B1079" s="1718"/>
      <c r="C1079" s="1252" t="s">
        <v>4104</v>
      </c>
      <c r="D1079" s="1693"/>
      <c r="E1079" s="657"/>
      <c r="F1079" s="639"/>
      <c r="G1079" s="74"/>
    </row>
    <row r="1080" spans="1:7" x14ac:dyDescent="0.2">
      <c r="A1080" s="1595"/>
      <c r="B1080" s="1718"/>
      <c r="C1080" s="1252"/>
      <c r="D1080" s="1693"/>
      <c r="E1080" s="657"/>
      <c r="F1080" s="639"/>
      <c r="G1080" s="74"/>
    </row>
    <row r="1081" spans="1:7" ht="60" x14ac:dyDescent="0.2">
      <c r="A1081" s="1595"/>
      <c r="B1081" s="1718"/>
      <c r="C1081" s="1252" t="s">
        <v>4105</v>
      </c>
      <c r="D1081" s="1693"/>
      <c r="E1081" s="657"/>
      <c r="F1081" s="639"/>
      <c r="G1081" s="74"/>
    </row>
    <row r="1082" spans="1:7" ht="24" x14ac:dyDescent="0.2">
      <c r="A1082" s="1595"/>
      <c r="B1082" s="1718"/>
      <c r="C1082" s="1252" t="s">
        <v>4106</v>
      </c>
      <c r="D1082" s="1693"/>
      <c r="E1082" s="657"/>
      <c r="F1082" s="639"/>
      <c r="G1082" s="74"/>
    </row>
    <row r="1083" spans="1:7" ht="24" x14ac:dyDescent="0.2">
      <c r="A1083" s="1595"/>
      <c r="B1083" s="1718"/>
      <c r="C1083" s="1252" t="s">
        <v>4107</v>
      </c>
      <c r="D1083" s="1693"/>
      <c r="E1083" s="657"/>
      <c r="F1083" s="639"/>
      <c r="G1083" s="74"/>
    </row>
    <row r="1084" spans="1:7" ht="24" x14ac:dyDescent="0.2">
      <c r="A1084" s="1595"/>
      <c r="B1084" s="1718"/>
      <c r="C1084" s="1252" t="s">
        <v>4108</v>
      </c>
      <c r="D1084" s="262" t="s">
        <v>40</v>
      </c>
      <c r="E1084" s="74">
        <v>1</v>
      </c>
      <c r="F1084" s="1531"/>
      <c r="G1084" s="74">
        <f>F1084*E1084</f>
        <v>0</v>
      </c>
    </row>
    <row r="1085" spans="1:7" ht="48" x14ac:dyDescent="0.2">
      <c r="A1085" s="1595"/>
      <c r="B1085" s="1718"/>
      <c r="C1085" s="1252" t="s">
        <v>3773</v>
      </c>
      <c r="D1085" s="262"/>
      <c r="E1085" s="74"/>
      <c r="F1085" s="639"/>
      <c r="G1085" s="74"/>
    </row>
    <row r="1086" spans="1:7" x14ac:dyDescent="0.2">
      <c r="A1086" s="1595"/>
      <c r="B1086" s="1718">
        <v>22</v>
      </c>
      <c r="C1086" s="1654" t="s">
        <v>4109</v>
      </c>
      <c r="D1086" s="1693"/>
      <c r="E1086" s="657"/>
      <c r="F1086" s="639"/>
      <c r="G1086" s="74"/>
    </row>
    <row r="1087" spans="1:7" ht="205.5" customHeight="1" x14ac:dyDescent="0.2">
      <c r="A1087" s="1595"/>
      <c r="B1087" s="1718"/>
      <c r="C1087" s="1250" t="s">
        <v>4110</v>
      </c>
      <c r="D1087" s="1693"/>
      <c r="E1087" s="657"/>
      <c r="F1087" s="639"/>
      <c r="G1087" s="74"/>
    </row>
    <row r="1088" spans="1:7" ht="72" x14ac:dyDescent="0.2">
      <c r="A1088" s="1595"/>
      <c r="B1088" s="1718"/>
      <c r="C1088" s="1252" t="s">
        <v>4111</v>
      </c>
      <c r="D1088" s="1260" t="s">
        <v>40</v>
      </c>
      <c r="E1088" s="71">
        <v>1</v>
      </c>
      <c r="F1088" s="1531"/>
      <c r="G1088" s="74">
        <f>F1088*E1088</f>
        <v>0</v>
      </c>
    </row>
    <row r="1089" spans="1:7" x14ac:dyDescent="0.2">
      <c r="A1089" s="1595"/>
      <c r="B1089" s="1718"/>
      <c r="C1089" s="1699"/>
      <c r="D1089" s="1260"/>
      <c r="E1089" s="71"/>
      <c r="F1089" s="639"/>
      <c r="G1089" s="74"/>
    </row>
    <row r="1090" spans="1:7" x14ac:dyDescent="0.2">
      <c r="A1090" s="1595"/>
      <c r="B1090" s="1718">
        <f>SUM(A$4:A1090)</f>
        <v>135</v>
      </c>
      <c r="C1090" s="1654" t="s">
        <v>4112</v>
      </c>
      <c r="D1090" s="1260"/>
      <c r="E1090" s="71"/>
      <c r="F1090" s="639"/>
      <c r="G1090" s="74"/>
    </row>
    <row r="1091" spans="1:7" ht="144" x14ac:dyDescent="0.2">
      <c r="A1091" s="1595"/>
      <c r="B1091" s="1718"/>
      <c r="C1091" s="1252" t="s">
        <v>4113</v>
      </c>
      <c r="D1091" s="1260"/>
      <c r="E1091" s="71"/>
      <c r="F1091" s="639"/>
      <c r="G1091" s="74"/>
    </row>
    <row r="1092" spans="1:7" ht="48" x14ac:dyDescent="0.2">
      <c r="A1092" s="1595"/>
      <c r="B1092" s="1718"/>
      <c r="C1092" s="1250" t="s">
        <v>4114</v>
      </c>
      <c r="D1092" s="1260" t="s">
        <v>40</v>
      </c>
      <c r="E1092" s="71">
        <v>1</v>
      </c>
      <c r="F1092" s="1531"/>
      <c r="G1092" s="74">
        <f>F1092*E1092</f>
        <v>0</v>
      </c>
    </row>
    <row r="1093" spans="1:7" x14ac:dyDescent="0.2">
      <c r="A1093" s="1595"/>
      <c r="B1093" s="1718">
        <v>23</v>
      </c>
      <c r="C1093" s="1654" t="s">
        <v>4115</v>
      </c>
      <c r="D1093" s="1260"/>
      <c r="E1093" s="71"/>
      <c r="F1093" s="639"/>
      <c r="G1093" s="74"/>
    </row>
    <row r="1094" spans="1:7" ht="132" x14ac:dyDescent="0.2">
      <c r="A1094" s="1595"/>
      <c r="B1094" s="1718"/>
      <c r="C1094" s="1250" t="s">
        <v>4116</v>
      </c>
      <c r="D1094" s="1260"/>
      <c r="E1094" s="71"/>
      <c r="F1094" s="639"/>
      <c r="G1094" s="74"/>
    </row>
    <row r="1095" spans="1:7" ht="48" x14ac:dyDescent="0.2">
      <c r="A1095" s="1595"/>
      <c r="B1095" s="1718"/>
      <c r="C1095" s="1250" t="s">
        <v>4117</v>
      </c>
      <c r="D1095" s="1260" t="s">
        <v>40</v>
      </c>
      <c r="E1095" s="71">
        <v>1</v>
      </c>
      <c r="F1095" s="1531"/>
      <c r="G1095" s="74">
        <f>F1095*E1095</f>
        <v>0</v>
      </c>
    </row>
    <row r="1096" spans="1:7" x14ac:dyDescent="0.2">
      <c r="A1096" s="1595"/>
      <c r="B1096" s="1718"/>
      <c r="C1096" s="1699"/>
      <c r="D1096" s="1693"/>
      <c r="E1096" s="657"/>
      <c r="F1096" s="639"/>
      <c r="G1096" s="74"/>
    </row>
    <row r="1097" spans="1:7" ht="36" x14ac:dyDescent="0.2">
      <c r="A1097" s="1595"/>
      <c r="B1097" s="1718">
        <v>24</v>
      </c>
      <c r="C1097" s="1250" t="s">
        <v>4118</v>
      </c>
      <c r="D1097" s="1693"/>
      <c r="E1097" s="657"/>
      <c r="F1097" s="639"/>
      <c r="G1097" s="74"/>
    </row>
    <row r="1098" spans="1:7" x14ac:dyDescent="0.2">
      <c r="A1098" s="1595"/>
      <c r="B1098" s="1718"/>
      <c r="C1098" s="1250" t="s">
        <v>4119</v>
      </c>
      <c r="D1098" s="1260" t="s">
        <v>5</v>
      </c>
      <c r="E1098" s="71">
        <v>1</v>
      </c>
      <c r="F1098" s="1531"/>
      <c r="G1098" s="74">
        <f>F1098*E1098</f>
        <v>0</v>
      </c>
    </row>
    <row r="1099" spans="1:7" x14ac:dyDescent="0.2">
      <c r="A1099" s="1595"/>
      <c r="B1099" s="1718">
        <v>25</v>
      </c>
      <c r="C1099" s="1654" t="s">
        <v>4120</v>
      </c>
      <c r="D1099" s="262"/>
      <c r="E1099" s="74"/>
      <c r="F1099" s="639"/>
      <c r="G1099" s="74"/>
    </row>
    <row r="1100" spans="1:7" ht="192" x14ac:dyDescent="0.2">
      <c r="A1100" s="1595"/>
      <c r="B1100" s="1718"/>
      <c r="C1100" s="1250" t="s">
        <v>4121</v>
      </c>
      <c r="D1100" s="1260"/>
      <c r="E1100" s="71"/>
      <c r="F1100" s="639"/>
      <c r="G1100" s="74"/>
    </row>
    <row r="1101" spans="1:7" ht="24" x14ac:dyDescent="0.2">
      <c r="A1101" s="1595"/>
      <c r="B1101" s="1718"/>
      <c r="C1101" s="1250" t="s">
        <v>4122</v>
      </c>
      <c r="D1101" s="1260" t="s">
        <v>40</v>
      </c>
      <c r="E1101" s="71">
        <v>1</v>
      </c>
      <c r="F1101" s="639"/>
      <c r="G1101" s="74">
        <f>F1101*E1101</f>
        <v>0</v>
      </c>
    </row>
    <row r="1102" spans="1:7" x14ac:dyDescent="0.2">
      <c r="A1102" s="1595"/>
      <c r="B1102" s="1718">
        <v>26</v>
      </c>
      <c r="C1102" s="1654" t="s">
        <v>4123</v>
      </c>
      <c r="D1102" s="1260"/>
      <c r="E1102" s="71"/>
      <c r="F1102" s="639"/>
      <c r="G1102" s="74"/>
    </row>
    <row r="1103" spans="1:7" ht="144" x14ac:dyDescent="0.2">
      <c r="A1103" s="1595"/>
      <c r="B1103" s="1718"/>
      <c r="C1103" s="1250" t="s">
        <v>4124</v>
      </c>
      <c r="D1103" s="1260"/>
      <c r="E1103" s="71"/>
      <c r="F1103" s="639"/>
      <c r="G1103" s="74"/>
    </row>
    <row r="1104" spans="1:7" ht="36" x14ac:dyDescent="0.2">
      <c r="A1104" s="1595"/>
      <c r="B1104" s="1718"/>
      <c r="C1104" s="1250" t="s">
        <v>4125</v>
      </c>
      <c r="D1104" s="1260" t="s">
        <v>40</v>
      </c>
      <c r="E1104" s="71">
        <v>1</v>
      </c>
      <c r="F1104" s="1531"/>
      <c r="G1104" s="74">
        <f>F1104*E1104</f>
        <v>0</v>
      </c>
    </row>
    <row r="1105" spans="1:7" x14ac:dyDescent="0.2">
      <c r="A1105" s="1595"/>
      <c r="B1105" s="1718"/>
      <c r="C1105" s="1701"/>
      <c r="D1105" s="1702"/>
      <c r="E1105" s="662"/>
      <c r="F1105" s="639"/>
      <c r="G1105" s="74"/>
    </row>
    <row r="1106" spans="1:7" x14ac:dyDescent="0.2">
      <c r="A1106" s="1595"/>
      <c r="B1106" s="1718">
        <v>27</v>
      </c>
      <c r="C1106" s="1654" t="s">
        <v>4126</v>
      </c>
      <c r="D1106" s="1260"/>
      <c r="E1106" s="71"/>
      <c r="F1106" s="639"/>
      <c r="G1106" s="74"/>
    </row>
    <row r="1107" spans="1:7" ht="36" x14ac:dyDescent="0.2">
      <c r="A1107" s="1595"/>
      <c r="B1107" s="1718"/>
      <c r="C1107" s="1250" t="s">
        <v>4127</v>
      </c>
      <c r="D1107" s="1260" t="s">
        <v>40</v>
      </c>
      <c r="E1107" s="71">
        <v>1</v>
      </c>
      <c r="F1107" s="1531"/>
      <c r="G1107" s="74">
        <f>F1107*E1107</f>
        <v>0</v>
      </c>
    </row>
    <row r="1108" spans="1:7" x14ac:dyDescent="0.2">
      <c r="A1108" s="1595"/>
      <c r="B1108" s="1718"/>
      <c r="C1108" s="1701"/>
      <c r="D1108" s="1702"/>
      <c r="E1108" s="662"/>
      <c r="F1108" s="639"/>
      <c r="G1108" s="74"/>
    </row>
    <row r="1109" spans="1:7" x14ac:dyDescent="0.2">
      <c r="A1109" s="1595"/>
      <c r="B1109" s="1718">
        <v>28</v>
      </c>
      <c r="C1109" s="1654" t="s">
        <v>4128</v>
      </c>
      <c r="D1109" s="1260"/>
      <c r="E1109" s="71"/>
      <c r="F1109" s="639"/>
      <c r="G1109" s="74"/>
    </row>
    <row r="1110" spans="1:7" ht="24" x14ac:dyDescent="0.2">
      <c r="A1110" s="1595"/>
      <c r="B1110" s="1718"/>
      <c r="C1110" s="1252" t="s">
        <v>4129</v>
      </c>
      <c r="D1110" s="1260" t="s">
        <v>5</v>
      </c>
      <c r="E1110" s="71">
        <v>1</v>
      </c>
      <c r="F1110" s="1531"/>
      <c r="G1110" s="74">
        <f>F1110*E1110</f>
        <v>0</v>
      </c>
    </row>
    <row r="1111" spans="1:7" x14ac:dyDescent="0.2">
      <c r="A1111" s="1595"/>
      <c r="B1111" s="1718">
        <v>29</v>
      </c>
      <c r="C1111" s="1654" t="s">
        <v>4130</v>
      </c>
      <c r="D1111" s="1260"/>
      <c r="E1111" s="71"/>
      <c r="F1111" s="639"/>
      <c r="G1111" s="74"/>
    </row>
    <row r="1112" spans="1:7" ht="36" x14ac:dyDescent="0.2">
      <c r="A1112" s="1595"/>
      <c r="B1112" s="1718"/>
      <c r="C1112" s="1252" t="s">
        <v>4131</v>
      </c>
      <c r="D1112" s="1260"/>
      <c r="E1112" s="71"/>
      <c r="F1112" s="639"/>
      <c r="G1112" s="74"/>
    </row>
    <row r="1113" spans="1:7" x14ac:dyDescent="0.2">
      <c r="A1113" s="1595"/>
      <c r="B1113" s="1718"/>
      <c r="C1113" s="1252" t="s">
        <v>4132</v>
      </c>
      <c r="D1113" s="1260" t="s">
        <v>40</v>
      </c>
      <c r="E1113" s="71">
        <v>1</v>
      </c>
      <c r="F1113" s="1531"/>
      <c r="G1113" s="74">
        <f>F1113*E1113</f>
        <v>0</v>
      </c>
    </row>
    <row r="1114" spans="1:7" ht="36" x14ac:dyDescent="0.2">
      <c r="A1114" s="1595"/>
      <c r="B1114" s="1718">
        <v>30</v>
      </c>
      <c r="C1114" s="1252" t="s">
        <v>4133</v>
      </c>
      <c r="D1114" s="1260"/>
      <c r="E1114" s="71"/>
      <c r="F1114" s="639"/>
      <c r="G1114" s="74"/>
    </row>
    <row r="1115" spans="1:7" x14ac:dyDescent="0.2">
      <c r="A1115" s="1595"/>
      <c r="B1115" s="1718"/>
      <c r="C1115" s="1593" t="s">
        <v>3518</v>
      </c>
      <c r="D1115" s="1590" t="s">
        <v>5</v>
      </c>
      <c r="E1115" s="638">
        <v>7</v>
      </c>
      <c r="F1115" s="1531"/>
      <c r="G1115" s="74">
        <f>F1115*E1115</f>
        <v>0</v>
      </c>
    </row>
    <row r="1116" spans="1:7" x14ac:dyDescent="0.2">
      <c r="A1116" s="1595"/>
      <c r="B1116" s="1718"/>
      <c r="C1116" s="1593" t="s">
        <v>3519</v>
      </c>
      <c r="D1116" s="1590" t="s">
        <v>5</v>
      </c>
      <c r="E1116" s="638">
        <v>4</v>
      </c>
      <c r="F1116" s="1531"/>
      <c r="G1116" s="74">
        <f>F1116*E1116</f>
        <v>0</v>
      </c>
    </row>
    <row r="1117" spans="1:7" ht="24" x14ac:dyDescent="0.2">
      <c r="A1117" s="1595"/>
      <c r="B1117" s="1718">
        <v>31</v>
      </c>
      <c r="C1117" s="1250" t="s">
        <v>4134</v>
      </c>
      <c r="D1117" s="1260"/>
      <c r="E1117" s="71"/>
      <c r="F1117" s="639"/>
      <c r="G1117" s="74"/>
    </row>
    <row r="1118" spans="1:7" x14ac:dyDescent="0.2">
      <c r="A1118" s="1595"/>
      <c r="B1118" s="1718"/>
      <c r="C1118" s="1250" t="s">
        <v>4045</v>
      </c>
      <c r="D1118" s="1260" t="s">
        <v>5</v>
      </c>
      <c r="E1118" s="71">
        <v>1</v>
      </c>
      <c r="F1118" s="1531"/>
      <c r="G1118" s="74">
        <f>F1118*E1118</f>
        <v>0</v>
      </c>
    </row>
    <row r="1119" spans="1:7" x14ac:dyDescent="0.2">
      <c r="A1119" s="1595"/>
      <c r="B1119" s="1718">
        <v>32</v>
      </c>
      <c r="C1119" s="1654" t="s">
        <v>4135</v>
      </c>
      <c r="D1119" s="1260"/>
      <c r="E1119" s="71"/>
      <c r="F1119" s="639"/>
      <c r="G1119" s="74"/>
    </row>
    <row r="1120" spans="1:7" ht="36" x14ac:dyDescent="0.2">
      <c r="A1120" s="1595"/>
      <c r="B1120" s="1718"/>
      <c r="C1120" s="1252" t="s">
        <v>4136</v>
      </c>
      <c r="D1120" s="1260" t="s">
        <v>5</v>
      </c>
      <c r="E1120" s="71">
        <v>1</v>
      </c>
      <c r="F1120" s="1531"/>
      <c r="G1120" s="74">
        <f>F1120*E1120</f>
        <v>0</v>
      </c>
    </row>
    <row r="1121" spans="1:7" ht="48" x14ac:dyDescent="0.2">
      <c r="A1121" s="1595"/>
      <c r="B1121" s="1718">
        <v>33</v>
      </c>
      <c r="C1121" s="1252" t="s">
        <v>4137</v>
      </c>
      <c r="D1121" s="1694"/>
      <c r="E1121" s="663"/>
      <c r="F1121" s="639"/>
      <c r="G1121" s="74"/>
    </row>
    <row r="1122" spans="1:7" ht="27" customHeight="1" x14ac:dyDescent="0.2">
      <c r="A1122" s="1595"/>
      <c r="B1122" s="1718"/>
      <c r="C1122" s="1250" t="s">
        <v>4138</v>
      </c>
      <c r="D1122" s="1260" t="s">
        <v>40</v>
      </c>
      <c r="E1122" s="71">
        <v>1</v>
      </c>
      <c r="F1122" s="1531"/>
      <c r="G1122" s="74">
        <f>F1122*E1122</f>
        <v>0</v>
      </c>
    </row>
    <row r="1123" spans="1:7" ht="48" x14ac:dyDescent="0.2">
      <c r="A1123" s="1595"/>
      <c r="B1123" s="1718">
        <v>34</v>
      </c>
      <c r="C1123" s="1250" t="s">
        <v>4139</v>
      </c>
      <c r="D1123" s="1702"/>
      <c r="E1123" s="662"/>
      <c r="F1123" s="639"/>
      <c r="G1123" s="74"/>
    </row>
    <row r="1124" spans="1:7" ht="25.5" customHeight="1" x14ac:dyDescent="0.2">
      <c r="A1124" s="1595"/>
      <c r="B1124" s="1718"/>
      <c r="C1124" s="1250" t="s">
        <v>4140</v>
      </c>
      <c r="D1124" s="1260" t="s">
        <v>40</v>
      </c>
      <c r="E1124" s="71">
        <v>1</v>
      </c>
      <c r="F1124" s="1531"/>
      <c r="G1124" s="74">
        <f>F1124*E1124</f>
        <v>0</v>
      </c>
    </row>
    <row r="1125" spans="1:7" ht="26.25" customHeight="1" x14ac:dyDescent="0.2">
      <c r="A1125" s="1595"/>
      <c r="B1125" s="1718"/>
      <c r="C1125" s="1250" t="s">
        <v>4141</v>
      </c>
      <c r="D1125" s="1260" t="s">
        <v>40</v>
      </c>
      <c r="E1125" s="71">
        <v>2</v>
      </c>
      <c r="F1125" s="1531"/>
      <c r="G1125" s="74">
        <f>F1125*E1125</f>
        <v>0</v>
      </c>
    </row>
    <row r="1126" spans="1:7" ht="25.5" customHeight="1" x14ac:dyDescent="0.2">
      <c r="A1126" s="1595"/>
      <c r="B1126" s="1718"/>
      <c r="C1126" s="1250" t="s">
        <v>4142</v>
      </c>
      <c r="D1126" s="1260" t="s">
        <v>40</v>
      </c>
      <c r="E1126" s="71">
        <v>1</v>
      </c>
      <c r="F1126" s="1531"/>
      <c r="G1126" s="74">
        <f>F1126*E1126</f>
        <v>0</v>
      </c>
    </row>
    <row r="1127" spans="1:7" ht="25.5" customHeight="1" x14ac:dyDescent="0.2">
      <c r="A1127" s="1595"/>
      <c r="B1127" s="1718"/>
      <c r="C1127" s="1250" t="s">
        <v>4143</v>
      </c>
      <c r="D1127" s="1260" t="s">
        <v>40</v>
      </c>
      <c r="E1127" s="71">
        <v>1</v>
      </c>
      <c r="F1127" s="1531"/>
      <c r="G1127" s="74">
        <f>F1127*E1127</f>
        <v>0</v>
      </c>
    </row>
    <row r="1128" spans="1:7" ht="108" x14ac:dyDescent="0.2">
      <c r="A1128" s="1595"/>
      <c r="B1128" s="1718">
        <v>35</v>
      </c>
      <c r="C1128" s="1250" t="s">
        <v>4144</v>
      </c>
      <c r="D1128" s="1703"/>
      <c r="E1128" s="664"/>
      <c r="F1128" s="639"/>
      <c r="G1128" s="74"/>
    </row>
    <row r="1129" spans="1:7" x14ac:dyDescent="0.2">
      <c r="A1129" s="1595"/>
      <c r="B1129" s="1718"/>
      <c r="C1129" s="1250" t="s">
        <v>4145</v>
      </c>
      <c r="D1129" s="1260" t="s">
        <v>5</v>
      </c>
      <c r="E1129" s="71">
        <v>1</v>
      </c>
      <c r="F1129" s="1531"/>
      <c r="G1129" s="74">
        <f>F1129*E1129</f>
        <v>0</v>
      </c>
    </row>
    <row r="1130" spans="1:7" x14ac:dyDescent="0.2">
      <c r="A1130" s="1595"/>
      <c r="B1130" s="1718"/>
      <c r="C1130" s="1250" t="s">
        <v>4146</v>
      </c>
      <c r="D1130" s="1260" t="s">
        <v>5</v>
      </c>
      <c r="E1130" s="71">
        <v>1</v>
      </c>
      <c r="F1130" s="1531"/>
      <c r="G1130" s="74">
        <f>F1130*E1130</f>
        <v>0</v>
      </c>
    </row>
    <row r="1131" spans="1:7" x14ac:dyDescent="0.2">
      <c r="A1131" s="1595"/>
      <c r="B1131" s="1718"/>
      <c r="C1131" s="1250" t="s">
        <v>4147</v>
      </c>
      <c r="D1131" s="1260" t="s">
        <v>5</v>
      </c>
      <c r="E1131" s="71">
        <v>2</v>
      </c>
      <c r="F1131" s="1531"/>
      <c r="G1131" s="74">
        <f>F1131*E1131</f>
        <v>0</v>
      </c>
    </row>
    <row r="1132" spans="1:7" x14ac:dyDescent="0.2">
      <c r="A1132" s="1595"/>
      <c r="B1132" s="1718"/>
      <c r="C1132" s="1250" t="s">
        <v>4148</v>
      </c>
      <c r="D1132" s="1260" t="s">
        <v>5</v>
      </c>
      <c r="E1132" s="71">
        <v>1</v>
      </c>
      <c r="F1132" s="1531"/>
      <c r="G1132" s="74">
        <f>F1132*E1132</f>
        <v>0</v>
      </c>
    </row>
    <row r="1133" spans="1:7" x14ac:dyDescent="0.2">
      <c r="A1133" s="1595"/>
      <c r="B1133" s="1718"/>
      <c r="C1133" s="1250" t="s">
        <v>4149</v>
      </c>
      <c r="D1133" s="1260" t="s">
        <v>5</v>
      </c>
      <c r="E1133" s="71">
        <v>1</v>
      </c>
      <c r="F1133" s="1531"/>
      <c r="G1133" s="74">
        <f>F1133*E1133</f>
        <v>0</v>
      </c>
    </row>
    <row r="1134" spans="1:7" ht="48" x14ac:dyDescent="0.2">
      <c r="A1134" s="1595"/>
      <c r="B1134" s="1718"/>
      <c r="C1134" s="1252" t="s">
        <v>3773</v>
      </c>
      <c r="D1134" s="1260"/>
      <c r="E1134" s="71"/>
      <c r="F1134" s="639"/>
      <c r="G1134" s="74"/>
    </row>
    <row r="1135" spans="1:7" ht="72" x14ac:dyDescent="0.2">
      <c r="A1135" s="1595"/>
      <c r="B1135" s="1718">
        <v>36</v>
      </c>
      <c r="C1135" s="1250" t="s">
        <v>5078</v>
      </c>
      <c r="D1135" s="1260"/>
      <c r="E1135" s="71"/>
      <c r="F1135" s="639"/>
      <c r="G1135" s="74"/>
    </row>
    <row r="1136" spans="1:7" ht="84" x14ac:dyDescent="0.2">
      <c r="A1136" s="1595"/>
      <c r="B1136" s="1718"/>
      <c r="C1136" s="1250" t="s">
        <v>4150</v>
      </c>
      <c r="D1136" s="262"/>
      <c r="E1136" s="74"/>
      <c r="F1136" s="639"/>
      <c r="G1136" s="74"/>
    </row>
    <row r="1137" spans="1:7" x14ac:dyDescent="0.2">
      <c r="A1137" s="1595"/>
      <c r="B1137" s="1718"/>
      <c r="C1137" s="1250" t="s">
        <v>4151</v>
      </c>
      <c r="D1137" s="1260"/>
      <c r="E1137" s="71"/>
      <c r="F1137" s="639"/>
      <c r="G1137" s="74"/>
    </row>
    <row r="1138" spans="1:7" x14ac:dyDescent="0.2">
      <c r="A1138" s="1595"/>
      <c r="B1138" s="1718"/>
      <c r="C1138" s="1250" t="s">
        <v>4152</v>
      </c>
      <c r="D1138" s="1260" t="s">
        <v>5</v>
      </c>
      <c r="E1138" s="71">
        <v>2</v>
      </c>
      <c r="F1138" s="1531"/>
      <c r="G1138" s="74">
        <f>F1138*E1138</f>
        <v>0</v>
      </c>
    </row>
    <row r="1139" spans="1:7" ht="36" x14ac:dyDescent="0.2">
      <c r="A1139" s="1595"/>
      <c r="B1139" s="1718">
        <v>37</v>
      </c>
      <c r="C1139" s="1250" t="s">
        <v>4153</v>
      </c>
      <c r="D1139" s="1265"/>
      <c r="E1139" s="666"/>
      <c r="F1139" s="639"/>
      <c r="G1139" s="74"/>
    </row>
    <row r="1140" spans="1:7" x14ac:dyDescent="0.2">
      <c r="A1140" s="1595"/>
      <c r="B1140" s="1718"/>
      <c r="C1140" s="1250" t="s">
        <v>4045</v>
      </c>
      <c r="D1140" s="1260" t="s">
        <v>5</v>
      </c>
      <c r="E1140" s="71">
        <v>1</v>
      </c>
      <c r="F1140" s="1531"/>
      <c r="G1140" s="74">
        <f>F1140*E1140</f>
        <v>0</v>
      </c>
    </row>
    <row r="1141" spans="1:7" x14ac:dyDescent="0.2">
      <c r="A1141" s="1595"/>
      <c r="B1141" s="1718"/>
      <c r="C1141" s="1250" t="s">
        <v>1739</v>
      </c>
      <c r="D1141" s="1260" t="s">
        <v>5</v>
      </c>
      <c r="E1141" s="71">
        <v>2</v>
      </c>
      <c r="F1141" s="1531"/>
      <c r="G1141" s="74">
        <f>F1141*E1141</f>
        <v>0</v>
      </c>
    </row>
    <row r="1142" spans="1:7" x14ac:dyDescent="0.2">
      <c r="A1142" s="1595"/>
      <c r="B1142" s="1718"/>
      <c r="C1142" s="1250" t="s">
        <v>4154</v>
      </c>
      <c r="D1142" s="1260" t="s">
        <v>5</v>
      </c>
      <c r="E1142" s="71">
        <v>1</v>
      </c>
      <c r="F1142" s="1531"/>
      <c r="G1142" s="74">
        <f>F1142*E1142</f>
        <v>0</v>
      </c>
    </row>
    <row r="1143" spans="1:7" x14ac:dyDescent="0.2">
      <c r="A1143" s="1595"/>
      <c r="B1143" s="1718"/>
      <c r="C1143" s="1250" t="s">
        <v>1740</v>
      </c>
      <c r="D1143" s="1260" t="s">
        <v>5</v>
      </c>
      <c r="E1143" s="71">
        <v>1</v>
      </c>
      <c r="F1143" s="1531"/>
      <c r="G1143" s="74">
        <f>F1143*E1143</f>
        <v>0</v>
      </c>
    </row>
    <row r="1144" spans="1:7" ht="36" x14ac:dyDescent="0.2">
      <c r="A1144" s="1595"/>
      <c r="B1144" s="1718">
        <v>38</v>
      </c>
      <c r="C1144" s="1250" t="s">
        <v>4155</v>
      </c>
      <c r="D1144" s="1260"/>
      <c r="E1144" s="71"/>
      <c r="F1144" s="639"/>
      <c r="G1144" s="74"/>
    </row>
    <row r="1145" spans="1:7" x14ac:dyDescent="0.2">
      <c r="A1145" s="1595"/>
      <c r="B1145" s="1718"/>
      <c r="C1145" s="1250" t="s">
        <v>4156</v>
      </c>
      <c r="D1145" s="1260" t="s">
        <v>5</v>
      </c>
      <c r="E1145" s="71">
        <v>1</v>
      </c>
      <c r="F1145" s="1531"/>
      <c r="G1145" s="74">
        <f>F1145*E1145</f>
        <v>0</v>
      </c>
    </row>
    <row r="1146" spans="1:7" ht="24" x14ac:dyDescent="0.2">
      <c r="A1146" s="1595"/>
      <c r="B1146" s="1718">
        <v>39</v>
      </c>
      <c r="C1146" s="1250" t="s">
        <v>4157</v>
      </c>
      <c r="D1146" s="1260"/>
      <c r="E1146" s="71"/>
      <c r="F1146" s="639"/>
      <c r="G1146" s="74"/>
    </row>
    <row r="1147" spans="1:7" x14ac:dyDescent="0.2">
      <c r="A1147" s="1595"/>
      <c r="B1147" s="1718"/>
      <c r="C1147" s="1250" t="s">
        <v>4045</v>
      </c>
      <c r="D1147" s="1260" t="s">
        <v>5</v>
      </c>
      <c r="E1147" s="71">
        <v>1</v>
      </c>
      <c r="F1147" s="1531"/>
      <c r="G1147" s="74">
        <f>F1147*E1147</f>
        <v>0</v>
      </c>
    </row>
    <row r="1148" spans="1:7" x14ac:dyDescent="0.2">
      <c r="A1148" s="1595"/>
      <c r="B1148" s="1718"/>
      <c r="C1148" s="1250" t="s">
        <v>1739</v>
      </c>
      <c r="D1148" s="1260" t="s">
        <v>5</v>
      </c>
      <c r="E1148" s="71">
        <v>2</v>
      </c>
      <c r="F1148" s="1531"/>
      <c r="G1148" s="74">
        <f>F1148*E1148</f>
        <v>0</v>
      </c>
    </row>
    <row r="1149" spans="1:7" x14ac:dyDescent="0.2">
      <c r="A1149" s="1595"/>
      <c r="B1149" s="1718"/>
      <c r="C1149" s="1250" t="s">
        <v>4154</v>
      </c>
      <c r="D1149" s="1260" t="s">
        <v>5</v>
      </c>
      <c r="E1149" s="71">
        <v>1</v>
      </c>
      <c r="F1149" s="1531"/>
      <c r="G1149" s="74">
        <f>F1149*E1149</f>
        <v>0</v>
      </c>
    </row>
    <row r="1150" spans="1:7" x14ac:dyDescent="0.2">
      <c r="A1150" s="1595"/>
      <c r="B1150" s="1718"/>
      <c r="C1150" s="1250" t="s">
        <v>1740</v>
      </c>
      <c r="D1150" s="1260" t="s">
        <v>5</v>
      </c>
      <c r="E1150" s="71">
        <v>1</v>
      </c>
      <c r="F1150" s="1531"/>
      <c r="G1150" s="74">
        <f>F1150*E1150</f>
        <v>0</v>
      </c>
    </row>
    <row r="1151" spans="1:7" ht="36" x14ac:dyDescent="0.2">
      <c r="A1151" s="1595"/>
      <c r="B1151" s="1718">
        <v>40</v>
      </c>
      <c r="C1151" s="1250" t="s">
        <v>4158</v>
      </c>
      <c r="D1151" s="1260"/>
      <c r="E1151" s="71"/>
      <c r="F1151" s="639"/>
      <c r="G1151" s="74"/>
    </row>
    <row r="1152" spans="1:7" x14ac:dyDescent="0.2">
      <c r="A1152" s="1595"/>
      <c r="B1152" s="1745"/>
      <c r="C1152" s="1250" t="s">
        <v>4156</v>
      </c>
      <c r="D1152" s="1260" t="s">
        <v>5</v>
      </c>
      <c r="E1152" s="71">
        <v>1</v>
      </c>
      <c r="F1152" s="1531"/>
      <c r="G1152" s="74">
        <f>F1152*E1152</f>
        <v>0</v>
      </c>
    </row>
    <row r="1153" spans="1:7" ht="24" x14ac:dyDescent="0.2">
      <c r="A1153" s="1595"/>
      <c r="B1153" s="1718">
        <v>41</v>
      </c>
      <c r="C1153" s="1250" t="s">
        <v>4159</v>
      </c>
      <c r="D1153" s="1260"/>
      <c r="E1153" s="71"/>
      <c r="F1153" s="639"/>
      <c r="G1153" s="74"/>
    </row>
    <row r="1154" spans="1:7" x14ac:dyDescent="0.2">
      <c r="A1154" s="1595"/>
      <c r="B1154" s="1718"/>
      <c r="C1154" s="1250" t="s">
        <v>1738</v>
      </c>
      <c r="D1154" s="1260" t="s">
        <v>5</v>
      </c>
      <c r="E1154" s="71">
        <v>4</v>
      </c>
      <c r="F1154" s="1531"/>
      <c r="G1154" s="74">
        <f>F1154*E1154</f>
        <v>0</v>
      </c>
    </row>
    <row r="1155" spans="1:7" x14ac:dyDescent="0.2">
      <c r="A1155" s="1595"/>
      <c r="B1155" s="1718"/>
      <c r="C1155" s="1250" t="s">
        <v>4045</v>
      </c>
      <c r="D1155" s="1260" t="s">
        <v>5</v>
      </c>
      <c r="E1155" s="71">
        <v>5</v>
      </c>
      <c r="F1155" s="1531"/>
      <c r="G1155" s="74">
        <f>F1155*E1155</f>
        <v>0</v>
      </c>
    </row>
    <row r="1156" spans="1:7" x14ac:dyDescent="0.2">
      <c r="A1156" s="1595"/>
      <c r="B1156" s="1718"/>
      <c r="C1156" s="1250" t="s">
        <v>1739</v>
      </c>
      <c r="D1156" s="1260" t="s">
        <v>5</v>
      </c>
      <c r="E1156" s="71">
        <v>10</v>
      </c>
      <c r="F1156" s="1531"/>
      <c r="G1156" s="74">
        <f>F1156*E1156</f>
        <v>0</v>
      </c>
    </row>
    <row r="1157" spans="1:7" x14ac:dyDescent="0.2">
      <c r="A1157" s="1595"/>
      <c r="B1157" s="1718"/>
      <c r="C1157" s="1250" t="s">
        <v>4154</v>
      </c>
      <c r="D1157" s="1260" t="s">
        <v>5</v>
      </c>
      <c r="E1157" s="71">
        <v>5</v>
      </c>
      <c r="F1157" s="1531"/>
      <c r="G1157" s="74">
        <f>F1157*E1157</f>
        <v>0</v>
      </c>
    </row>
    <row r="1158" spans="1:7" x14ac:dyDescent="0.2">
      <c r="A1158" s="1595"/>
      <c r="B1158" s="1718"/>
      <c r="C1158" s="1250" t="s">
        <v>1740</v>
      </c>
      <c r="D1158" s="1260" t="s">
        <v>5</v>
      </c>
      <c r="E1158" s="71">
        <v>5</v>
      </c>
      <c r="F1158" s="1531"/>
      <c r="G1158" s="74">
        <f>F1158*E1158</f>
        <v>0</v>
      </c>
    </row>
    <row r="1159" spans="1:7" ht="36" x14ac:dyDescent="0.2">
      <c r="A1159" s="1595"/>
      <c r="B1159" s="1718">
        <v>42</v>
      </c>
      <c r="C1159" s="1250" t="s">
        <v>4160</v>
      </c>
      <c r="D1159" s="262"/>
      <c r="E1159" s="71"/>
      <c r="F1159" s="639"/>
      <c r="G1159" s="74"/>
    </row>
    <row r="1160" spans="1:7" x14ac:dyDescent="0.2">
      <c r="A1160" s="1595"/>
      <c r="B1160" s="1718"/>
      <c r="C1160" s="1250" t="s">
        <v>4156</v>
      </c>
      <c r="D1160" s="1260" t="s">
        <v>5</v>
      </c>
      <c r="E1160" s="71">
        <v>7</v>
      </c>
      <c r="F1160" s="1531"/>
      <c r="G1160" s="74">
        <f>F1160*E1160</f>
        <v>0</v>
      </c>
    </row>
    <row r="1161" spans="1:7" ht="36" x14ac:dyDescent="0.2">
      <c r="A1161" s="1595"/>
      <c r="B1161" s="1718">
        <v>43</v>
      </c>
      <c r="C1161" s="1250" t="s">
        <v>4161</v>
      </c>
      <c r="D1161" s="1260"/>
      <c r="E1161" s="71"/>
      <c r="F1161" s="639"/>
      <c r="G1161" s="74"/>
    </row>
    <row r="1162" spans="1:7" x14ac:dyDescent="0.2">
      <c r="A1162" s="1595"/>
      <c r="B1162" s="1718"/>
      <c r="C1162" s="1250" t="s">
        <v>1739</v>
      </c>
      <c r="D1162" s="1260" t="s">
        <v>5</v>
      </c>
      <c r="E1162" s="71">
        <v>2</v>
      </c>
      <c r="F1162" s="1531"/>
      <c r="G1162" s="74">
        <f>F1162*E1162</f>
        <v>0</v>
      </c>
    </row>
    <row r="1163" spans="1:7" ht="48" x14ac:dyDescent="0.2">
      <c r="A1163" s="1595"/>
      <c r="B1163" s="1718">
        <v>44</v>
      </c>
      <c r="C1163" s="1250" t="s">
        <v>4162</v>
      </c>
      <c r="D1163" s="1260"/>
      <c r="E1163" s="71"/>
      <c r="F1163" s="639"/>
      <c r="G1163" s="74"/>
    </row>
    <row r="1164" spans="1:7" x14ac:dyDescent="0.2">
      <c r="A1164" s="1595"/>
      <c r="B1164" s="1718"/>
      <c r="C1164" s="1250" t="s">
        <v>3525</v>
      </c>
      <c r="D1164" s="1260" t="s">
        <v>926</v>
      </c>
      <c r="E1164" s="71">
        <v>4</v>
      </c>
      <c r="F1164" s="1531"/>
      <c r="G1164" s="74">
        <f>F1164*E1164</f>
        <v>0</v>
      </c>
    </row>
    <row r="1165" spans="1:7" x14ac:dyDescent="0.2">
      <c r="A1165" s="1595"/>
      <c r="B1165" s="1718"/>
      <c r="C1165" s="1250" t="s">
        <v>3519</v>
      </c>
      <c r="D1165" s="1260" t="s">
        <v>926</v>
      </c>
      <c r="E1165" s="71">
        <v>8</v>
      </c>
      <c r="F1165" s="1531"/>
      <c r="G1165" s="74">
        <f>F1165*E1165</f>
        <v>0</v>
      </c>
    </row>
    <row r="1166" spans="1:7" x14ac:dyDescent="0.2">
      <c r="A1166" s="1595"/>
      <c r="B1166" s="1718"/>
      <c r="C1166" s="1250" t="s">
        <v>3515</v>
      </c>
      <c r="D1166" s="1260" t="s">
        <v>926</v>
      </c>
      <c r="E1166" s="71">
        <v>18</v>
      </c>
      <c r="F1166" s="1531"/>
      <c r="G1166" s="74">
        <f>F1166*E1166</f>
        <v>0</v>
      </c>
    </row>
    <row r="1167" spans="1:7" x14ac:dyDescent="0.2">
      <c r="A1167" s="1595"/>
      <c r="B1167" s="1718"/>
      <c r="C1167" s="1250" t="s">
        <v>3516</v>
      </c>
      <c r="D1167" s="1260" t="s">
        <v>926</v>
      </c>
      <c r="E1167" s="71">
        <v>6</v>
      </c>
      <c r="F1167" s="1531"/>
      <c r="G1167" s="74">
        <f>F1167*E1167</f>
        <v>0</v>
      </c>
    </row>
    <row r="1168" spans="1:7" x14ac:dyDescent="0.2">
      <c r="A1168" s="1595"/>
      <c r="B1168" s="1718"/>
      <c r="C1168" s="1250" t="s">
        <v>4163</v>
      </c>
      <c r="D1168" s="1260" t="s">
        <v>926</v>
      </c>
      <c r="E1168" s="71">
        <v>8</v>
      </c>
      <c r="F1168" s="1531"/>
      <c r="G1168" s="74">
        <f>F1168*E1168</f>
        <v>0</v>
      </c>
    </row>
    <row r="1169" spans="1:7" ht="48" x14ac:dyDescent="0.2">
      <c r="A1169" s="1595"/>
      <c r="B1169" s="1718">
        <v>45</v>
      </c>
      <c r="C1169" s="1250" t="s">
        <v>4164</v>
      </c>
      <c r="D1169" s="262"/>
      <c r="E1169" s="71"/>
      <c r="F1169" s="639"/>
      <c r="G1169" s="74"/>
    </row>
    <row r="1170" spans="1:7" x14ac:dyDescent="0.2">
      <c r="A1170" s="1595"/>
      <c r="B1170" s="1718"/>
      <c r="C1170" s="1250" t="s">
        <v>4156</v>
      </c>
      <c r="D1170" s="1260" t="s">
        <v>926</v>
      </c>
      <c r="E1170" s="71">
        <v>24</v>
      </c>
      <c r="F1170" s="1531"/>
      <c r="G1170" s="74">
        <f>F1170*E1170</f>
        <v>0</v>
      </c>
    </row>
    <row r="1171" spans="1:7" ht="48" x14ac:dyDescent="0.2">
      <c r="A1171" s="1595"/>
      <c r="B1171" s="1718">
        <v>46</v>
      </c>
      <c r="C1171" s="1250" t="s">
        <v>4165</v>
      </c>
      <c r="D1171" s="262"/>
      <c r="E1171" s="71"/>
      <c r="F1171" s="639"/>
      <c r="G1171" s="74"/>
    </row>
    <row r="1172" spans="1:7" x14ac:dyDescent="0.2">
      <c r="A1172" s="1595"/>
      <c r="B1172" s="1718"/>
      <c r="C1172" s="1250" t="s">
        <v>1740</v>
      </c>
      <c r="D1172" s="1260" t="s">
        <v>926</v>
      </c>
      <c r="E1172" s="71">
        <v>15</v>
      </c>
      <c r="F1172" s="1531"/>
      <c r="G1172" s="74">
        <f>F1172*E1172</f>
        <v>0</v>
      </c>
    </row>
    <row r="1173" spans="1:7" x14ac:dyDescent="0.2">
      <c r="A1173" s="1595"/>
      <c r="B1173" s="1718"/>
      <c r="C1173" s="1250" t="s">
        <v>1733</v>
      </c>
      <c r="D1173" s="1260" t="s">
        <v>926</v>
      </c>
      <c r="E1173" s="71">
        <v>5</v>
      </c>
      <c r="F1173" s="1531"/>
      <c r="G1173" s="74">
        <f>F1173*E1173</f>
        <v>0</v>
      </c>
    </row>
    <row r="1174" spans="1:7" ht="48" x14ac:dyDescent="0.2">
      <c r="A1174" s="1595"/>
      <c r="B1174" s="1718">
        <v>47</v>
      </c>
      <c r="C1174" s="1250" t="s">
        <v>3578</v>
      </c>
      <c r="D1174" s="1260"/>
      <c r="E1174" s="71"/>
      <c r="F1174" s="639"/>
      <c r="G1174" s="74"/>
    </row>
    <row r="1175" spans="1:7" x14ac:dyDescent="0.2">
      <c r="A1175" s="1595"/>
      <c r="B1175" s="1718"/>
      <c r="C1175" s="1250" t="s">
        <v>3525</v>
      </c>
      <c r="D1175" s="1260" t="s">
        <v>926</v>
      </c>
      <c r="E1175" s="71">
        <v>6</v>
      </c>
      <c r="F1175" s="1531"/>
      <c r="G1175" s="74">
        <f>F1175*E1175</f>
        <v>0</v>
      </c>
    </row>
    <row r="1176" spans="1:7" x14ac:dyDescent="0.2">
      <c r="A1176" s="1595"/>
      <c r="B1176" s="1718"/>
      <c r="C1176" s="1250" t="s">
        <v>3519</v>
      </c>
      <c r="D1176" s="1260" t="s">
        <v>926</v>
      </c>
      <c r="E1176" s="71">
        <v>22</v>
      </c>
      <c r="F1176" s="1531"/>
      <c r="G1176" s="74">
        <f>F1176*E1176</f>
        <v>0</v>
      </c>
    </row>
    <row r="1177" spans="1:7" x14ac:dyDescent="0.2">
      <c r="A1177" s="1595"/>
      <c r="B1177" s="1718"/>
      <c r="C1177" s="1250" t="s">
        <v>3516</v>
      </c>
      <c r="D1177" s="1260" t="s">
        <v>926</v>
      </c>
      <c r="E1177" s="71">
        <v>5</v>
      </c>
      <c r="F1177" s="1531"/>
      <c r="G1177" s="74">
        <f>F1177*E1177</f>
        <v>0</v>
      </c>
    </row>
    <row r="1178" spans="1:7" ht="36" x14ac:dyDescent="0.2">
      <c r="A1178" s="1595"/>
      <c r="B1178" s="1718">
        <v>48</v>
      </c>
      <c r="C1178" s="1700" t="s">
        <v>4166</v>
      </c>
      <c r="D1178" s="1260"/>
      <c r="E1178" s="71"/>
      <c r="F1178" s="639"/>
      <c r="G1178" s="74"/>
    </row>
    <row r="1179" spans="1:7" x14ac:dyDescent="0.2">
      <c r="A1179" s="1595"/>
      <c r="B1179" s="1718"/>
      <c r="C1179" s="1700" t="s">
        <v>4167</v>
      </c>
      <c r="D1179" s="1260" t="s">
        <v>148</v>
      </c>
      <c r="E1179" s="71">
        <v>80</v>
      </c>
      <c r="F1179" s="1531"/>
      <c r="G1179" s="74">
        <f>F1179*E1179</f>
        <v>0</v>
      </c>
    </row>
    <row r="1180" spans="1:7" ht="36" x14ac:dyDescent="0.2">
      <c r="A1180" s="1595"/>
      <c r="B1180" s="1718">
        <v>49</v>
      </c>
      <c r="C1180" s="1252" t="s">
        <v>4168</v>
      </c>
      <c r="D1180" s="262"/>
      <c r="E1180" s="74"/>
      <c r="F1180" s="639"/>
      <c r="G1180" s="74"/>
    </row>
    <row r="1181" spans="1:7" x14ac:dyDescent="0.2">
      <c r="A1181" s="1595"/>
      <c r="B1181" s="1718"/>
      <c r="C1181" s="1252" t="s">
        <v>4169</v>
      </c>
      <c r="D1181" s="1260" t="s">
        <v>926</v>
      </c>
      <c r="E1181" s="71">
        <f>E1172</f>
        <v>15</v>
      </c>
      <c r="F1181" s="1531"/>
      <c r="G1181" s="74">
        <f>F1181*E1181</f>
        <v>0</v>
      </c>
    </row>
    <row r="1182" spans="1:7" x14ac:dyDescent="0.2">
      <c r="A1182" s="1595"/>
      <c r="B1182" s="1718"/>
      <c r="C1182" s="1252" t="s">
        <v>4053</v>
      </c>
      <c r="D1182" s="1260" t="s">
        <v>926</v>
      </c>
      <c r="E1182" s="71">
        <f>E1173</f>
        <v>5</v>
      </c>
      <c r="F1182" s="1531"/>
      <c r="G1182" s="74">
        <f>F1182*E1182</f>
        <v>0</v>
      </c>
    </row>
    <row r="1183" spans="1:7" ht="48" x14ac:dyDescent="0.2">
      <c r="A1183" s="1595"/>
      <c r="B1183" s="1718">
        <v>50</v>
      </c>
      <c r="C1183" s="1250" t="s">
        <v>4170</v>
      </c>
      <c r="D1183" s="1705"/>
      <c r="E1183" s="665"/>
      <c r="F1183" s="639"/>
      <c r="G1183" s="74"/>
    </row>
    <row r="1184" spans="1:7" x14ac:dyDescent="0.2">
      <c r="A1184" s="1595"/>
      <c r="B1184" s="1718"/>
      <c r="C1184" s="1250" t="s">
        <v>4171</v>
      </c>
      <c r="D1184" s="1260" t="s">
        <v>926</v>
      </c>
      <c r="E1184" s="71">
        <f>E1164+E1175</f>
        <v>10</v>
      </c>
      <c r="F1184" s="1531"/>
      <c r="G1184" s="74">
        <f t="shared" ref="G1184:G1189" si="14">F1184*E1184</f>
        <v>0</v>
      </c>
    </row>
    <row r="1185" spans="1:7" x14ac:dyDescent="0.2">
      <c r="A1185" s="1595"/>
      <c r="B1185" s="1718"/>
      <c r="C1185" s="1250" t="s">
        <v>4172</v>
      </c>
      <c r="D1185" s="1260" t="s">
        <v>926</v>
      </c>
      <c r="E1185" s="71">
        <f>E1165+E1176</f>
        <v>30</v>
      </c>
      <c r="F1185" s="1531"/>
      <c r="G1185" s="74">
        <f t="shared" si="14"/>
        <v>0</v>
      </c>
    </row>
    <row r="1186" spans="1:7" x14ac:dyDescent="0.2">
      <c r="A1186" s="1595"/>
      <c r="B1186" s="1718"/>
      <c r="C1186" s="1250" t="s">
        <v>4173</v>
      </c>
      <c r="D1186" s="1260" t="s">
        <v>926</v>
      </c>
      <c r="E1186" s="71">
        <f>E1166</f>
        <v>18</v>
      </c>
      <c r="F1186" s="1531"/>
      <c r="G1186" s="74">
        <f t="shared" si="14"/>
        <v>0</v>
      </c>
    </row>
    <row r="1187" spans="1:7" x14ac:dyDescent="0.2">
      <c r="A1187" s="1595"/>
      <c r="B1187" s="1718"/>
      <c r="C1187" s="1250" t="s">
        <v>4174</v>
      </c>
      <c r="D1187" s="1260" t="s">
        <v>926</v>
      </c>
      <c r="E1187" s="71">
        <f>E1167+E1177</f>
        <v>11</v>
      </c>
      <c r="F1187" s="1531"/>
      <c r="G1187" s="74">
        <f t="shared" si="14"/>
        <v>0</v>
      </c>
    </row>
    <row r="1188" spans="1:7" x14ac:dyDescent="0.2">
      <c r="A1188" s="1595"/>
      <c r="B1188" s="1718"/>
      <c r="C1188" s="1250" t="s">
        <v>4175</v>
      </c>
      <c r="D1188" s="1260" t="s">
        <v>926</v>
      </c>
      <c r="E1188" s="71">
        <f>E1168</f>
        <v>8</v>
      </c>
      <c r="F1188" s="1531"/>
      <c r="G1188" s="74">
        <f t="shared" si="14"/>
        <v>0</v>
      </c>
    </row>
    <row r="1189" spans="1:7" x14ac:dyDescent="0.2">
      <c r="A1189" s="1595"/>
      <c r="B1189" s="1718"/>
      <c r="C1189" s="1250" t="s">
        <v>4176</v>
      </c>
      <c r="D1189" s="1260" t="s">
        <v>926</v>
      </c>
      <c r="E1189" s="71">
        <f>E1170</f>
        <v>24</v>
      </c>
      <c r="F1189" s="1531"/>
      <c r="G1189" s="74">
        <f t="shared" si="14"/>
        <v>0</v>
      </c>
    </row>
    <row r="1190" spans="1:7" ht="36" x14ac:dyDescent="0.2">
      <c r="A1190" s="1595"/>
      <c r="B1190" s="1718">
        <v>51</v>
      </c>
      <c r="C1190" s="1250" t="s">
        <v>4177</v>
      </c>
      <c r="D1190" s="1260"/>
      <c r="E1190" s="71"/>
      <c r="F1190" s="639"/>
      <c r="G1190" s="74"/>
    </row>
    <row r="1191" spans="1:7" x14ac:dyDescent="0.2">
      <c r="A1191" s="1595"/>
      <c r="B1191" s="1718"/>
      <c r="C1191" s="1250"/>
      <c r="D1191" s="1260" t="s">
        <v>5</v>
      </c>
      <c r="E1191" s="71">
        <v>14</v>
      </c>
      <c r="F1191" s="1531"/>
      <c r="G1191" s="74">
        <f>F1191*E1191</f>
        <v>0</v>
      </c>
    </row>
    <row r="1192" spans="1:7" ht="36" x14ac:dyDescent="0.2">
      <c r="A1192" s="1595"/>
      <c r="B1192" s="1718">
        <v>52</v>
      </c>
      <c r="C1192" s="1250" t="s">
        <v>4178</v>
      </c>
      <c r="D1192" s="1260" t="s">
        <v>5</v>
      </c>
      <c r="E1192" s="71">
        <v>14</v>
      </c>
      <c r="F1192" s="1531"/>
      <c r="G1192" s="74">
        <f>F1192*E1192</f>
        <v>0</v>
      </c>
    </row>
    <row r="1193" spans="1:7" ht="48" x14ac:dyDescent="0.2">
      <c r="A1193" s="1595"/>
      <c r="B1193" s="1718">
        <v>53</v>
      </c>
      <c r="C1193" s="1250" t="s">
        <v>4179</v>
      </c>
      <c r="D1193" s="262"/>
      <c r="E1193" s="74"/>
      <c r="F1193" s="639"/>
      <c r="G1193" s="74"/>
    </row>
    <row r="1194" spans="1:7" x14ac:dyDescent="0.2">
      <c r="A1194" s="1595"/>
      <c r="B1194" s="1718"/>
      <c r="C1194" s="1250" t="s">
        <v>4180</v>
      </c>
      <c r="D1194" s="1260" t="s">
        <v>5</v>
      </c>
      <c r="E1194" s="71">
        <v>2</v>
      </c>
      <c r="F1194" s="1531"/>
      <c r="G1194" s="74">
        <f>F1194*E1194</f>
        <v>0</v>
      </c>
    </row>
    <row r="1195" spans="1:7" ht="48" x14ac:dyDescent="0.2">
      <c r="A1195" s="1595"/>
      <c r="B1195" s="1718">
        <v>54</v>
      </c>
      <c r="C1195" s="1250" t="s">
        <v>4181</v>
      </c>
      <c r="D1195" s="1260" t="s">
        <v>5</v>
      </c>
      <c r="E1195" s="71">
        <v>6</v>
      </c>
      <c r="F1195" s="1531"/>
      <c r="G1195" s="74">
        <f>F1195*E1195</f>
        <v>0</v>
      </c>
    </row>
    <row r="1196" spans="1:7" ht="48" x14ac:dyDescent="0.2">
      <c r="A1196" s="1595"/>
      <c r="B1196" s="1718"/>
      <c r="C1196" s="1252" t="s">
        <v>3773</v>
      </c>
      <c r="D1196" s="1260"/>
      <c r="E1196" s="71"/>
      <c r="F1196" s="639"/>
      <c r="G1196" s="74"/>
    </row>
    <row r="1197" spans="1:7" ht="48" x14ac:dyDescent="0.2">
      <c r="A1197" s="1595"/>
      <c r="B1197" s="1718">
        <v>55</v>
      </c>
      <c r="C1197" s="1250" t="s">
        <v>4182</v>
      </c>
      <c r="D1197" s="1260" t="s">
        <v>5</v>
      </c>
      <c r="E1197" s="71">
        <v>2</v>
      </c>
      <c r="F1197" s="1531"/>
      <c r="G1197" s="74">
        <f>F1197*E1197</f>
        <v>0</v>
      </c>
    </row>
    <row r="1198" spans="1:7" ht="48" x14ac:dyDescent="0.2">
      <c r="A1198" s="1595"/>
      <c r="B1198" s="1718"/>
      <c r="C1198" s="1252" t="s">
        <v>3773</v>
      </c>
      <c r="D1198" s="1260"/>
      <c r="E1198" s="71"/>
      <c r="F1198" s="639"/>
      <c r="G1198" s="74"/>
    </row>
    <row r="1199" spans="1:7" ht="60" x14ac:dyDescent="0.2">
      <c r="A1199" s="1595"/>
      <c r="B1199" s="1718">
        <v>56</v>
      </c>
      <c r="C1199" s="1252" t="s">
        <v>4049</v>
      </c>
      <c r="D1199" s="262"/>
      <c r="E1199" s="74"/>
      <c r="F1199" s="639"/>
      <c r="G1199" s="74"/>
    </row>
    <row r="1200" spans="1:7" x14ac:dyDescent="0.2">
      <c r="A1200" s="1595"/>
      <c r="B1200" s="1718"/>
      <c r="C1200" s="1654"/>
      <c r="D1200" s="262" t="s">
        <v>40</v>
      </c>
      <c r="E1200" s="74">
        <v>1</v>
      </c>
      <c r="F1200" s="1531"/>
      <c r="G1200" s="74">
        <f>F1200*E1200</f>
        <v>0</v>
      </c>
    </row>
    <row r="1201" spans="1:7" x14ac:dyDescent="0.2">
      <c r="A1201" s="1595"/>
      <c r="B1201" s="1718"/>
      <c r="C1201" s="1654"/>
      <c r="D1201" s="262"/>
      <c r="E1201" s="74"/>
      <c r="F1201" s="639"/>
      <c r="G1201" s="74"/>
    </row>
    <row r="1202" spans="1:7" x14ac:dyDescent="0.2">
      <c r="A1202" s="1595"/>
      <c r="B1202" s="1718"/>
      <c r="C1202" s="1654" t="s">
        <v>4183</v>
      </c>
      <c r="D1202" s="1693"/>
      <c r="E1202" s="657"/>
      <c r="F1202" s="639"/>
      <c r="G1202" s="74"/>
    </row>
    <row r="1203" spans="1:7" x14ac:dyDescent="0.2">
      <c r="A1203" s="1595"/>
      <c r="B1203" s="1718"/>
      <c r="C1203" s="1654" t="s">
        <v>4184</v>
      </c>
      <c r="D1203" s="1693"/>
      <c r="E1203" s="657"/>
      <c r="F1203" s="639"/>
      <c r="G1203" s="74"/>
    </row>
    <row r="1204" spans="1:7" x14ac:dyDescent="0.2">
      <c r="A1204" s="1595"/>
      <c r="B1204" s="1718">
        <v>57</v>
      </c>
      <c r="C1204" s="1252" t="s">
        <v>4069</v>
      </c>
      <c r="D1204" s="1693"/>
      <c r="E1204" s="657"/>
      <c r="F1204" s="639"/>
      <c r="G1204" s="74"/>
    </row>
    <row r="1205" spans="1:7" x14ac:dyDescent="0.2">
      <c r="A1205" s="1595"/>
      <c r="B1205" s="1718"/>
      <c r="C1205" s="1252" t="s">
        <v>4185</v>
      </c>
      <c r="D1205" s="1693"/>
      <c r="E1205" s="657"/>
      <c r="F1205" s="639"/>
      <c r="G1205" s="74"/>
    </row>
    <row r="1206" spans="1:7" x14ac:dyDescent="0.2">
      <c r="A1206" s="1595"/>
      <c r="B1206" s="1718"/>
      <c r="C1206" s="1252" t="s">
        <v>4186</v>
      </c>
      <c r="D1206" s="1693"/>
      <c r="E1206" s="657"/>
      <c r="F1206" s="639"/>
      <c r="G1206" s="74"/>
    </row>
    <row r="1207" spans="1:7" x14ac:dyDescent="0.2">
      <c r="A1207" s="1595"/>
      <c r="B1207" s="1718"/>
      <c r="C1207" s="1252" t="s">
        <v>4187</v>
      </c>
      <c r="D1207" s="1693"/>
      <c r="E1207" s="657"/>
      <c r="F1207" s="639"/>
      <c r="G1207" s="74"/>
    </row>
    <row r="1208" spans="1:7" x14ac:dyDescent="0.2">
      <c r="A1208" s="1595"/>
      <c r="B1208" s="1718"/>
      <c r="C1208" s="1252" t="s">
        <v>4073</v>
      </c>
      <c r="D1208" s="1693"/>
      <c r="E1208" s="657"/>
      <c r="F1208" s="639"/>
      <c r="G1208" s="74"/>
    </row>
    <row r="1209" spans="1:7" x14ac:dyDescent="0.2">
      <c r="A1209" s="1595"/>
      <c r="B1209" s="1718"/>
      <c r="C1209" s="1699"/>
      <c r="D1209" s="1693"/>
      <c r="E1209" s="657"/>
      <c r="F1209" s="639"/>
      <c r="G1209" s="74"/>
    </row>
    <row r="1210" spans="1:7" x14ac:dyDescent="0.2">
      <c r="A1210" s="1595"/>
      <c r="B1210" s="1718"/>
      <c r="C1210" s="1252" t="s">
        <v>4074</v>
      </c>
      <c r="D1210" s="1693"/>
      <c r="E1210" s="657"/>
      <c r="F1210" s="639"/>
      <c r="G1210" s="74"/>
    </row>
    <row r="1211" spans="1:7" ht="24" x14ac:dyDescent="0.2">
      <c r="A1211" s="1595"/>
      <c r="B1211" s="1718"/>
      <c r="C1211" s="1700" t="s">
        <v>4075</v>
      </c>
      <c r="D1211" s="1693"/>
      <c r="E1211" s="657"/>
      <c r="F1211" s="639"/>
      <c r="G1211" s="74"/>
    </row>
    <row r="1212" spans="1:7" x14ac:dyDescent="0.2">
      <c r="A1212" s="1595"/>
      <c r="B1212" s="1718"/>
      <c r="C1212" s="1252" t="s">
        <v>4076</v>
      </c>
      <c r="D1212" s="1693"/>
      <c r="E1212" s="657"/>
      <c r="F1212" s="639"/>
      <c r="G1212" s="74"/>
    </row>
    <row r="1213" spans="1:7" x14ac:dyDescent="0.2">
      <c r="A1213" s="1595"/>
      <c r="B1213" s="1718"/>
      <c r="C1213" s="1252" t="s">
        <v>4077</v>
      </c>
      <c r="D1213" s="1693"/>
      <c r="E1213" s="657"/>
      <c r="F1213" s="639"/>
      <c r="G1213" s="74"/>
    </row>
    <row r="1214" spans="1:7" x14ac:dyDescent="0.2">
      <c r="A1214" s="1595"/>
      <c r="B1214" s="1718"/>
      <c r="C1214" s="1252" t="s">
        <v>4188</v>
      </c>
      <c r="D1214" s="1693"/>
      <c r="E1214" s="657"/>
      <c r="F1214" s="639"/>
      <c r="G1214" s="74"/>
    </row>
    <row r="1215" spans="1:7" x14ac:dyDescent="0.2">
      <c r="A1215" s="1595"/>
      <c r="B1215" s="1718"/>
      <c r="C1215" s="1700" t="s">
        <v>4189</v>
      </c>
      <c r="D1215" s="1693"/>
      <c r="E1215" s="657"/>
      <c r="F1215" s="639"/>
      <c r="G1215" s="74"/>
    </row>
    <row r="1216" spans="1:7" x14ac:dyDescent="0.2">
      <c r="A1216" s="1595"/>
      <c r="B1216" s="1718"/>
      <c r="C1216" s="1252" t="s">
        <v>4190</v>
      </c>
      <c r="D1216" s="1693"/>
      <c r="E1216" s="657"/>
      <c r="F1216" s="639"/>
      <c r="G1216" s="74"/>
    </row>
    <row r="1217" spans="1:7" x14ac:dyDescent="0.2">
      <c r="A1217" s="1595"/>
      <c r="B1217" s="1745"/>
      <c r="C1217" s="1252" t="s">
        <v>4191</v>
      </c>
      <c r="D1217" s="1693"/>
      <c r="E1217" s="657"/>
      <c r="F1217" s="639"/>
      <c r="G1217" s="74"/>
    </row>
    <row r="1218" spans="1:7" ht="36" x14ac:dyDescent="0.2">
      <c r="A1218" s="1595"/>
      <c r="B1218" s="1718"/>
      <c r="C1218" s="1700" t="s">
        <v>4082</v>
      </c>
      <c r="D1218" s="1693"/>
      <c r="E1218" s="657"/>
      <c r="F1218" s="639"/>
      <c r="G1218" s="74"/>
    </row>
    <row r="1219" spans="1:7" x14ac:dyDescent="0.2">
      <c r="A1219" s="1595"/>
      <c r="B1219" s="1745"/>
      <c r="C1219" s="1700" t="s">
        <v>4192</v>
      </c>
      <c r="D1219" s="1693"/>
      <c r="E1219" s="657"/>
      <c r="F1219" s="639"/>
      <c r="G1219" s="74"/>
    </row>
    <row r="1220" spans="1:7" x14ac:dyDescent="0.2">
      <c r="A1220" s="1595"/>
      <c r="B1220" s="1745"/>
      <c r="C1220" s="1700" t="s">
        <v>4193</v>
      </c>
      <c r="D1220" s="1693"/>
      <c r="E1220" s="657"/>
      <c r="F1220" s="639"/>
      <c r="G1220" s="74"/>
    </row>
    <row r="1221" spans="1:7" x14ac:dyDescent="0.2">
      <c r="A1221" s="1595"/>
      <c r="B1221" s="1745"/>
      <c r="C1221" s="1252" t="s">
        <v>4087</v>
      </c>
      <c r="D1221" s="1693"/>
      <c r="E1221" s="657"/>
      <c r="F1221" s="639"/>
      <c r="G1221" s="74"/>
    </row>
    <row r="1222" spans="1:7" x14ac:dyDescent="0.2">
      <c r="A1222" s="1595"/>
      <c r="B1222" s="1745"/>
      <c r="C1222" s="1252" t="s">
        <v>4089</v>
      </c>
      <c r="D1222" s="1693"/>
      <c r="E1222" s="657"/>
      <c r="F1222" s="639"/>
      <c r="G1222" s="74"/>
    </row>
    <row r="1223" spans="1:7" x14ac:dyDescent="0.2">
      <c r="A1223" s="1595"/>
      <c r="B1223" s="1745"/>
      <c r="C1223" s="1252" t="s">
        <v>4090</v>
      </c>
      <c r="D1223" s="1693"/>
      <c r="E1223" s="657"/>
      <c r="F1223" s="639"/>
      <c r="G1223" s="74"/>
    </row>
    <row r="1224" spans="1:7" x14ac:dyDescent="0.2">
      <c r="A1224" s="1595"/>
      <c r="B1224" s="1745"/>
      <c r="C1224" s="1252"/>
      <c r="D1224" s="1693"/>
      <c r="E1224" s="657"/>
      <c r="F1224" s="639"/>
      <c r="G1224" s="74"/>
    </row>
    <row r="1225" spans="1:7" x14ac:dyDescent="0.2">
      <c r="A1225" s="1595"/>
      <c r="B1225" s="1718"/>
      <c r="C1225" s="1252" t="s">
        <v>4091</v>
      </c>
      <c r="D1225" s="1693"/>
      <c r="E1225" s="657"/>
      <c r="F1225" s="639"/>
      <c r="G1225" s="74"/>
    </row>
    <row r="1226" spans="1:7" ht="24" x14ac:dyDescent="0.2">
      <c r="A1226" s="1595"/>
      <c r="B1226" s="1718"/>
      <c r="C1226" s="1700" t="s">
        <v>4194</v>
      </c>
      <c r="D1226" s="1693"/>
      <c r="E1226" s="657"/>
      <c r="F1226" s="639"/>
      <c r="G1226" s="74"/>
    </row>
    <row r="1227" spans="1:7" ht="24" x14ac:dyDescent="0.2">
      <c r="A1227" s="1595"/>
      <c r="B1227" s="1718"/>
      <c r="C1227" s="1700" t="s">
        <v>4195</v>
      </c>
      <c r="D1227" s="1693"/>
      <c r="E1227" s="657"/>
      <c r="F1227" s="639"/>
      <c r="G1227" s="74"/>
    </row>
    <row r="1228" spans="1:7" x14ac:dyDescent="0.2">
      <c r="A1228" s="1595"/>
      <c r="B1228" s="1718"/>
      <c r="C1228" s="1700" t="s">
        <v>4196</v>
      </c>
      <c r="D1228" s="1693"/>
      <c r="E1228" s="657"/>
      <c r="F1228" s="639"/>
      <c r="G1228" s="74"/>
    </row>
    <row r="1229" spans="1:7" ht="24" x14ac:dyDescent="0.2">
      <c r="A1229" s="1595"/>
      <c r="B1229" s="1718"/>
      <c r="C1229" s="1700" t="s">
        <v>4197</v>
      </c>
      <c r="D1229" s="1693"/>
      <c r="E1229" s="657"/>
      <c r="F1229" s="639"/>
      <c r="G1229" s="74"/>
    </row>
    <row r="1230" spans="1:7" x14ac:dyDescent="0.2">
      <c r="A1230" s="1595"/>
      <c r="B1230" s="1718"/>
      <c r="C1230" s="1252" t="s">
        <v>4198</v>
      </c>
      <c r="D1230" s="1693"/>
      <c r="E1230" s="657"/>
      <c r="F1230" s="639"/>
      <c r="G1230" s="74"/>
    </row>
    <row r="1231" spans="1:7" x14ac:dyDescent="0.2">
      <c r="A1231" s="1595"/>
      <c r="B1231" s="1718"/>
      <c r="C1231" s="1252" t="s">
        <v>4199</v>
      </c>
      <c r="D1231" s="1693"/>
      <c r="E1231" s="657"/>
      <c r="F1231" s="639"/>
      <c r="G1231" s="74"/>
    </row>
    <row r="1232" spans="1:7" x14ac:dyDescent="0.2">
      <c r="A1232" s="1595"/>
      <c r="B1232" s="1718"/>
      <c r="C1232" s="1252" t="s">
        <v>4200</v>
      </c>
      <c r="D1232" s="1693"/>
      <c r="E1232" s="657"/>
      <c r="F1232" s="639"/>
      <c r="G1232" s="74"/>
    </row>
    <row r="1233" spans="1:7" ht="24" x14ac:dyDescent="0.2">
      <c r="A1233" s="1595"/>
      <c r="B1233" s="1718"/>
      <c r="C1233" s="1700" t="s">
        <v>4201</v>
      </c>
      <c r="D1233" s="1693"/>
      <c r="E1233" s="657"/>
      <c r="F1233" s="639"/>
      <c r="G1233" s="74"/>
    </row>
    <row r="1234" spans="1:7" x14ac:dyDescent="0.2">
      <c r="A1234" s="1595"/>
      <c r="B1234" s="1718"/>
      <c r="C1234" s="1700" t="s">
        <v>4202</v>
      </c>
      <c r="D1234" s="1693"/>
      <c r="E1234" s="657"/>
      <c r="F1234" s="639"/>
      <c r="G1234" s="74"/>
    </row>
    <row r="1235" spans="1:7" x14ac:dyDescent="0.2">
      <c r="A1235" s="1595"/>
      <c r="B1235" s="1718"/>
      <c r="C1235" s="1700" t="s">
        <v>4203</v>
      </c>
      <c r="D1235" s="1693"/>
      <c r="E1235" s="657"/>
      <c r="F1235" s="639"/>
      <c r="G1235" s="74"/>
    </row>
    <row r="1236" spans="1:7" x14ac:dyDescent="0.2">
      <c r="A1236" s="1595"/>
      <c r="B1236" s="1718"/>
      <c r="C1236" s="1700" t="s">
        <v>4204</v>
      </c>
      <c r="D1236" s="1693"/>
      <c r="E1236" s="657"/>
      <c r="F1236" s="639"/>
      <c r="G1236" s="74"/>
    </row>
    <row r="1237" spans="1:7" x14ac:dyDescent="0.2">
      <c r="A1237" s="1595"/>
      <c r="B1237" s="1718"/>
      <c r="C1237" s="1699"/>
      <c r="D1237" s="1693"/>
      <c r="E1237" s="657"/>
      <c r="F1237" s="639"/>
      <c r="G1237" s="74"/>
    </row>
    <row r="1238" spans="1:7" ht="38.25" customHeight="1" x14ac:dyDescent="0.2">
      <c r="A1238" s="1595"/>
      <c r="B1238" s="1745"/>
      <c r="C1238" s="1252" t="s">
        <v>4205</v>
      </c>
      <c r="D1238" s="1693"/>
      <c r="E1238" s="657"/>
      <c r="F1238" s="639"/>
      <c r="G1238" s="74"/>
    </row>
    <row r="1239" spans="1:7" ht="36" x14ac:dyDescent="0.2">
      <c r="A1239" s="1595"/>
      <c r="B1239" s="1745"/>
      <c r="C1239" s="1252" t="s">
        <v>4206</v>
      </c>
      <c r="D1239" s="1693"/>
      <c r="E1239" s="657"/>
      <c r="F1239" s="639"/>
      <c r="G1239" s="74"/>
    </row>
    <row r="1240" spans="1:7" ht="36" x14ac:dyDescent="0.2">
      <c r="A1240" s="1595"/>
      <c r="B1240" s="1745"/>
      <c r="C1240" s="1252" t="s">
        <v>4207</v>
      </c>
      <c r="D1240" s="1693"/>
      <c r="E1240" s="657"/>
      <c r="F1240" s="639"/>
      <c r="G1240" s="74"/>
    </row>
    <row r="1241" spans="1:7" ht="24" x14ac:dyDescent="0.2">
      <c r="A1241" s="1595"/>
      <c r="B1241" s="1718"/>
      <c r="C1241" s="1252" t="s">
        <v>4108</v>
      </c>
      <c r="D1241" s="262" t="s">
        <v>40</v>
      </c>
      <c r="E1241" s="74">
        <v>1</v>
      </c>
      <c r="F1241" s="1531"/>
      <c r="G1241" s="74">
        <f>F1241*E1241</f>
        <v>0</v>
      </c>
    </row>
    <row r="1242" spans="1:7" x14ac:dyDescent="0.2">
      <c r="A1242" s="1595"/>
      <c r="B1242" s="1745"/>
      <c r="C1242" s="1252"/>
      <c r="F1242" s="1217"/>
    </row>
    <row r="1243" spans="1:7" ht="48" x14ac:dyDescent="0.2">
      <c r="A1243" s="1595"/>
      <c r="B1243" s="1745"/>
      <c r="C1243" s="1252" t="s">
        <v>3773</v>
      </c>
      <c r="D1243" s="1693"/>
      <c r="E1243" s="657"/>
      <c r="F1243" s="639"/>
      <c r="G1243" s="74"/>
    </row>
    <row r="1244" spans="1:7" x14ac:dyDescent="0.2">
      <c r="A1244" s="1595"/>
      <c r="B1244" s="1745"/>
      <c r="C1244" s="1252"/>
      <c r="D1244" s="1693"/>
      <c r="E1244" s="657"/>
      <c r="F1244" s="639"/>
      <c r="G1244" s="74"/>
    </row>
    <row r="1245" spans="1:7" ht="60" x14ac:dyDescent="0.2">
      <c r="A1245" s="1595"/>
      <c r="B1245" s="1718">
        <v>58</v>
      </c>
      <c r="C1245" s="1252" t="s">
        <v>4208</v>
      </c>
      <c r="D1245" s="1693"/>
      <c r="E1245" s="657"/>
      <c r="F1245" s="639"/>
      <c r="G1245" s="74"/>
    </row>
    <row r="1246" spans="1:7" x14ac:dyDescent="0.2">
      <c r="A1246" s="1595"/>
      <c r="B1246" s="1745"/>
      <c r="C1246" s="1252" t="s">
        <v>4209</v>
      </c>
      <c r="D1246" s="262" t="s">
        <v>40</v>
      </c>
      <c r="E1246" s="74">
        <v>1</v>
      </c>
      <c r="F1246" s="1531"/>
      <c r="G1246" s="74">
        <f>F1246*E1246</f>
        <v>0</v>
      </c>
    </row>
    <row r="1247" spans="1:7" ht="36" x14ac:dyDescent="0.2">
      <c r="A1247" s="1595"/>
      <c r="B1247" s="1718">
        <v>59</v>
      </c>
      <c r="C1247" s="1250" t="s">
        <v>4210</v>
      </c>
      <c r="D1247" s="1693"/>
      <c r="E1247" s="657"/>
      <c r="F1247" s="639"/>
      <c r="G1247" s="74"/>
    </row>
    <row r="1248" spans="1:7" x14ac:dyDescent="0.2">
      <c r="A1248" s="1595"/>
      <c r="B1248" s="1745"/>
      <c r="C1248" s="1250" t="s">
        <v>4154</v>
      </c>
      <c r="D1248" s="1260" t="s">
        <v>5</v>
      </c>
      <c r="E1248" s="71">
        <v>1</v>
      </c>
      <c r="F1248" s="1531"/>
      <c r="G1248" s="74">
        <f>F1248*E1248</f>
        <v>0</v>
      </c>
    </row>
    <row r="1249" spans="1:7" ht="204" x14ac:dyDescent="0.2">
      <c r="A1249" s="1595"/>
      <c r="B1249" s="1718">
        <v>60</v>
      </c>
      <c r="C1249" s="1250" t="s">
        <v>4211</v>
      </c>
      <c r="D1249" s="1693"/>
      <c r="E1249" s="657"/>
      <c r="F1249" s="639"/>
      <c r="G1249" s="74"/>
    </row>
    <row r="1250" spans="1:7" x14ac:dyDescent="0.2">
      <c r="A1250" s="1595"/>
      <c r="B1250" s="1745"/>
      <c r="C1250" s="1252" t="s">
        <v>4212</v>
      </c>
      <c r="D1250" s="262" t="s">
        <v>40</v>
      </c>
      <c r="E1250" s="74">
        <v>1</v>
      </c>
      <c r="F1250" s="1531"/>
      <c r="G1250" s="74">
        <f>F1250*E1250</f>
        <v>0</v>
      </c>
    </row>
    <row r="1251" spans="1:7" ht="84" x14ac:dyDescent="0.2">
      <c r="A1251" s="1595"/>
      <c r="B1251" s="1718">
        <v>61</v>
      </c>
      <c r="C1251" s="1250" t="s">
        <v>4213</v>
      </c>
      <c r="D1251" s="1260"/>
      <c r="E1251" s="71"/>
      <c r="F1251" s="639"/>
      <c r="G1251" s="74"/>
    </row>
    <row r="1252" spans="1:7" ht="84" x14ac:dyDescent="0.2">
      <c r="A1252" s="1595"/>
      <c r="B1252" s="1718"/>
      <c r="C1252" s="1250" t="s">
        <v>4214</v>
      </c>
      <c r="D1252" s="1260" t="s">
        <v>40</v>
      </c>
      <c r="E1252" s="71">
        <v>2</v>
      </c>
      <c r="F1252" s="1531"/>
      <c r="G1252" s="74">
        <f>F1252*E1252</f>
        <v>0</v>
      </c>
    </row>
    <row r="1253" spans="1:7" ht="24" x14ac:dyDescent="0.2">
      <c r="A1253" s="1595"/>
      <c r="B1253" s="1718">
        <v>62</v>
      </c>
      <c r="C1253" s="1250" t="s">
        <v>4215</v>
      </c>
      <c r="D1253" s="262"/>
      <c r="E1253" s="74"/>
      <c r="F1253" s="639"/>
      <c r="G1253" s="74"/>
    </row>
    <row r="1254" spans="1:7" x14ac:dyDescent="0.2">
      <c r="A1254" s="1595"/>
      <c r="B1254" s="1745"/>
      <c r="C1254" s="1252" t="s">
        <v>4154</v>
      </c>
      <c r="D1254" s="1260" t="s">
        <v>5</v>
      </c>
      <c r="E1254" s="71">
        <v>2</v>
      </c>
      <c r="F1254" s="1531"/>
      <c r="G1254" s="74">
        <f>F1254*E1254</f>
        <v>0</v>
      </c>
    </row>
    <row r="1255" spans="1:7" x14ac:dyDescent="0.2">
      <c r="A1255" s="1595"/>
      <c r="B1255" s="1745"/>
      <c r="C1255" s="1252" t="s">
        <v>1740</v>
      </c>
      <c r="D1255" s="1260" t="s">
        <v>5</v>
      </c>
      <c r="E1255" s="71">
        <v>7</v>
      </c>
      <c r="F1255" s="1531"/>
      <c r="G1255" s="74">
        <f>F1255*E1255</f>
        <v>0</v>
      </c>
    </row>
    <row r="1256" spans="1:7" ht="24" x14ac:dyDescent="0.2">
      <c r="A1256" s="1595"/>
      <c r="B1256" s="1718">
        <v>63</v>
      </c>
      <c r="C1256" s="1252" t="s">
        <v>4216</v>
      </c>
      <c r="D1256" s="1260"/>
      <c r="E1256" s="71"/>
      <c r="F1256" s="639"/>
      <c r="G1256" s="74"/>
    </row>
    <row r="1257" spans="1:7" x14ac:dyDescent="0.2">
      <c r="A1257" s="1595"/>
      <c r="B1257" s="1745"/>
      <c r="C1257" s="1252" t="s">
        <v>4154</v>
      </c>
      <c r="D1257" s="1260" t="s">
        <v>5</v>
      </c>
      <c r="E1257" s="71">
        <v>1</v>
      </c>
      <c r="F1257" s="1531"/>
      <c r="G1257" s="74">
        <f>F1257*E1257</f>
        <v>0</v>
      </c>
    </row>
    <row r="1258" spans="1:7" x14ac:dyDescent="0.2">
      <c r="A1258" s="1595"/>
      <c r="B1258" s="1745"/>
      <c r="C1258" s="1252" t="s">
        <v>1740</v>
      </c>
      <c r="D1258" s="1260" t="s">
        <v>5</v>
      </c>
      <c r="E1258" s="71">
        <v>1</v>
      </c>
      <c r="F1258" s="1531"/>
      <c r="G1258" s="74">
        <f>F1258*E1258</f>
        <v>0</v>
      </c>
    </row>
    <row r="1259" spans="1:7" ht="24" x14ac:dyDescent="0.2">
      <c r="A1259" s="1595"/>
      <c r="B1259" s="1718">
        <v>64</v>
      </c>
      <c r="C1259" s="1252" t="s">
        <v>4217</v>
      </c>
      <c r="D1259" s="1260"/>
      <c r="E1259" s="71"/>
      <c r="F1259" s="639"/>
      <c r="G1259" s="74"/>
    </row>
    <row r="1260" spans="1:7" x14ac:dyDescent="0.2">
      <c r="A1260" s="1595"/>
      <c r="B1260" s="1745"/>
      <c r="C1260" s="1252" t="s">
        <v>4218</v>
      </c>
      <c r="D1260" s="1260" t="s">
        <v>5</v>
      </c>
      <c r="E1260" s="71">
        <v>2</v>
      </c>
      <c r="F1260" s="1531"/>
      <c r="G1260" s="74">
        <f>F1260*E1260</f>
        <v>0</v>
      </c>
    </row>
    <row r="1261" spans="1:7" x14ac:dyDescent="0.2">
      <c r="A1261" s="1595"/>
      <c r="B1261" s="1745"/>
      <c r="C1261" s="1252" t="s">
        <v>4154</v>
      </c>
      <c r="D1261" s="1260" t="s">
        <v>5</v>
      </c>
      <c r="E1261" s="71">
        <v>2</v>
      </c>
      <c r="F1261" s="1531"/>
      <c r="G1261" s="74">
        <f>F1261*E1261</f>
        <v>0</v>
      </c>
    </row>
    <row r="1262" spans="1:7" ht="36" x14ac:dyDescent="0.2">
      <c r="A1262" s="1595"/>
      <c r="B1262" s="1718">
        <v>65</v>
      </c>
      <c r="C1262" s="1252" t="s">
        <v>4219</v>
      </c>
      <c r="D1262" s="1260"/>
      <c r="E1262" s="71"/>
      <c r="F1262" s="639"/>
      <c r="G1262" s="74"/>
    </row>
    <row r="1263" spans="1:7" x14ac:dyDescent="0.2">
      <c r="A1263" s="1595"/>
      <c r="B1263" s="1745"/>
      <c r="C1263" s="1252" t="s">
        <v>4154</v>
      </c>
      <c r="D1263" s="1260" t="s">
        <v>5</v>
      </c>
      <c r="E1263" s="71">
        <v>1</v>
      </c>
      <c r="F1263" s="1531"/>
      <c r="G1263" s="74">
        <f>F1263*E1263</f>
        <v>0</v>
      </c>
    </row>
    <row r="1264" spans="1:7" x14ac:dyDescent="0.2">
      <c r="A1264" s="1595"/>
      <c r="B1264" s="1718">
        <v>66</v>
      </c>
      <c r="C1264" s="1252" t="s">
        <v>4220</v>
      </c>
      <c r="D1264" s="1705"/>
      <c r="E1264" s="665"/>
      <c r="F1264" s="639"/>
      <c r="G1264" s="74"/>
    </row>
    <row r="1265" spans="1:7" x14ac:dyDescent="0.2">
      <c r="A1265" s="1595"/>
      <c r="B1265" s="1745"/>
      <c r="C1265" s="1252" t="s">
        <v>4221</v>
      </c>
      <c r="D1265" s="1260" t="s">
        <v>5</v>
      </c>
      <c r="E1265" s="71">
        <v>1</v>
      </c>
      <c r="F1265" s="1531"/>
      <c r="G1265" s="74">
        <f>F1265*E1265</f>
        <v>0</v>
      </c>
    </row>
    <row r="1266" spans="1:7" ht="36" x14ac:dyDescent="0.2">
      <c r="A1266" s="1595"/>
      <c r="B1266" s="1718">
        <v>67</v>
      </c>
      <c r="C1266" s="1252" t="s">
        <v>4222</v>
      </c>
      <c r="D1266" s="1260" t="s">
        <v>5</v>
      </c>
      <c r="E1266" s="71">
        <v>2</v>
      </c>
      <c r="F1266" s="1531"/>
      <c r="G1266" s="74">
        <f>F1266*E1266</f>
        <v>0</v>
      </c>
    </row>
    <row r="1267" spans="1:7" ht="24" x14ac:dyDescent="0.2">
      <c r="A1267" s="1595"/>
      <c r="B1267" s="1718">
        <v>68</v>
      </c>
      <c r="C1267" s="1252" t="s">
        <v>4223</v>
      </c>
      <c r="D1267" s="1705"/>
      <c r="E1267" s="665"/>
      <c r="F1267" s="639"/>
      <c r="G1267" s="74"/>
    </row>
    <row r="1268" spans="1:7" x14ac:dyDescent="0.2">
      <c r="A1268" s="1595"/>
      <c r="B1268" s="1745"/>
      <c r="C1268" s="1252" t="s">
        <v>4224</v>
      </c>
      <c r="D1268" s="1260" t="s">
        <v>5</v>
      </c>
      <c r="E1268" s="71">
        <v>6</v>
      </c>
      <c r="F1268" s="1531"/>
      <c r="G1268" s="74">
        <f>F1268*E1268</f>
        <v>0</v>
      </c>
    </row>
    <row r="1269" spans="1:7" ht="36" x14ac:dyDescent="0.2">
      <c r="A1269" s="1595"/>
      <c r="B1269" s="1718">
        <v>69</v>
      </c>
      <c r="C1269" s="1250" t="s">
        <v>4225</v>
      </c>
      <c r="D1269" s="1260" t="s">
        <v>5</v>
      </c>
      <c r="E1269" s="71">
        <v>2</v>
      </c>
      <c r="F1269" s="1531"/>
      <c r="G1269" s="74">
        <f>F1269*E1269</f>
        <v>0</v>
      </c>
    </row>
    <row r="1270" spans="1:7" ht="24" x14ac:dyDescent="0.2">
      <c r="A1270" s="1595"/>
      <c r="B1270" s="1718">
        <v>70</v>
      </c>
      <c r="C1270" s="1250" t="s">
        <v>4226</v>
      </c>
      <c r="D1270" s="1260" t="s">
        <v>5</v>
      </c>
      <c r="E1270" s="71">
        <v>2</v>
      </c>
      <c r="F1270" s="1531"/>
      <c r="G1270" s="74">
        <f>F1270*E1270</f>
        <v>0</v>
      </c>
    </row>
    <row r="1271" spans="1:7" ht="48" x14ac:dyDescent="0.2">
      <c r="A1271" s="1595"/>
      <c r="B1271" s="1718">
        <v>71</v>
      </c>
      <c r="C1271" s="1250" t="s">
        <v>4179</v>
      </c>
      <c r="D1271" s="262"/>
      <c r="E1271" s="74"/>
      <c r="F1271" s="639"/>
      <c r="G1271" s="74"/>
    </row>
    <row r="1272" spans="1:7" x14ac:dyDescent="0.2">
      <c r="A1272" s="1595"/>
      <c r="B1272" s="1718"/>
      <c r="C1272" s="1250" t="s">
        <v>4180</v>
      </c>
      <c r="D1272" s="1260" t="s">
        <v>5</v>
      </c>
      <c r="E1272" s="71">
        <v>2</v>
      </c>
      <c r="F1272" s="1531"/>
      <c r="G1272" s="74">
        <f>F1272*E1272</f>
        <v>0</v>
      </c>
    </row>
    <row r="1273" spans="1:7" ht="48" x14ac:dyDescent="0.2">
      <c r="A1273" s="1595"/>
      <c r="B1273" s="1718">
        <v>72</v>
      </c>
      <c r="C1273" s="1250" t="s">
        <v>4165</v>
      </c>
      <c r="D1273" s="1596"/>
      <c r="E1273" s="665"/>
      <c r="F1273" s="639"/>
      <c r="G1273" s="74"/>
    </row>
    <row r="1274" spans="1:7" x14ac:dyDescent="0.2">
      <c r="A1274" s="1595"/>
      <c r="B1274" s="1745"/>
      <c r="C1274" s="1250" t="s">
        <v>1740</v>
      </c>
      <c r="D1274" s="1260" t="s">
        <v>926</v>
      </c>
      <c r="E1274" s="71">
        <v>8</v>
      </c>
      <c r="F1274" s="1531"/>
      <c r="G1274" s="74">
        <f>F1274*E1274</f>
        <v>0</v>
      </c>
    </row>
    <row r="1275" spans="1:7" x14ac:dyDescent="0.2">
      <c r="A1275" s="1595"/>
      <c r="B1275" s="1745"/>
      <c r="C1275" s="1250" t="s">
        <v>1733</v>
      </c>
      <c r="D1275" s="1260" t="s">
        <v>926</v>
      </c>
      <c r="E1275" s="71">
        <v>10</v>
      </c>
      <c r="F1275" s="1531"/>
      <c r="G1275" s="74">
        <f>F1275*E1275</f>
        <v>0</v>
      </c>
    </row>
    <row r="1276" spans="1:7" ht="72" x14ac:dyDescent="0.2">
      <c r="A1276" s="1595"/>
      <c r="B1276" s="1718">
        <v>73</v>
      </c>
      <c r="C1276" s="1597" t="s">
        <v>4227</v>
      </c>
      <c r="D1276" s="1608"/>
      <c r="E1276" s="668"/>
      <c r="F1276" s="639"/>
      <c r="G1276" s="74"/>
    </row>
    <row r="1277" spans="1:7" x14ac:dyDescent="0.2">
      <c r="A1277" s="1595"/>
      <c r="B1277" s="1718"/>
      <c r="C1277" s="1597" t="s">
        <v>4228</v>
      </c>
      <c r="D1277" s="1608" t="s">
        <v>926</v>
      </c>
      <c r="E1277" s="668">
        <v>10</v>
      </c>
      <c r="F1277" s="1531"/>
      <c r="G1277" s="74">
        <f>F1277*E1277</f>
        <v>0</v>
      </c>
    </row>
    <row r="1278" spans="1:7" x14ac:dyDescent="0.2">
      <c r="A1278" s="1595"/>
      <c r="B1278" s="1718"/>
      <c r="C1278" s="1597" t="s">
        <v>4229</v>
      </c>
      <c r="D1278" s="1608" t="s">
        <v>926</v>
      </c>
      <c r="E1278" s="668">
        <v>25</v>
      </c>
      <c r="F1278" s="1531"/>
      <c r="G1278" s="74">
        <f>F1278*E1278</f>
        <v>0</v>
      </c>
    </row>
    <row r="1279" spans="1:7" x14ac:dyDescent="0.2">
      <c r="A1279" s="1595"/>
      <c r="B1279" s="1745"/>
      <c r="C1279" s="1597" t="s">
        <v>4230</v>
      </c>
      <c r="D1279" s="1608" t="s">
        <v>926</v>
      </c>
      <c r="E1279" s="668">
        <v>24</v>
      </c>
      <c r="F1279" s="1531"/>
      <c r="G1279" s="74">
        <f>F1279*E1279</f>
        <v>0</v>
      </c>
    </row>
    <row r="1280" spans="1:7" ht="36" x14ac:dyDescent="0.2">
      <c r="A1280" s="1595"/>
      <c r="B1280" s="1718">
        <v>74</v>
      </c>
      <c r="C1280" s="1700" t="s">
        <v>4166</v>
      </c>
      <c r="D1280" s="1705"/>
      <c r="E1280" s="665"/>
      <c r="F1280" s="639"/>
      <c r="G1280" s="74"/>
    </row>
    <row r="1281" spans="1:7" x14ac:dyDescent="0.2">
      <c r="A1281" s="1595"/>
      <c r="B1281" s="1745"/>
      <c r="C1281" s="1700" t="s">
        <v>4167</v>
      </c>
      <c r="D1281" s="1260" t="s">
        <v>148</v>
      </c>
      <c r="E1281" s="71">
        <v>45</v>
      </c>
      <c r="F1281" s="1531"/>
      <c r="G1281" s="74">
        <f>F1281*E1281</f>
        <v>0</v>
      </c>
    </row>
    <row r="1282" spans="1:7" ht="36" x14ac:dyDescent="0.2">
      <c r="A1282" s="1595"/>
      <c r="B1282" s="1718">
        <v>75</v>
      </c>
      <c r="C1282" s="1252" t="s">
        <v>4168</v>
      </c>
      <c r="D1282" s="262"/>
      <c r="E1282" s="74"/>
      <c r="F1282" s="639"/>
      <c r="G1282" s="74"/>
    </row>
    <row r="1283" spans="1:7" x14ac:dyDescent="0.2">
      <c r="A1283" s="1595"/>
      <c r="B1283" s="1745"/>
      <c r="C1283" s="1252" t="s">
        <v>4169</v>
      </c>
      <c r="D1283" s="1260" t="s">
        <v>926</v>
      </c>
      <c r="E1283" s="71">
        <f>E1274</f>
        <v>8</v>
      </c>
      <c r="F1283" s="1531"/>
      <c r="G1283" s="74">
        <f>F1283*E1283</f>
        <v>0</v>
      </c>
    </row>
    <row r="1284" spans="1:7" x14ac:dyDescent="0.2">
      <c r="A1284" s="1595"/>
      <c r="B1284" s="1745"/>
      <c r="C1284" s="1252" t="s">
        <v>4053</v>
      </c>
      <c r="D1284" s="1260" t="s">
        <v>926</v>
      </c>
      <c r="E1284" s="71">
        <f>E1275</f>
        <v>10</v>
      </c>
      <c r="F1284" s="1531"/>
      <c r="G1284" s="74">
        <f>F1284*E1284</f>
        <v>0</v>
      </c>
    </row>
    <row r="1285" spans="1:7" ht="50.25" customHeight="1" x14ac:dyDescent="0.2">
      <c r="A1285" s="1595"/>
      <c r="B1285" s="1718">
        <v>76</v>
      </c>
      <c r="C1285" s="1250" t="s">
        <v>4231</v>
      </c>
      <c r="D1285" s="1705"/>
      <c r="E1285" s="665"/>
      <c r="F1285" s="639"/>
      <c r="G1285" s="74"/>
    </row>
    <row r="1286" spans="1:7" x14ac:dyDescent="0.2">
      <c r="A1286" s="1595"/>
      <c r="B1286" s="1718"/>
      <c r="C1286" s="1250" t="s">
        <v>4232</v>
      </c>
      <c r="D1286" s="1260" t="s">
        <v>926</v>
      </c>
      <c r="E1286" s="71">
        <f>E1277</f>
        <v>10</v>
      </c>
      <c r="F1286" s="1531"/>
      <c r="G1286" s="74">
        <f>F1286*E1286</f>
        <v>0</v>
      </c>
    </row>
    <row r="1287" spans="1:7" x14ac:dyDescent="0.2">
      <c r="A1287" s="1595"/>
      <c r="B1287" s="1745"/>
      <c r="C1287" s="1250" t="s">
        <v>4233</v>
      </c>
      <c r="D1287" s="1260" t="s">
        <v>926</v>
      </c>
      <c r="E1287" s="71">
        <f>E1278</f>
        <v>25</v>
      </c>
      <c r="F1287" s="1531"/>
      <c r="G1287" s="74">
        <f>F1287*E1287</f>
        <v>0</v>
      </c>
    </row>
    <row r="1288" spans="1:7" x14ac:dyDescent="0.2">
      <c r="A1288" s="1595"/>
      <c r="B1288" s="1745"/>
      <c r="C1288" s="1250" t="s">
        <v>4234</v>
      </c>
      <c r="D1288" s="1260" t="s">
        <v>926</v>
      </c>
      <c r="E1288" s="71">
        <f>E1279</f>
        <v>24</v>
      </c>
      <c r="F1288" s="1531"/>
      <c r="G1288" s="74">
        <f>F1288*E1288</f>
        <v>0</v>
      </c>
    </row>
    <row r="1289" spans="1:7" ht="60" x14ac:dyDescent="0.2">
      <c r="A1289" s="1595"/>
      <c r="B1289" s="1718">
        <v>77</v>
      </c>
      <c r="C1289" s="1252" t="s">
        <v>4049</v>
      </c>
      <c r="D1289" s="262"/>
      <c r="E1289" s="74"/>
      <c r="F1289" s="639"/>
      <c r="G1289" s="74"/>
    </row>
    <row r="1290" spans="1:7" x14ac:dyDescent="0.2">
      <c r="A1290" s="1595"/>
      <c r="B1290" s="1745"/>
      <c r="C1290" s="1654"/>
      <c r="D1290" s="262" t="s">
        <v>40</v>
      </c>
      <c r="E1290" s="74">
        <v>1</v>
      </c>
      <c r="F1290" s="1531"/>
      <c r="G1290" s="74">
        <f>F1290*E1290</f>
        <v>0</v>
      </c>
    </row>
    <row r="1291" spans="1:7" x14ac:dyDescent="0.2">
      <c r="A1291" s="1595"/>
      <c r="B1291" s="1745"/>
      <c r="C1291" s="1654"/>
      <c r="D1291" s="262"/>
      <c r="E1291" s="74"/>
      <c r="F1291" s="639"/>
      <c r="G1291" s="74"/>
    </row>
    <row r="1292" spans="1:7" x14ac:dyDescent="0.2">
      <c r="A1292" s="1595"/>
      <c r="B1292" s="1745"/>
      <c r="C1292" s="1654" t="s">
        <v>4235</v>
      </c>
      <c r="D1292" s="1693"/>
      <c r="E1292" s="657"/>
      <c r="F1292" s="639"/>
      <c r="G1292" s="74"/>
    </row>
    <row r="1293" spans="1:7" x14ac:dyDescent="0.2">
      <c r="A1293" s="1595"/>
      <c r="B1293" s="1745"/>
      <c r="C1293" s="1654" t="s">
        <v>4236</v>
      </c>
      <c r="D1293" s="1693"/>
      <c r="E1293" s="657"/>
      <c r="F1293" s="639"/>
      <c r="G1293" s="74"/>
    </row>
    <row r="1294" spans="1:7" x14ac:dyDescent="0.2">
      <c r="A1294" s="1595"/>
      <c r="B1294" s="1718">
        <v>78</v>
      </c>
      <c r="C1294" s="1252" t="s">
        <v>4069</v>
      </c>
      <c r="D1294" s="1693"/>
      <c r="E1294" s="657"/>
      <c r="F1294" s="639"/>
      <c r="G1294" s="74"/>
    </row>
    <row r="1295" spans="1:7" x14ac:dyDescent="0.2">
      <c r="A1295" s="1595"/>
      <c r="B1295" s="1745"/>
      <c r="C1295" s="1252" t="s">
        <v>4237</v>
      </c>
      <c r="D1295" s="1693"/>
      <c r="E1295" s="657"/>
      <c r="F1295" s="639"/>
      <c r="G1295" s="74"/>
    </row>
    <row r="1296" spans="1:7" x14ac:dyDescent="0.2">
      <c r="A1296" s="1595"/>
      <c r="B1296" s="1745"/>
      <c r="C1296" s="1252" t="s">
        <v>4238</v>
      </c>
      <c r="D1296" s="1693"/>
      <c r="E1296" s="657"/>
      <c r="F1296" s="639"/>
      <c r="G1296" s="74"/>
    </row>
    <row r="1297" spans="1:7" x14ac:dyDescent="0.2">
      <c r="A1297" s="1595"/>
      <c r="B1297" s="1745"/>
      <c r="C1297" s="1252" t="s">
        <v>4239</v>
      </c>
      <c r="D1297" s="1693"/>
      <c r="E1297" s="657"/>
      <c r="F1297" s="639"/>
      <c r="G1297" s="74"/>
    </row>
    <row r="1298" spans="1:7" x14ac:dyDescent="0.2">
      <c r="A1298" s="1595"/>
      <c r="B1298" s="1745"/>
      <c r="C1298" s="1252" t="s">
        <v>4073</v>
      </c>
      <c r="D1298" s="1693"/>
      <c r="E1298" s="657"/>
      <c r="F1298" s="639"/>
      <c r="G1298" s="74"/>
    </row>
    <row r="1299" spans="1:7" x14ac:dyDescent="0.2">
      <c r="A1299" s="1595"/>
      <c r="B1299" s="1745"/>
      <c r="C1299" s="1699"/>
      <c r="D1299" s="1693"/>
      <c r="E1299" s="657"/>
      <c r="F1299" s="639"/>
      <c r="G1299" s="74"/>
    </row>
    <row r="1300" spans="1:7" x14ac:dyDescent="0.2">
      <c r="A1300" s="1595"/>
      <c r="B1300" s="1745"/>
      <c r="C1300" s="1252" t="s">
        <v>4074</v>
      </c>
      <c r="D1300" s="1693"/>
      <c r="E1300" s="657"/>
      <c r="F1300" s="639"/>
      <c r="G1300" s="74"/>
    </row>
    <row r="1301" spans="1:7" ht="24" x14ac:dyDescent="0.2">
      <c r="A1301" s="1595"/>
      <c r="B1301" s="1745"/>
      <c r="C1301" s="1700" t="s">
        <v>4240</v>
      </c>
      <c r="D1301" s="1693"/>
      <c r="E1301" s="657"/>
      <c r="F1301" s="639"/>
      <c r="G1301" s="74"/>
    </row>
    <row r="1302" spans="1:7" x14ac:dyDescent="0.2">
      <c r="A1302" s="1595"/>
      <c r="B1302" s="1745"/>
      <c r="C1302" s="1252" t="s">
        <v>4241</v>
      </c>
      <c r="D1302" s="1693"/>
      <c r="E1302" s="657"/>
      <c r="F1302" s="639"/>
      <c r="G1302" s="74"/>
    </row>
    <row r="1303" spans="1:7" x14ac:dyDescent="0.2">
      <c r="A1303" s="1595"/>
      <c r="B1303" s="1745"/>
      <c r="C1303" s="1252" t="s">
        <v>4242</v>
      </c>
      <c r="D1303" s="1693"/>
      <c r="E1303" s="657"/>
      <c r="F1303" s="639"/>
      <c r="G1303" s="74"/>
    </row>
    <row r="1304" spans="1:7" x14ac:dyDescent="0.2">
      <c r="A1304" s="1595"/>
      <c r="B1304" s="1745"/>
      <c r="C1304" s="1252" t="s">
        <v>4243</v>
      </c>
      <c r="D1304" s="1693"/>
      <c r="E1304" s="657"/>
      <c r="F1304" s="639"/>
      <c r="G1304" s="74"/>
    </row>
    <row r="1305" spans="1:7" x14ac:dyDescent="0.2">
      <c r="A1305" s="1595"/>
      <c r="B1305" s="1745"/>
      <c r="C1305" s="1700" t="s">
        <v>4244</v>
      </c>
      <c r="D1305" s="1693"/>
      <c r="E1305" s="657"/>
      <c r="F1305" s="639"/>
      <c r="G1305" s="74"/>
    </row>
    <row r="1306" spans="1:7" x14ac:dyDescent="0.2">
      <c r="A1306" s="1595"/>
      <c r="B1306" s="1745"/>
      <c r="C1306" s="1252" t="s">
        <v>4190</v>
      </c>
      <c r="D1306" s="1693"/>
      <c r="E1306" s="657"/>
      <c r="F1306" s="639"/>
      <c r="G1306" s="74"/>
    </row>
    <row r="1307" spans="1:7" x14ac:dyDescent="0.2">
      <c r="A1307" s="1595"/>
      <c r="B1307" s="1745"/>
      <c r="C1307" s="1252" t="s">
        <v>4245</v>
      </c>
      <c r="D1307" s="1693"/>
      <c r="E1307" s="657"/>
      <c r="F1307" s="639"/>
      <c r="G1307" s="74"/>
    </row>
    <row r="1308" spans="1:7" ht="36" x14ac:dyDescent="0.2">
      <c r="A1308" s="1595"/>
      <c r="B1308" s="1745"/>
      <c r="C1308" s="1700" t="s">
        <v>4246</v>
      </c>
      <c r="D1308" s="1693"/>
      <c r="E1308" s="657"/>
      <c r="F1308" s="639"/>
      <c r="G1308" s="74"/>
    </row>
    <row r="1309" spans="1:7" x14ac:dyDescent="0.2">
      <c r="A1309" s="1595"/>
      <c r="B1309" s="1745"/>
      <c r="C1309" s="1700" t="s">
        <v>4247</v>
      </c>
      <c r="D1309" s="1693"/>
      <c r="E1309" s="657"/>
      <c r="F1309" s="639"/>
      <c r="G1309" s="74"/>
    </row>
    <row r="1310" spans="1:7" x14ac:dyDescent="0.2">
      <c r="A1310" s="1595"/>
      <c r="B1310" s="1745"/>
      <c r="C1310" s="1700" t="s">
        <v>4248</v>
      </c>
      <c r="D1310" s="1693"/>
      <c r="E1310" s="657"/>
      <c r="F1310" s="639"/>
      <c r="G1310" s="74"/>
    </row>
    <row r="1311" spans="1:7" x14ac:dyDescent="0.2">
      <c r="A1311" s="1595"/>
      <c r="B1311" s="1745"/>
      <c r="C1311" s="1252" t="s">
        <v>4087</v>
      </c>
      <c r="D1311" s="1693"/>
      <c r="E1311" s="657"/>
      <c r="F1311" s="639"/>
      <c r="G1311" s="74"/>
    </row>
    <row r="1312" spans="1:7" ht="24" x14ac:dyDescent="0.2">
      <c r="A1312" s="1595"/>
      <c r="B1312" s="1745"/>
      <c r="C1312" s="1252" t="s">
        <v>4088</v>
      </c>
      <c r="D1312" s="1693"/>
      <c r="E1312" s="657"/>
      <c r="F1312" s="639"/>
      <c r="G1312" s="74"/>
    </row>
    <row r="1313" spans="1:7" x14ac:dyDescent="0.2">
      <c r="A1313" s="1595"/>
      <c r="B1313" s="1745"/>
      <c r="C1313" s="1252"/>
      <c r="D1313" s="1693"/>
      <c r="E1313" s="657"/>
      <c r="F1313" s="639"/>
      <c r="G1313" s="74"/>
    </row>
    <row r="1314" spans="1:7" x14ac:dyDescent="0.2">
      <c r="A1314" s="1595"/>
      <c r="B1314" s="1745"/>
      <c r="C1314" s="1252" t="s">
        <v>4091</v>
      </c>
      <c r="D1314" s="1693"/>
      <c r="E1314" s="657"/>
      <c r="F1314" s="639"/>
      <c r="G1314" s="74"/>
    </row>
    <row r="1315" spans="1:7" x14ac:dyDescent="0.2">
      <c r="A1315" s="1595"/>
      <c r="B1315" s="1745"/>
      <c r="C1315" s="1700" t="s">
        <v>4249</v>
      </c>
      <c r="D1315" s="1693"/>
      <c r="E1315" s="657"/>
      <c r="F1315" s="639"/>
      <c r="G1315" s="74"/>
    </row>
    <row r="1316" spans="1:7" x14ac:dyDescent="0.2">
      <c r="A1316" s="1595"/>
      <c r="B1316" s="1745"/>
      <c r="C1316" s="1700" t="s">
        <v>4250</v>
      </c>
      <c r="D1316" s="1693"/>
      <c r="E1316" s="657"/>
      <c r="F1316" s="639"/>
      <c r="G1316" s="74"/>
    </row>
    <row r="1317" spans="1:7" x14ac:dyDescent="0.2">
      <c r="A1317" s="1595"/>
      <c r="B1317" s="1745"/>
      <c r="C1317" s="1700" t="s">
        <v>4251</v>
      </c>
      <c r="D1317" s="1693"/>
      <c r="E1317" s="657"/>
      <c r="F1317" s="639"/>
      <c r="G1317" s="74"/>
    </row>
    <row r="1318" spans="1:7" x14ac:dyDescent="0.2">
      <c r="A1318" s="1595"/>
      <c r="B1318" s="1745"/>
      <c r="C1318" s="1252" t="s">
        <v>4095</v>
      </c>
      <c r="D1318" s="1693"/>
      <c r="E1318" s="657"/>
      <c r="F1318" s="639"/>
      <c r="G1318" s="74"/>
    </row>
    <row r="1319" spans="1:7" x14ac:dyDescent="0.2">
      <c r="A1319" s="1595"/>
      <c r="B1319" s="1745"/>
      <c r="C1319" s="1252" t="s">
        <v>4096</v>
      </c>
      <c r="D1319" s="1693"/>
      <c r="E1319" s="657"/>
      <c r="F1319" s="639"/>
      <c r="G1319" s="74"/>
    </row>
    <row r="1320" spans="1:7" x14ac:dyDescent="0.2">
      <c r="A1320" s="1595"/>
      <c r="B1320" s="1745"/>
      <c r="C1320" s="1252" t="s">
        <v>4097</v>
      </c>
      <c r="D1320" s="1693"/>
      <c r="E1320" s="657"/>
      <c r="F1320" s="639"/>
      <c r="G1320" s="74"/>
    </row>
    <row r="1321" spans="1:7" x14ac:dyDescent="0.2">
      <c r="A1321" s="1595"/>
      <c r="B1321" s="1745"/>
      <c r="C1321" s="1252" t="s">
        <v>4099</v>
      </c>
      <c r="D1321" s="1693"/>
      <c r="E1321" s="657"/>
      <c r="F1321" s="639"/>
      <c r="G1321" s="74"/>
    </row>
    <row r="1322" spans="1:7" x14ac:dyDescent="0.2">
      <c r="A1322" s="1595"/>
      <c r="B1322" s="1745"/>
      <c r="C1322" s="1252" t="s">
        <v>4100</v>
      </c>
      <c r="D1322" s="1693"/>
      <c r="E1322" s="657"/>
      <c r="F1322" s="639"/>
      <c r="G1322" s="74"/>
    </row>
    <row r="1323" spans="1:7" x14ac:dyDescent="0.2">
      <c r="A1323" s="1595"/>
      <c r="B1323" s="1745"/>
      <c r="C1323" s="1252"/>
      <c r="D1323" s="1693"/>
      <c r="E1323" s="657"/>
      <c r="F1323" s="639"/>
      <c r="G1323" s="74"/>
    </row>
    <row r="1324" spans="1:7" ht="24" x14ac:dyDescent="0.2">
      <c r="A1324" s="1595"/>
      <c r="B1324" s="1745"/>
      <c r="C1324" s="1252" t="s">
        <v>4252</v>
      </c>
      <c r="D1324" s="1693"/>
      <c r="E1324" s="657"/>
      <c r="F1324" s="639"/>
      <c r="G1324" s="74"/>
    </row>
    <row r="1325" spans="1:7" ht="24" x14ac:dyDescent="0.2">
      <c r="A1325" s="1595"/>
      <c r="B1325" s="1745"/>
      <c r="C1325" s="1252" t="s">
        <v>4108</v>
      </c>
      <c r="D1325" s="262" t="s">
        <v>40</v>
      </c>
      <c r="E1325" s="74">
        <v>1</v>
      </c>
      <c r="F1325" s="1531"/>
      <c r="G1325" s="74">
        <f>F1325*E1325</f>
        <v>0</v>
      </c>
    </row>
    <row r="1326" spans="1:7" ht="48" x14ac:dyDescent="0.2">
      <c r="A1326" s="1595"/>
      <c r="B1326" s="1745"/>
      <c r="C1326" s="1252" t="s">
        <v>3773</v>
      </c>
      <c r="D1326" s="262"/>
      <c r="E1326" s="74"/>
      <c r="F1326" s="639"/>
      <c r="G1326" s="74"/>
    </row>
    <row r="1327" spans="1:7" ht="36" x14ac:dyDescent="0.2">
      <c r="A1327" s="1595"/>
      <c r="B1327" s="1718">
        <v>79</v>
      </c>
      <c r="C1327" s="1250" t="s">
        <v>4253</v>
      </c>
      <c r="D1327" s="262"/>
      <c r="E1327" s="74"/>
      <c r="F1327" s="639"/>
      <c r="G1327" s="74"/>
    </row>
    <row r="1328" spans="1:7" x14ac:dyDescent="0.2">
      <c r="A1328" s="1595"/>
      <c r="B1328" s="1745"/>
      <c r="C1328" s="1250" t="s">
        <v>4254</v>
      </c>
      <c r="D1328" s="262" t="s">
        <v>40</v>
      </c>
      <c r="E1328" s="74">
        <v>1</v>
      </c>
      <c r="F1328" s="1531"/>
      <c r="G1328" s="74">
        <f>F1328*E1328</f>
        <v>0</v>
      </c>
    </row>
    <row r="1329" spans="1:7" ht="36" x14ac:dyDescent="0.2">
      <c r="A1329" s="1595"/>
      <c r="B1329" s="1718">
        <v>80</v>
      </c>
      <c r="C1329" s="1250" t="s">
        <v>4255</v>
      </c>
      <c r="D1329" s="1693"/>
      <c r="E1329" s="657"/>
      <c r="F1329" s="639"/>
      <c r="G1329" s="74"/>
    </row>
    <row r="1330" spans="1:7" x14ac:dyDescent="0.2">
      <c r="A1330" s="1595"/>
      <c r="B1330" s="1745"/>
      <c r="C1330" s="1250" t="s">
        <v>4256</v>
      </c>
      <c r="D1330" s="1260" t="s">
        <v>5</v>
      </c>
      <c r="E1330" s="71">
        <v>1</v>
      </c>
      <c r="F1330" s="1531"/>
      <c r="G1330" s="74">
        <f>F1330*E1330</f>
        <v>0</v>
      </c>
    </row>
    <row r="1331" spans="1:7" ht="48" x14ac:dyDescent="0.2">
      <c r="A1331" s="1595"/>
      <c r="B1331" s="1718">
        <v>81</v>
      </c>
      <c r="C1331" s="1252" t="s">
        <v>4137</v>
      </c>
      <c r="D1331" s="1694"/>
      <c r="E1331" s="663"/>
      <c r="F1331" s="639"/>
      <c r="G1331" s="74"/>
    </row>
    <row r="1332" spans="1:7" ht="25.5" customHeight="1" x14ac:dyDescent="0.2">
      <c r="A1332" s="1595"/>
      <c r="B1332" s="1745"/>
      <c r="C1332" s="1250" t="s">
        <v>4257</v>
      </c>
      <c r="D1332" s="1260" t="s">
        <v>40</v>
      </c>
      <c r="E1332" s="71">
        <v>1</v>
      </c>
      <c r="F1332" s="1531"/>
      <c r="G1332" s="74">
        <f>F1332*E1332</f>
        <v>0</v>
      </c>
    </row>
    <row r="1333" spans="1:7" ht="72" x14ac:dyDescent="0.2">
      <c r="A1333" s="1595"/>
      <c r="B1333" s="1718">
        <v>82</v>
      </c>
      <c r="C1333" s="1250" t="s">
        <v>5079</v>
      </c>
      <c r="D1333" s="1260"/>
      <c r="E1333" s="71"/>
      <c r="F1333" s="639"/>
      <c r="G1333" s="74"/>
    </row>
    <row r="1334" spans="1:7" ht="48" x14ac:dyDescent="0.2">
      <c r="A1334" s="1595"/>
      <c r="B1334" s="1745"/>
      <c r="C1334" s="1250" t="s">
        <v>4258</v>
      </c>
      <c r="D1334" s="1260" t="s">
        <v>5</v>
      </c>
      <c r="E1334" s="71">
        <v>2</v>
      </c>
      <c r="F1334" s="1531"/>
      <c r="G1334" s="74">
        <f>F1334*E1334</f>
        <v>0</v>
      </c>
    </row>
    <row r="1335" spans="1:7" ht="36" x14ac:dyDescent="0.2">
      <c r="A1335" s="1595"/>
      <c r="B1335" s="1718">
        <v>83</v>
      </c>
      <c r="C1335" s="1250" t="s">
        <v>4158</v>
      </c>
      <c r="D1335" s="1260"/>
      <c r="E1335" s="71"/>
      <c r="F1335" s="639"/>
      <c r="G1335" s="74"/>
    </row>
    <row r="1336" spans="1:7" x14ac:dyDescent="0.2">
      <c r="A1336" s="1595"/>
      <c r="B1336" s="1745"/>
      <c r="C1336" s="1250" t="s">
        <v>4259</v>
      </c>
      <c r="D1336" s="1260" t="s">
        <v>5</v>
      </c>
      <c r="E1336" s="71">
        <v>1</v>
      </c>
      <c r="F1336" s="1531"/>
      <c r="G1336" s="74">
        <f>F1336*E1336</f>
        <v>0</v>
      </c>
    </row>
    <row r="1337" spans="1:7" ht="36" x14ac:dyDescent="0.2">
      <c r="A1337" s="1595"/>
      <c r="B1337" s="1718">
        <v>84</v>
      </c>
      <c r="C1337" s="1250" t="s">
        <v>4160</v>
      </c>
      <c r="D1337" s="262"/>
      <c r="E1337" s="71"/>
      <c r="F1337" s="639"/>
      <c r="G1337" s="74"/>
    </row>
    <row r="1338" spans="1:7" x14ac:dyDescent="0.2">
      <c r="A1338" s="1595"/>
      <c r="B1338" s="1745"/>
      <c r="C1338" s="1250" t="s">
        <v>4259</v>
      </c>
      <c r="D1338" s="1260" t="s">
        <v>5</v>
      </c>
      <c r="E1338" s="71">
        <v>7</v>
      </c>
      <c r="F1338" s="1531"/>
      <c r="G1338" s="74">
        <f>F1338*E1338</f>
        <v>0</v>
      </c>
    </row>
    <row r="1339" spans="1:7" ht="36" x14ac:dyDescent="0.2">
      <c r="A1339" s="1595"/>
      <c r="B1339" s="1718">
        <v>85</v>
      </c>
      <c r="C1339" s="1250" t="s">
        <v>4161</v>
      </c>
      <c r="D1339" s="1260"/>
      <c r="E1339" s="71"/>
      <c r="F1339" s="639"/>
      <c r="G1339" s="74"/>
    </row>
    <row r="1340" spans="1:7" x14ac:dyDescent="0.2">
      <c r="A1340" s="1595"/>
      <c r="B1340" s="1745"/>
      <c r="C1340" s="1250" t="s">
        <v>1739</v>
      </c>
      <c r="D1340" s="1260" t="s">
        <v>5</v>
      </c>
      <c r="E1340" s="71">
        <v>2</v>
      </c>
      <c r="F1340" s="1531"/>
      <c r="G1340" s="74">
        <f>F1340*E1340</f>
        <v>0</v>
      </c>
    </row>
    <row r="1341" spans="1:7" ht="48" x14ac:dyDescent="0.2">
      <c r="A1341" s="1595"/>
      <c r="B1341" s="1718">
        <v>86</v>
      </c>
      <c r="C1341" s="1250" t="s">
        <v>4162</v>
      </c>
      <c r="D1341" s="1260"/>
      <c r="E1341" s="71"/>
      <c r="F1341" s="639"/>
      <c r="G1341" s="74"/>
    </row>
    <row r="1342" spans="1:7" x14ac:dyDescent="0.2">
      <c r="A1342" s="1595"/>
      <c r="B1342" s="1745"/>
      <c r="C1342" s="1250" t="s">
        <v>3519</v>
      </c>
      <c r="D1342" s="1260" t="s">
        <v>926</v>
      </c>
      <c r="E1342" s="71">
        <v>2</v>
      </c>
      <c r="F1342" s="1531"/>
      <c r="G1342" s="74">
        <f>F1342*E1342</f>
        <v>0</v>
      </c>
    </row>
    <row r="1343" spans="1:7" x14ac:dyDescent="0.2">
      <c r="A1343" s="1595"/>
      <c r="B1343" s="1745"/>
      <c r="C1343" s="1250" t="s">
        <v>3515</v>
      </c>
      <c r="D1343" s="1260" t="s">
        <v>926</v>
      </c>
      <c r="E1343" s="71">
        <v>1</v>
      </c>
      <c r="F1343" s="1531"/>
      <c r="G1343" s="74">
        <f>F1343*E1343</f>
        <v>0</v>
      </c>
    </row>
    <row r="1344" spans="1:7" x14ac:dyDescent="0.2">
      <c r="A1344" s="1595"/>
      <c r="B1344" s="1745"/>
      <c r="C1344" s="1250" t="s">
        <v>4163</v>
      </c>
      <c r="D1344" s="1260" t="s">
        <v>926</v>
      </c>
      <c r="E1344" s="71">
        <v>1</v>
      </c>
      <c r="F1344" s="1531"/>
      <c r="G1344" s="74">
        <f>F1344*E1344</f>
        <v>0</v>
      </c>
    </row>
    <row r="1345" spans="1:7" ht="48" x14ac:dyDescent="0.2">
      <c r="A1345" s="1595"/>
      <c r="B1345" s="1718">
        <v>87</v>
      </c>
      <c r="C1345" s="1250" t="s">
        <v>4164</v>
      </c>
      <c r="D1345" s="262"/>
      <c r="E1345" s="71"/>
      <c r="F1345" s="639"/>
      <c r="G1345" s="74"/>
    </row>
    <row r="1346" spans="1:7" x14ac:dyDescent="0.2">
      <c r="A1346" s="1595"/>
      <c r="B1346" s="1745"/>
      <c r="C1346" s="1250" t="s">
        <v>4259</v>
      </c>
      <c r="D1346" s="1260" t="s">
        <v>926</v>
      </c>
      <c r="E1346" s="71">
        <v>12</v>
      </c>
      <c r="F1346" s="1531"/>
      <c r="G1346" s="74">
        <f>F1346*E1346</f>
        <v>0</v>
      </c>
    </row>
    <row r="1347" spans="1:7" ht="48" x14ac:dyDescent="0.2">
      <c r="A1347" s="1595"/>
      <c r="B1347" s="1718">
        <v>89</v>
      </c>
      <c r="C1347" s="1250" t="s">
        <v>4165</v>
      </c>
      <c r="D1347" s="262"/>
      <c r="E1347" s="71"/>
      <c r="F1347" s="639"/>
      <c r="G1347" s="74"/>
    </row>
    <row r="1348" spans="1:7" x14ac:dyDescent="0.2">
      <c r="A1348" s="1595"/>
      <c r="B1348" s="1745"/>
      <c r="C1348" s="1250" t="s">
        <v>4259</v>
      </c>
      <c r="D1348" s="1260" t="s">
        <v>926</v>
      </c>
      <c r="E1348" s="71">
        <v>15</v>
      </c>
      <c r="F1348" s="1531"/>
      <c r="G1348" s="74">
        <f>F1348*E1348</f>
        <v>0</v>
      </c>
    </row>
    <row r="1349" spans="1:7" ht="36" x14ac:dyDescent="0.2">
      <c r="A1349" s="1595"/>
      <c r="B1349" s="1718">
        <v>90</v>
      </c>
      <c r="C1349" s="1700" t="s">
        <v>4166</v>
      </c>
      <c r="D1349" s="1260"/>
      <c r="E1349" s="71"/>
      <c r="F1349" s="639"/>
      <c r="G1349" s="74"/>
    </row>
    <row r="1350" spans="1:7" x14ac:dyDescent="0.2">
      <c r="A1350" s="1595"/>
      <c r="B1350" s="1745"/>
      <c r="C1350" s="1700" t="s">
        <v>4167</v>
      </c>
      <c r="D1350" s="1260" t="s">
        <v>148</v>
      </c>
      <c r="E1350" s="71">
        <v>65</v>
      </c>
      <c r="F1350" s="1531"/>
      <c r="G1350" s="74">
        <f>F1350*E1350</f>
        <v>0</v>
      </c>
    </row>
    <row r="1351" spans="1:7" ht="36" x14ac:dyDescent="0.2">
      <c r="A1351" s="1595"/>
      <c r="B1351" s="1718">
        <v>91</v>
      </c>
      <c r="C1351" s="1252" t="s">
        <v>4168</v>
      </c>
      <c r="D1351" s="262"/>
      <c r="E1351" s="74"/>
      <c r="F1351" s="639"/>
      <c r="G1351" s="74"/>
    </row>
    <row r="1352" spans="1:7" x14ac:dyDescent="0.2">
      <c r="A1352" s="1595"/>
      <c r="B1352" s="1745"/>
      <c r="C1352" s="1252" t="s">
        <v>4260</v>
      </c>
      <c r="D1352" s="1260" t="s">
        <v>926</v>
      </c>
      <c r="E1352" s="71">
        <f>E1348</f>
        <v>15</v>
      </c>
      <c r="F1352" s="1531"/>
      <c r="G1352" s="74">
        <f>F1352*E1352</f>
        <v>0</v>
      </c>
    </row>
    <row r="1353" spans="1:7" ht="48" x14ac:dyDescent="0.2">
      <c r="A1353" s="1595"/>
      <c r="B1353" s="1718">
        <v>92</v>
      </c>
      <c r="C1353" s="1250" t="s">
        <v>4170</v>
      </c>
      <c r="D1353" s="1705"/>
      <c r="E1353" s="665"/>
      <c r="F1353" s="639"/>
      <c r="G1353" s="74"/>
    </row>
    <row r="1354" spans="1:7" x14ac:dyDescent="0.2">
      <c r="A1354" s="1595"/>
      <c r="B1354" s="1745"/>
      <c r="C1354" s="1250" t="s">
        <v>4172</v>
      </c>
      <c r="D1354" s="1260" t="s">
        <v>926</v>
      </c>
      <c r="E1354" s="71">
        <f>E1342</f>
        <v>2</v>
      </c>
      <c r="F1354" s="1531"/>
      <c r="G1354" s="74">
        <f t="shared" ref="G1354:G1359" si="15">F1354*E1354</f>
        <v>0</v>
      </c>
    </row>
    <row r="1355" spans="1:7" x14ac:dyDescent="0.2">
      <c r="A1355" s="1595"/>
      <c r="B1355" s="1745"/>
      <c r="C1355" s="1250" t="s">
        <v>4173</v>
      </c>
      <c r="D1355" s="1260" t="s">
        <v>926</v>
      </c>
      <c r="E1355" s="71">
        <f>E1343</f>
        <v>1</v>
      </c>
      <c r="F1355" s="1531"/>
      <c r="G1355" s="74">
        <f t="shared" si="15"/>
        <v>0</v>
      </c>
    </row>
    <row r="1356" spans="1:7" x14ac:dyDescent="0.2">
      <c r="A1356" s="1595"/>
      <c r="B1356" s="1745"/>
      <c r="C1356" s="1250" t="s">
        <v>4175</v>
      </c>
      <c r="D1356" s="1260" t="s">
        <v>926</v>
      </c>
      <c r="E1356" s="71">
        <f>E1344</f>
        <v>1</v>
      </c>
      <c r="F1356" s="1531"/>
      <c r="G1356" s="74">
        <f t="shared" si="15"/>
        <v>0</v>
      </c>
    </row>
    <row r="1357" spans="1:7" x14ac:dyDescent="0.2">
      <c r="A1357" s="1595"/>
      <c r="B1357" s="1745"/>
      <c r="C1357" s="1250" t="s">
        <v>4261</v>
      </c>
      <c r="D1357" s="1260" t="s">
        <v>926</v>
      </c>
      <c r="E1357" s="71">
        <f>E1346</f>
        <v>12</v>
      </c>
      <c r="F1357" s="1531"/>
      <c r="G1357" s="74">
        <f t="shared" si="15"/>
        <v>0</v>
      </c>
    </row>
    <row r="1358" spans="1:7" ht="36" x14ac:dyDescent="0.2">
      <c r="A1358" s="1595"/>
      <c r="B1358" s="1718">
        <v>93</v>
      </c>
      <c r="C1358" s="1250" t="s">
        <v>4177</v>
      </c>
      <c r="D1358" s="1260" t="s">
        <v>5</v>
      </c>
      <c r="E1358" s="71">
        <v>2</v>
      </c>
      <c r="F1358" s="1531"/>
      <c r="G1358" s="74">
        <f t="shared" si="15"/>
        <v>0</v>
      </c>
    </row>
    <row r="1359" spans="1:7" ht="36" x14ac:dyDescent="0.2">
      <c r="A1359" s="1595"/>
      <c r="B1359" s="1718">
        <v>94</v>
      </c>
      <c r="C1359" s="1250" t="s">
        <v>4178</v>
      </c>
      <c r="D1359" s="1260" t="s">
        <v>5</v>
      </c>
      <c r="E1359" s="71">
        <v>2</v>
      </c>
      <c r="F1359" s="1531"/>
      <c r="G1359" s="74">
        <f t="shared" si="15"/>
        <v>0</v>
      </c>
    </row>
    <row r="1360" spans="1:7" ht="48" x14ac:dyDescent="0.2">
      <c r="A1360" s="1595"/>
      <c r="B1360" s="1718">
        <v>95</v>
      </c>
      <c r="C1360" s="1250" t="s">
        <v>4179</v>
      </c>
      <c r="D1360" s="262"/>
      <c r="E1360" s="74"/>
      <c r="F1360" s="639"/>
      <c r="G1360" s="74"/>
    </row>
    <row r="1361" spans="1:7" x14ac:dyDescent="0.2">
      <c r="A1361" s="1595"/>
      <c r="B1361" s="1745"/>
      <c r="C1361" s="1250" t="s">
        <v>4180</v>
      </c>
      <c r="D1361" s="1260" t="s">
        <v>5</v>
      </c>
      <c r="E1361" s="71">
        <v>4</v>
      </c>
      <c r="F1361" s="1531"/>
      <c r="G1361" s="74">
        <f>F1361*E1361</f>
        <v>0</v>
      </c>
    </row>
    <row r="1362" spans="1:7" ht="60" x14ac:dyDescent="0.2">
      <c r="A1362" s="1595"/>
      <c r="B1362" s="1718">
        <v>96</v>
      </c>
      <c r="C1362" s="1252" t="s">
        <v>4049</v>
      </c>
      <c r="D1362" s="262" t="s">
        <v>40</v>
      </c>
      <c r="E1362" s="74">
        <v>1</v>
      </c>
      <c r="F1362" s="1531"/>
      <c r="G1362" s="74">
        <f>F1362*E1362</f>
        <v>0</v>
      </c>
    </row>
    <row r="1363" spans="1:7" x14ac:dyDescent="0.2">
      <c r="A1363" s="1595"/>
      <c r="B1363" s="1745"/>
      <c r="C1363" s="1654" t="s">
        <v>3660</v>
      </c>
      <c r="D1363" s="1693"/>
      <c r="E1363" s="657"/>
      <c r="F1363" s="639"/>
      <c r="G1363" s="74"/>
    </row>
    <row r="1364" spans="1:7" ht="24" x14ac:dyDescent="0.2">
      <c r="A1364" s="1595"/>
      <c r="B1364" s="1718">
        <v>97</v>
      </c>
      <c r="C1364" s="1252" t="s">
        <v>4055</v>
      </c>
      <c r="D1364" s="262" t="s">
        <v>40</v>
      </c>
      <c r="E1364" s="74">
        <v>1</v>
      </c>
      <c r="F1364" s="1531"/>
      <c r="G1364" s="74">
        <f t="shared" ref="G1364:G1369" si="16">F1364*E1364</f>
        <v>0</v>
      </c>
    </row>
    <row r="1365" spans="1:7" ht="36" x14ac:dyDescent="0.2">
      <c r="A1365" s="1595"/>
      <c r="B1365" s="1718">
        <v>98</v>
      </c>
      <c r="C1365" s="1252" t="s">
        <v>4056</v>
      </c>
      <c r="D1365" s="262" t="s">
        <v>40</v>
      </c>
      <c r="E1365" s="74">
        <v>1</v>
      </c>
      <c r="F1365" s="1531"/>
      <c r="G1365" s="74">
        <f t="shared" si="16"/>
        <v>0</v>
      </c>
    </row>
    <row r="1366" spans="1:7" ht="24" x14ac:dyDescent="0.2">
      <c r="A1366" s="1595"/>
      <c r="B1366" s="1718">
        <v>99</v>
      </c>
      <c r="C1366" s="1252" t="s">
        <v>4262</v>
      </c>
      <c r="D1366" s="1260" t="s">
        <v>40</v>
      </c>
      <c r="E1366" s="71">
        <v>1</v>
      </c>
      <c r="F1366" s="1531"/>
      <c r="G1366" s="74">
        <f t="shared" si="16"/>
        <v>0</v>
      </c>
    </row>
    <row r="1367" spans="1:7" ht="48" x14ac:dyDescent="0.2">
      <c r="A1367" s="1595"/>
      <c r="B1367" s="1718">
        <v>100</v>
      </c>
      <c r="C1367" s="1700" t="s">
        <v>4263</v>
      </c>
      <c r="D1367" s="1260" t="s">
        <v>40</v>
      </c>
      <c r="E1367" s="71">
        <v>1</v>
      </c>
      <c r="F1367" s="1531"/>
      <c r="G1367" s="74">
        <f t="shared" si="16"/>
        <v>0</v>
      </c>
    </row>
    <row r="1368" spans="1:7" ht="24" x14ac:dyDescent="0.2">
      <c r="A1368" s="1595"/>
      <c r="B1368" s="1718">
        <v>101</v>
      </c>
      <c r="C1368" s="1252" t="s">
        <v>4058</v>
      </c>
      <c r="D1368" s="262" t="s">
        <v>40</v>
      </c>
      <c r="E1368" s="74">
        <v>1</v>
      </c>
      <c r="F1368" s="1531"/>
      <c r="G1368" s="74">
        <f t="shared" si="16"/>
        <v>0</v>
      </c>
    </row>
    <row r="1369" spans="1:7" ht="24" x14ac:dyDescent="0.2">
      <c r="A1369" s="1595"/>
      <c r="B1369" s="1718">
        <v>102</v>
      </c>
      <c r="C1369" s="1252" t="s">
        <v>3609</v>
      </c>
      <c r="D1369" s="262" t="s">
        <v>40</v>
      </c>
      <c r="E1369" s="74">
        <v>1</v>
      </c>
      <c r="F1369" s="1531"/>
      <c r="G1369" s="74">
        <f t="shared" si="16"/>
        <v>0</v>
      </c>
    </row>
    <row r="1370" spans="1:7" x14ac:dyDescent="0.2">
      <c r="A1370" s="1595"/>
      <c r="B1370" s="1745"/>
      <c r="C1370" s="1654"/>
      <c r="D1370" s="262"/>
      <c r="E1370" s="74"/>
      <c r="F1370" s="639"/>
      <c r="G1370" s="74"/>
    </row>
    <row r="1371" spans="1:7" x14ac:dyDescent="0.2">
      <c r="A1371" s="1603"/>
      <c r="B1371" s="1747"/>
      <c r="C1371" s="1341" t="s">
        <v>4402</v>
      </c>
      <c r="D1371" s="1342"/>
      <c r="E1371" s="541"/>
      <c r="F1371" s="1199"/>
      <c r="G1371" s="449">
        <f>SUM(G1042:G1370)</f>
        <v>0</v>
      </c>
    </row>
    <row r="1372" spans="1:7" x14ac:dyDescent="0.2">
      <c r="B1372" s="1748"/>
      <c r="E1372" s="658"/>
      <c r="F1372" s="817"/>
      <c r="G1372" s="658"/>
    </row>
    <row r="1373" spans="1:7" x14ac:dyDescent="0.2">
      <c r="B1373" s="1748"/>
      <c r="E1373" s="658"/>
      <c r="F1373" s="817"/>
      <c r="G1373" s="658"/>
    </row>
    <row r="1374" spans="1:7" x14ac:dyDescent="0.2">
      <c r="A1374" s="1707" t="s">
        <v>4264</v>
      </c>
      <c r="B1374" s="1716"/>
      <c r="C1374" s="1341" t="s">
        <v>4265</v>
      </c>
      <c r="D1374" s="1696"/>
      <c r="E1374" s="659"/>
      <c r="F1374" s="1199"/>
      <c r="G1374" s="542"/>
    </row>
    <row r="1375" spans="1:7" ht="108" x14ac:dyDescent="0.2">
      <c r="A1375" s="1595"/>
      <c r="B1375" s="1718">
        <v>105</v>
      </c>
      <c r="C1375" s="1250" t="s">
        <v>4144</v>
      </c>
      <c r="D1375" s="1260"/>
      <c r="E1375" s="71"/>
      <c r="F1375" s="639"/>
      <c r="G1375" s="74"/>
    </row>
    <row r="1376" spans="1:7" x14ac:dyDescent="0.2">
      <c r="A1376" s="1595"/>
      <c r="B1376" s="1718"/>
      <c r="C1376" s="1250" t="s">
        <v>4266</v>
      </c>
      <c r="D1376" s="1260" t="s">
        <v>5</v>
      </c>
      <c r="E1376" s="71">
        <v>1</v>
      </c>
      <c r="F1376" s="1531"/>
      <c r="G1376" s="74">
        <f>F1376*E1376</f>
        <v>0</v>
      </c>
    </row>
    <row r="1377" spans="1:7" x14ac:dyDescent="0.2">
      <c r="A1377" s="1595"/>
      <c r="B1377" s="1718"/>
      <c r="C1377" s="1250" t="s">
        <v>4267</v>
      </c>
      <c r="D1377" s="1260" t="s">
        <v>5</v>
      </c>
      <c r="E1377" s="71">
        <v>1</v>
      </c>
      <c r="F1377" s="1531"/>
      <c r="G1377" s="74">
        <f>F1377*E1377</f>
        <v>0</v>
      </c>
    </row>
    <row r="1378" spans="1:7" x14ac:dyDescent="0.2">
      <c r="A1378" s="1595"/>
      <c r="B1378" s="1718"/>
      <c r="C1378" s="1250" t="s">
        <v>4268</v>
      </c>
      <c r="D1378" s="1260" t="s">
        <v>5</v>
      </c>
      <c r="E1378" s="71">
        <v>1</v>
      </c>
      <c r="F1378" s="1531"/>
      <c r="G1378" s="74">
        <f>F1378*E1378</f>
        <v>0</v>
      </c>
    </row>
    <row r="1379" spans="1:7" x14ac:dyDescent="0.2">
      <c r="A1379" s="1595"/>
      <c r="B1379" s="1718"/>
      <c r="C1379" s="1250" t="s">
        <v>4269</v>
      </c>
      <c r="D1379" s="1260" t="s">
        <v>5</v>
      </c>
      <c r="E1379" s="71">
        <v>1</v>
      </c>
      <c r="F1379" s="1531"/>
      <c r="G1379" s="74">
        <f>F1379*E1379</f>
        <v>0</v>
      </c>
    </row>
    <row r="1380" spans="1:7" ht="48" x14ac:dyDescent="0.2">
      <c r="A1380" s="1595"/>
      <c r="B1380" s="1718"/>
      <c r="C1380" s="1252" t="s">
        <v>3773</v>
      </c>
      <c r="D1380" s="1693"/>
      <c r="E1380" s="657"/>
      <c r="F1380" s="639"/>
      <c r="G1380" s="74"/>
    </row>
    <row r="1381" spans="1:7" ht="48" x14ac:dyDescent="0.2">
      <c r="A1381" s="1595"/>
      <c r="B1381" s="1718">
        <v>106</v>
      </c>
      <c r="C1381" s="1250" t="s">
        <v>4270</v>
      </c>
      <c r="D1381" s="1702"/>
      <c r="E1381" s="662"/>
      <c r="F1381" s="639"/>
      <c r="G1381" s="74"/>
    </row>
    <row r="1382" spans="1:7" ht="26.25" customHeight="1" x14ac:dyDescent="0.2">
      <c r="A1382" s="1595"/>
      <c r="B1382" s="1718"/>
      <c r="C1382" s="1250" t="s">
        <v>4271</v>
      </c>
      <c r="D1382" s="1260" t="s">
        <v>40</v>
      </c>
      <c r="E1382" s="71">
        <v>1</v>
      </c>
      <c r="F1382" s="1531"/>
      <c r="G1382" s="74">
        <f>F1382*E1382</f>
        <v>0</v>
      </c>
    </row>
    <row r="1383" spans="1:7" ht="25.5" customHeight="1" x14ac:dyDescent="0.2">
      <c r="A1383" s="1595"/>
      <c r="B1383" s="1718"/>
      <c r="C1383" s="1250" t="s">
        <v>4272</v>
      </c>
      <c r="D1383" s="1260" t="s">
        <v>40</v>
      </c>
      <c r="E1383" s="71">
        <v>1</v>
      </c>
      <c r="F1383" s="1531"/>
      <c r="G1383" s="74">
        <f>F1383*E1383</f>
        <v>0</v>
      </c>
    </row>
    <row r="1384" spans="1:7" ht="26.25" customHeight="1" x14ac:dyDescent="0.2">
      <c r="A1384" s="1595"/>
      <c r="B1384" s="1718"/>
      <c r="C1384" s="1250" t="s">
        <v>4273</v>
      </c>
      <c r="D1384" s="1260" t="s">
        <v>40</v>
      </c>
      <c r="E1384" s="71">
        <v>1</v>
      </c>
      <c r="F1384" s="1531"/>
      <c r="G1384" s="74">
        <f>F1384*E1384</f>
        <v>0</v>
      </c>
    </row>
    <row r="1385" spans="1:7" ht="36" x14ac:dyDescent="0.2">
      <c r="A1385" s="1595"/>
      <c r="B1385" s="1718">
        <v>107</v>
      </c>
      <c r="C1385" s="1250" t="s">
        <v>4153</v>
      </c>
      <c r="D1385" s="1265"/>
      <c r="E1385" s="666"/>
      <c r="F1385" s="639"/>
      <c r="G1385" s="74"/>
    </row>
    <row r="1386" spans="1:7" x14ac:dyDescent="0.2">
      <c r="A1386" s="1595"/>
      <c r="B1386" s="1718"/>
      <c r="C1386" s="1250" t="s">
        <v>4045</v>
      </c>
      <c r="D1386" s="1260" t="s">
        <v>5</v>
      </c>
      <c r="E1386" s="71">
        <v>2</v>
      </c>
      <c r="F1386" s="1531"/>
      <c r="G1386" s="74">
        <f>F1386*E1386</f>
        <v>0</v>
      </c>
    </row>
    <row r="1387" spans="1:7" x14ac:dyDescent="0.2">
      <c r="A1387" s="1595"/>
      <c r="B1387" s="1718"/>
      <c r="C1387" s="1250" t="s">
        <v>1740</v>
      </c>
      <c r="D1387" s="1260" t="s">
        <v>5</v>
      </c>
      <c r="E1387" s="71">
        <v>2</v>
      </c>
      <c r="F1387" s="1531"/>
      <c r="G1387" s="74">
        <f>F1387*E1387</f>
        <v>0</v>
      </c>
    </row>
    <row r="1388" spans="1:7" x14ac:dyDescent="0.2">
      <c r="A1388" s="1595"/>
      <c r="B1388" s="1718"/>
      <c r="C1388" s="1699"/>
      <c r="D1388" s="1693"/>
      <c r="E1388" s="657"/>
      <c r="F1388" s="639"/>
      <c r="G1388" s="74"/>
    </row>
    <row r="1389" spans="1:7" ht="24" x14ac:dyDescent="0.2">
      <c r="A1389" s="1595"/>
      <c r="B1389" s="1718">
        <v>108</v>
      </c>
      <c r="C1389" s="1250" t="s">
        <v>4157</v>
      </c>
      <c r="D1389" s="1260"/>
      <c r="E1389" s="71"/>
      <c r="F1389" s="639"/>
      <c r="G1389" s="74"/>
    </row>
    <row r="1390" spans="1:7" x14ac:dyDescent="0.2">
      <c r="A1390" s="1595"/>
      <c r="B1390" s="1718"/>
      <c r="C1390" s="1250" t="s">
        <v>4045</v>
      </c>
      <c r="D1390" s="1260" t="s">
        <v>5</v>
      </c>
      <c r="E1390" s="71">
        <v>1</v>
      </c>
      <c r="F1390" s="1531"/>
      <c r="G1390" s="74">
        <f>F1390*E1390</f>
        <v>0</v>
      </c>
    </row>
    <row r="1391" spans="1:7" x14ac:dyDescent="0.2">
      <c r="A1391" s="1595"/>
      <c r="B1391" s="1718"/>
      <c r="C1391" s="1250" t="s">
        <v>1740</v>
      </c>
      <c r="D1391" s="1260" t="s">
        <v>5</v>
      </c>
      <c r="E1391" s="71">
        <v>2</v>
      </c>
      <c r="F1391" s="1531"/>
      <c r="G1391" s="74">
        <f>F1391*E1391</f>
        <v>0</v>
      </c>
    </row>
    <row r="1392" spans="1:7" ht="24" x14ac:dyDescent="0.2">
      <c r="A1392" s="1595"/>
      <c r="B1392" s="1718">
        <v>109</v>
      </c>
      <c r="C1392" s="1250" t="s">
        <v>4159</v>
      </c>
      <c r="D1392" s="1260"/>
      <c r="E1392" s="71"/>
      <c r="F1392" s="639"/>
      <c r="G1392" s="74"/>
    </row>
    <row r="1393" spans="1:7" x14ac:dyDescent="0.2">
      <c r="A1393" s="1595"/>
      <c r="B1393" s="1718"/>
      <c r="C1393" s="1250" t="s">
        <v>4045</v>
      </c>
      <c r="D1393" s="1260" t="s">
        <v>5</v>
      </c>
      <c r="E1393" s="71">
        <v>4</v>
      </c>
      <c r="F1393" s="1531"/>
      <c r="G1393" s="74">
        <f>F1393*E1393</f>
        <v>0</v>
      </c>
    </row>
    <row r="1394" spans="1:7" x14ac:dyDescent="0.2">
      <c r="A1394" s="1595"/>
      <c r="B1394" s="1718"/>
      <c r="C1394" s="1250" t="s">
        <v>1740</v>
      </c>
      <c r="D1394" s="1260" t="s">
        <v>5</v>
      </c>
      <c r="E1394" s="71">
        <v>4</v>
      </c>
      <c r="F1394" s="1531"/>
      <c r="G1394" s="74">
        <f>F1394*E1394</f>
        <v>0</v>
      </c>
    </row>
    <row r="1395" spans="1:7" ht="36" x14ac:dyDescent="0.2">
      <c r="A1395" s="1595"/>
      <c r="B1395" s="1718">
        <v>110</v>
      </c>
      <c r="C1395" s="1250" t="s">
        <v>4161</v>
      </c>
      <c r="D1395" s="1260"/>
      <c r="E1395" s="71"/>
      <c r="F1395" s="639"/>
      <c r="G1395" s="74"/>
    </row>
    <row r="1396" spans="1:7" x14ac:dyDescent="0.2">
      <c r="A1396" s="1595"/>
      <c r="B1396" s="1718"/>
      <c r="C1396" s="1250" t="s">
        <v>1738</v>
      </c>
      <c r="D1396" s="1260" t="s">
        <v>5</v>
      </c>
      <c r="E1396" s="71">
        <v>4</v>
      </c>
      <c r="F1396" s="1531"/>
      <c r="G1396" s="74">
        <f>F1396*E1396</f>
        <v>0</v>
      </c>
    </row>
    <row r="1397" spans="1:7" x14ac:dyDescent="0.2">
      <c r="A1397" s="1595"/>
      <c r="B1397" s="1718"/>
      <c r="C1397" s="1704"/>
      <c r="D1397" s="1705"/>
      <c r="E1397" s="665"/>
      <c r="F1397" s="639"/>
      <c r="G1397" s="74"/>
    </row>
    <row r="1398" spans="1:7" ht="48" x14ac:dyDescent="0.2">
      <c r="A1398" s="1595"/>
      <c r="B1398" s="1718">
        <v>111</v>
      </c>
      <c r="C1398" s="1250" t="s">
        <v>4274</v>
      </c>
      <c r="D1398" s="1260"/>
      <c r="E1398" s="71"/>
      <c r="F1398" s="639"/>
      <c r="G1398" s="74"/>
    </row>
    <row r="1399" spans="1:7" x14ac:dyDescent="0.2">
      <c r="A1399" s="1595"/>
      <c r="B1399" s="1718"/>
      <c r="C1399" s="1250" t="s">
        <v>4180</v>
      </c>
      <c r="D1399" s="1260" t="s">
        <v>5</v>
      </c>
      <c r="E1399" s="71">
        <v>2</v>
      </c>
      <c r="F1399" s="1531"/>
      <c r="G1399" s="74">
        <f>F1399*E1399</f>
        <v>0</v>
      </c>
    </row>
    <row r="1400" spans="1:7" ht="24" x14ac:dyDescent="0.2">
      <c r="A1400" s="1595"/>
      <c r="B1400" s="1718">
        <v>112</v>
      </c>
      <c r="C1400" s="1250" t="s">
        <v>4275</v>
      </c>
      <c r="D1400" s="1260" t="s">
        <v>5</v>
      </c>
      <c r="E1400" s="71">
        <v>8</v>
      </c>
      <c r="F1400" s="1531"/>
      <c r="G1400" s="74">
        <f>F1400*E1400</f>
        <v>0</v>
      </c>
    </row>
    <row r="1401" spans="1:7" ht="48" x14ac:dyDescent="0.2">
      <c r="A1401" s="1595"/>
      <c r="B1401" s="1718">
        <v>113</v>
      </c>
      <c r="C1401" s="1250" t="s">
        <v>4162</v>
      </c>
      <c r="D1401" s="1260"/>
      <c r="E1401" s="71"/>
      <c r="F1401" s="639"/>
      <c r="G1401" s="74"/>
    </row>
    <row r="1402" spans="1:7" x14ac:dyDescent="0.2">
      <c r="A1402" s="1595"/>
      <c r="B1402" s="1718"/>
      <c r="C1402" s="1250" t="s">
        <v>3525</v>
      </c>
      <c r="D1402" s="1260" t="s">
        <v>926</v>
      </c>
      <c r="E1402" s="71">
        <v>1</v>
      </c>
      <c r="F1402" s="1531"/>
      <c r="G1402" s="74">
        <f>F1402*E1402</f>
        <v>0</v>
      </c>
    </row>
    <row r="1403" spans="1:7" x14ac:dyDescent="0.2">
      <c r="A1403" s="1595"/>
      <c r="B1403" s="1718"/>
      <c r="C1403" s="1250" t="s">
        <v>3519</v>
      </c>
      <c r="D1403" s="1260" t="s">
        <v>926</v>
      </c>
      <c r="E1403" s="71">
        <v>125</v>
      </c>
      <c r="F1403" s="1531"/>
      <c r="G1403" s="74">
        <f>F1403*E1403</f>
        <v>0</v>
      </c>
    </row>
    <row r="1404" spans="1:7" x14ac:dyDescent="0.2">
      <c r="A1404" s="1595"/>
      <c r="B1404" s="1718"/>
      <c r="C1404" s="1250" t="s">
        <v>4163</v>
      </c>
      <c r="D1404" s="1260" t="s">
        <v>926</v>
      </c>
      <c r="E1404" s="71">
        <v>139</v>
      </c>
      <c r="F1404" s="1531"/>
      <c r="G1404" s="74">
        <f>F1404*E1404</f>
        <v>0</v>
      </c>
    </row>
    <row r="1405" spans="1:7" ht="48" x14ac:dyDescent="0.2">
      <c r="A1405" s="1595"/>
      <c r="B1405" s="1718">
        <v>114</v>
      </c>
      <c r="C1405" s="1250" t="s">
        <v>4164</v>
      </c>
      <c r="D1405" s="262"/>
      <c r="E1405" s="71"/>
      <c r="F1405" s="639"/>
      <c r="G1405" s="74"/>
    </row>
    <row r="1406" spans="1:7" x14ac:dyDescent="0.2">
      <c r="A1406" s="1595"/>
      <c r="B1406" s="1718"/>
      <c r="C1406" s="1250" t="s">
        <v>4156</v>
      </c>
      <c r="D1406" s="1260" t="s">
        <v>926</v>
      </c>
      <c r="E1406" s="71">
        <v>109</v>
      </c>
      <c r="F1406" s="1531"/>
      <c r="G1406" s="74">
        <f>F1406*E1406</f>
        <v>0</v>
      </c>
    </row>
    <row r="1407" spans="1:7" ht="36" x14ac:dyDescent="0.2">
      <c r="A1407" s="1595"/>
      <c r="B1407" s="1718">
        <v>115</v>
      </c>
      <c r="C1407" s="1700" t="s">
        <v>4166</v>
      </c>
      <c r="D1407" s="1260"/>
      <c r="E1407" s="71"/>
      <c r="F1407" s="639"/>
      <c r="G1407" s="74"/>
    </row>
    <row r="1408" spans="1:7" x14ac:dyDescent="0.2">
      <c r="A1408" s="1595"/>
      <c r="B1408" s="1718"/>
      <c r="C1408" s="1700" t="s">
        <v>4167</v>
      </c>
      <c r="D1408" s="1260" t="s">
        <v>148</v>
      </c>
      <c r="E1408" s="71">
        <v>180</v>
      </c>
      <c r="F1408" s="1531"/>
      <c r="G1408" s="74">
        <f>F1408*E1408</f>
        <v>0</v>
      </c>
    </row>
    <row r="1409" spans="1:7" x14ac:dyDescent="0.2">
      <c r="A1409" s="1595"/>
      <c r="B1409" s="1718"/>
      <c r="C1409" s="1706"/>
      <c r="D1409" s="1705"/>
      <c r="E1409" s="665"/>
      <c r="F1409" s="639"/>
      <c r="G1409" s="74"/>
    </row>
    <row r="1410" spans="1:7" ht="48" x14ac:dyDescent="0.2">
      <c r="A1410" s="1595"/>
      <c r="B1410" s="1718">
        <v>116</v>
      </c>
      <c r="C1410" s="1250" t="s">
        <v>4170</v>
      </c>
      <c r="D1410" s="1260"/>
      <c r="E1410" s="71"/>
      <c r="F1410" s="639"/>
      <c r="G1410" s="74"/>
    </row>
    <row r="1411" spans="1:7" x14ac:dyDescent="0.2">
      <c r="A1411" s="1595"/>
      <c r="B1411" s="1718"/>
      <c r="C1411" s="1250" t="s">
        <v>4171</v>
      </c>
      <c r="D1411" s="1260" t="s">
        <v>926</v>
      </c>
      <c r="E1411" s="71">
        <f>E1402</f>
        <v>1</v>
      </c>
      <c r="F1411" s="1531"/>
      <c r="G1411" s="74">
        <f>F1411*E1411</f>
        <v>0</v>
      </c>
    </row>
    <row r="1412" spans="1:7" x14ac:dyDescent="0.2">
      <c r="A1412" s="1595"/>
      <c r="B1412" s="1718"/>
      <c r="C1412" s="1250" t="s">
        <v>4172</v>
      </c>
      <c r="D1412" s="1260" t="s">
        <v>926</v>
      </c>
      <c r="E1412" s="71">
        <f>E1403</f>
        <v>125</v>
      </c>
      <c r="F1412" s="1531"/>
      <c r="G1412" s="74">
        <f>F1412*E1412</f>
        <v>0</v>
      </c>
    </row>
    <row r="1413" spans="1:7" x14ac:dyDescent="0.2">
      <c r="A1413" s="1595"/>
      <c r="B1413" s="1718"/>
      <c r="C1413" s="1250" t="s">
        <v>4175</v>
      </c>
      <c r="D1413" s="1260" t="s">
        <v>926</v>
      </c>
      <c r="E1413" s="71">
        <f>E1404</f>
        <v>139</v>
      </c>
      <c r="F1413" s="1531"/>
      <c r="G1413" s="74">
        <f>F1413*E1413</f>
        <v>0</v>
      </c>
    </row>
    <row r="1414" spans="1:7" x14ac:dyDescent="0.2">
      <c r="A1414" s="1595"/>
      <c r="B1414" s="1718"/>
      <c r="C1414" s="1250" t="s">
        <v>4176</v>
      </c>
      <c r="D1414" s="1260" t="s">
        <v>926</v>
      </c>
      <c r="E1414" s="71">
        <f>E1406</f>
        <v>109</v>
      </c>
      <c r="F1414" s="1531"/>
      <c r="G1414" s="74">
        <f>F1414*E1414</f>
        <v>0</v>
      </c>
    </row>
    <row r="1415" spans="1:7" ht="60" x14ac:dyDescent="0.2">
      <c r="A1415" s="1595"/>
      <c r="B1415" s="1718">
        <v>117</v>
      </c>
      <c r="C1415" s="1250" t="s">
        <v>4276</v>
      </c>
      <c r="D1415" s="1260" t="s">
        <v>2024</v>
      </c>
      <c r="E1415" s="71">
        <v>32</v>
      </c>
      <c r="F1415" s="1531"/>
      <c r="G1415" s="74">
        <f>F1415*E1415</f>
        <v>0</v>
      </c>
    </row>
    <row r="1416" spans="1:7" ht="60" x14ac:dyDescent="0.2">
      <c r="A1416" s="1595"/>
      <c r="B1416" s="1718">
        <v>118</v>
      </c>
      <c r="C1416" s="1250" t="s">
        <v>4277</v>
      </c>
      <c r="D1416" s="1260"/>
      <c r="E1416" s="71"/>
      <c r="F1416" s="639"/>
      <c r="G1416" s="74"/>
    </row>
    <row r="1417" spans="1:7" ht="24" x14ac:dyDescent="0.2">
      <c r="A1417" s="1595"/>
      <c r="B1417" s="1718"/>
      <c r="C1417" s="1250" t="s">
        <v>4278</v>
      </c>
      <c r="D1417" s="1260" t="s">
        <v>40</v>
      </c>
      <c r="E1417" s="71">
        <v>1</v>
      </c>
      <c r="F1417" s="1531"/>
      <c r="G1417" s="74">
        <f>F1417*E1417</f>
        <v>0</v>
      </c>
    </row>
    <row r="1418" spans="1:7" ht="24" x14ac:dyDescent="0.2">
      <c r="A1418" s="1595"/>
      <c r="B1418" s="1718"/>
      <c r="C1418" s="1250" t="s">
        <v>4279</v>
      </c>
      <c r="D1418" s="1260" t="s">
        <v>40</v>
      </c>
      <c r="E1418" s="71">
        <v>1</v>
      </c>
      <c r="F1418" s="1531"/>
      <c r="G1418" s="74">
        <f>F1418*E1418</f>
        <v>0</v>
      </c>
    </row>
    <row r="1419" spans="1:7" ht="24" x14ac:dyDescent="0.2">
      <c r="A1419" s="1595"/>
      <c r="B1419" s="1718"/>
      <c r="C1419" s="1250" t="s">
        <v>4280</v>
      </c>
      <c r="D1419" s="1260" t="s">
        <v>40</v>
      </c>
      <c r="E1419" s="71">
        <v>1</v>
      </c>
      <c r="F1419" s="1531"/>
      <c r="G1419" s="74">
        <f>F1419*E1419</f>
        <v>0</v>
      </c>
    </row>
    <row r="1420" spans="1:7" ht="24" x14ac:dyDescent="0.2">
      <c r="A1420" s="1595"/>
      <c r="B1420" s="1718"/>
      <c r="C1420" s="1250" t="s">
        <v>4281</v>
      </c>
      <c r="D1420" s="1260" t="s">
        <v>40</v>
      </c>
      <c r="E1420" s="71">
        <v>1</v>
      </c>
      <c r="F1420" s="1531"/>
      <c r="G1420" s="74">
        <f>F1420*E1420</f>
        <v>0</v>
      </c>
    </row>
    <row r="1421" spans="1:7" ht="36" x14ac:dyDescent="0.2">
      <c r="A1421" s="1595"/>
      <c r="B1421" s="1718">
        <v>119</v>
      </c>
      <c r="C1421" s="1250" t="s">
        <v>4282</v>
      </c>
      <c r="D1421" s="1693"/>
      <c r="E1421" s="657"/>
      <c r="F1421" s="639"/>
      <c r="G1421" s="74"/>
    </row>
    <row r="1422" spans="1:7" x14ac:dyDescent="0.2">
      <c r="A1422" s="1595"/>
      <c r="B1422" s="1718"/>
      <c r="C1422" s="1250" t="s">
        <v>4283</v>
      </c>
      <c r="D1422" s="262" t="s">
        <v>926</v>
      </c>
      <c r="E1422" s="74">
        <v>8</v>
      </c>
      <c r="F1422" s="1531"/>
      <c r="G1422" s="74">
        <f>F1422*E1422</f>
        <v>0</v>
      </c>
    </row>
    <row r="1423" spans="1:7" ht="36" x14ac:dyDescent="0.2">
      <c r="A1423" s="1595"/>
      <c r="B1423" s="1718">
        <v>120</v>
      </c>
      <c r="C1423" s="1250" t="s">
        <v>4177</v>
      </c>
      <c r="D1423" s="1260" t="s">
        <v>5</v>
      </c>
      <c r="E1423" s="71">
        <v>10</v>
      </c>
      <c r="F1423" s="1531"/>
      <c r="G1423" s="74">
        <f>F1423*E1423</f>
        <v>0</v>
      </c>
    </row>
    <row r="1424" spans="1:7" ht="36" x14ac:dyDescent="0.2">
      <c r="A1424" s="1595"/>
      <c r="B1424" s="1718">
        <v>121</v>
      </c>
      <c r="C1424" s="1250" t="s">
        <v>4178</v>
      </c>
      <c r="D1424" s="1260" t="s">
        <v>5</v>
      </c>
      <c r="E1424" s="71">
        <v>6</v>
      </c>
      <c r="F1424" s="1531"/>
      <c r="G1424" s="74">
        <f>F1424*E1424</f>
        <v>0</v>
      </c>
    </row>
    <row r="1425" spans="1:7" ht="24" x14ac:dyDescent="0.2">
      <c r="A1425" s="1595"/>
      <c r="B1425" s="1718">
        <v>122</v>
      </c>
      <c r="C1425" s="1250" t="s">
        <v>4284</v>
      </c>
      <c r="D1425" s="1260"/>
      <c r="E1425" s="71"/>
      <c r="F1425" s="639"/>
      <c r="G1425" s="74"/>
    </row>
    <row r="1426" spans="1:7" x14ac:dyDescent="0.2">
      <c r="A1426" s="1595"/>
      <c r="B1426" s="1718"/>
      <c r="C1426" s="1250" t="s">
        <v>4285</v>
      </c>
      <c r="D1426" s="1260" t="s">
        <v>5</v>
      </c>
      <c r="E1426" s="71">
        <v>1</v>
      </c>
      <c r="F1426" s="1531"/>
      <c r="G1426" s="74">
        <f>F1426*E1426</f>
        <v>0</v>
      </c>
    </row>
    <row r="1427" spans="1:7" x14ac:dyDescent="0.2">
      <c r="A1427" s="1595"/>
      <c r="B1427" s="1718"/>
      <c r="C1427" s="1250" t="s">
        <v>4286</v>
      </c>
      <c r="D1427" s="1260" t="s">
        <v>5</v>
      </c>
      <c r="E1427" s="71">
        <v>2</v>
      </c>
      <c r="F1427" s="1531"/>
      <c r="G1427" s="74">
        <f>F1427*E1427</f>
        <v>0</v>
      </c>
    </row>
    <row r="1428" spans="1:7" x14ac:dyDescent="0.2">
      <c r="A1428" s="1595"/>
      <c r="B1428" s="1718"/>
      <c r="C1428" s="1250" t="s">
        <v>4287</v>
      </c>
      <c r="D1428" s="1260" t="s">
        <v>5</v>
      </c>
      <c r="E1428" s="71">
        <v>1</v>
      </c>
      <c r="F1428" s="1531"/>
      <c r="G1428" s="74">
        <f>F1428*E1428</f>
        <v>0</v>
      </c>
    </row>
    <row r="1429" spans="1:7" ht="36" x14ac:dyDescent="0.2">
      <c r="A1429" s="1595"/>
      <c r="B1429" s="1718">
        <v>123</v>
      </c>
      <c r="C1429" s="1250" t="s">
        <v>4288</v>
      </c>
      <c r="D1429" s="262" t="s">
        <v>40</v>
      </c>
      <c r="E1429" s="74">
        <v>1</v>
      </c>
      <c r="F1429" s="1531"/>
      <c r="G1429" s="74">
        <f>F1429*E1429</f>
        <v>0</v>
      </c>
    </row>
    <row r="1430" spans="1:7" x14ac:dyDescent="0.2">
      <c r="A1430" s="1595"/>
      <c r="B1430" s="1718"/>
      <c r="C1430" s="1699"/>
      <c r="D1430" s="1596"/>
      <c r="E1430" s="667"/>
      <c r="F1430" s="639"/>
      <c r="G1430" s="74"/>
    </row>
    <row r="1431" spans="1:7" ht="60" x14ac:dyDescent="0.2">
      <c r="A1431" s="1595"/>
      <c r="B1431" s="1718">
        <v>124</v>
      </c>
      <c r="C1431" s="1252" t="s">
        <v>4049</v>
      </c>
      <c r="D1431" s="262" t="s">
        <v>40</v>
      </c>
      <c r="E1431" s="74">
        <v>1</v>
      </c>
      <c r="F1431" s="1531"/>
      <c r="G1431" s="74">
        <f t="shared" ref="G1431:G1436" si="17">F1431*E1431</f>
        <v>0</v>
      </c>
    </row>
    <row r="1432" spans="1:7" ht="24" x14ac:dyDescent="0.2">
      <c r="A1432" s="1595"/>
      <c r="B1432" s="1718">
        <v>125</v>
      </c>
      <c r="C1432" s="1252" t="s">
        <v>4055</v>
      </c>
      <c r="D1432" s="262" t="s">
        <v>40</v>
      </c>
      <c r="E1432" s="74">
        <v>1</v>
      </c>
      <c r="F1432" s="1531"/>
      <c r="G1432" s="74">
        <f t="shared" si="17"/>
        <v>0</v>
      </c>
    </row>
    <row r="1433" spans="1:7" ht="26.25" customHeight="1" x14ac:dyDescent="0.2">
      <c r="A1433" s="1595"/>
      <c r="B1433" s="1718">
        <v>126</v>
      </c>
      <c r="C1433" s="1252" t="s">
        <v>4056</v>
      </c>
      <c r="D1433" s="262" t="s">
        <v>40</v>
      </c>
      <c r="E1433" s="74">
        <v>1</v>
      </c>
      <c r="F1433" s="1531"/>
      <c r="G1433" s="74">
        <f t="shared" si="17"/>
        <v>0</v>
      </c>
    </row>
    <row r="1434" spans="1:7" ht="24.75" customHeight="1" x14ac:dyDescent="0.2">
      <c r="A1434" s="1595"/>
      <c r="B1434" s="1718">
        <v>127</v>
      </c>
      <c r="C1434" s="1252" t="s">
        <v>4289</v>
      </c>
      <c r="D1434" s="1260" t="s">
        <v>40</v>
      </c>
      <c r="E1434" s="71">
        <v>1</v>
      </c>
      <c r="F1434" s="1531"/>
      <c r="G1434" s="74">
        <f t="shared" si="17"/>
        <v>0</v>
      </c>
    </row>
    <row r="1435" spans="1:7" ht="24" x14ac:dyDescent="0.2">
      <c r="A1435" s="1595"/>
      <c r="B1435" s="1718">
        <v>128</v>
      </c>
      <c r="C1435" s="1252" t="s">
        <v>4058</v>
      </c>
      <c r="D1435" s="262" t="s">
        <v>40</v>
      </c>
      <c r="E1435" s="74">
        <v>1</v>
      </c>
      <c r="F1435" s="1531"/>
      <c r="G1435" s="74">
        <f t="shared" si="17"/>
        <v>0</v>
      </c>
    </row>
    <row r="1436" spans="1:7" ht="24" x14ac:dyDescent="0.2">
      <c r="A1436" s="1595"/>
      <c r="B1436" s="1718">
        <v>129</v>
      </c>
      <c r="C1436" s="1252" t="s">
        <v>3609</v>
      </c>
      <c r="D1436" s="262" t="s">
        <v>40</v>
      </c>
      <c r="E1436" s="74">
        <v>1</v>
      </c>
      <c r="F1436" s="1531"/>
      <c r="G1436" s="74">
        <f t="shared" si="17"/>
        <v>0</v>
      </c>
    </row>
    <row r="1437" spans="1:7" x14ac:dyDescent="0.2">
      <c r="A1437" s="1586"/>
      <c r="B1437" s="1743"/>
      <c r="C1437" s="1630"/>
      <c r="D1437" s="1587"/>
      <c r="E1437" s="636"/>
      <c r="F1437" s="1188"/>
      <c r="G1437" s="637"/>
    </row>
    <row r="1438" spans="1:7" x14ac:dyDescent="0.2">
      <c r="A1438" s="1603"/>
      <c r="B1438" s="1747"/>
      <c r="C1438" s="1341" t="s">
        <v>4403</v>
      </c>
      <c r="D1438" s="1342"/>
      <c r="E1438" s="541"/>
      <c r="F1438" s="1199"/>
      <c r="G1438" s="449">
        <f>SUM(G1376:G1437)</f>
        <v>0</v>
      </c>
    </row>
    <row r="1439" spans="1:7" x14ac:dyDescent="0.2">
      <c r="B1439" s="1750"/>
      <c r="C1439" s="1675"/>
      <c r="D1439" s="1662"/>
      <c r="E1439" s="653"/>
      <c r="F1439" s="817"/>
      <c r="G1439" s="658"/>
    </row>
    <row r="1440" spans="1:7" x14ac:dyDescent="0.2">
      <c r="B1440" s="1750"/>
      <c r="C1440" s="1675"/>
      <c r="D1440" s="1662"/>
      <c r="E1440" s="653"/>
      <c r="F1440" s="817"/>
      <c r="G1440" s="658"/>
    </row>
    <row r="1441" spans="1:7" x14ac:dyDescent="0.2">
      <c r="B1441" s="1751" t="s">
        <v>4290</v>
      </c>
      <c r="C1441" s="1341" t="s">
        <v>4291</v>
      </c>
      <c r="D1441" s="1696"/>
      <c r="E1441" s="659"/>
      <c r="F1441" s="1199"/>
      <c r="G1441" s="542"/>
    </row>
    <row r="1442" spans="1:7" x14ac:dyDescent="0.2">
      <c r="B1442" s="1746"/>
      <c r="C1442" s="1675"/>
      <c r="D1442" s="1709"/>
      <c r="E1442" s="670"/>
      <c r="F1442" s="817"/>
      <c r="G1442" s="658"/>
    </row>
    <row r="1443" spans="1:7" ht="144" x14ac:dyDescent="0.2">
      <c r="A1443" s="1595"/>
      <c r="B1443" s="1718">
        <v>132</v>
      </c>
      <c r="C1443" s="1250" t="s">
        <v>4292</v>
      </c>
      <c r="D1443" s="1260"/>
      <c r="E1443" s="71"/>
      <c r="F1443" s="639"/>
      <c r="G1443" s="74"/>
    </row>
    <row r="1444" spans="1:7" ht="48" x14ac:dyDescent="0.2">
      <c r="A1444" s="1595"/>
      <c r="B1444" s="1718"/>
      <c r="C1444" s="1250" t="s">
        <v>4293</v>
      </c>
      <c r="D1444" s="1260"/>
      <c r="E1444" s="71"/>
      <c r="F1444" s="639"/>
      <c r="G1444" s="74"/>
    </row>
    <row r="1445" spans="1:7" x14ac:dyDescent="0.2">
      <c r="A1445" s="1595"/>
      <c r="B1445" s="1718"/>
      <c r="C1445" s="1250" t="s">
        <v>4294</v>
      </c>
      <c r="D1445" s="1260"/>
      <c r="E1445" s="71"/>
      <c r="F1445" s="639"/>
      <c r="G1445" s="74"/>
    </row>
    <row r="1446" spans="1:7" x14ac:dyDescent="0.2">
      <c r="A1446" s="1595"/>
      <c r="B1446" s="1718"/>
      <c r="C1446" s="1250" t="s">
        <v>4295</v>
      </c>
      <c r="D1446" s="1260" t="s">
        <v>5</v>
      </c>
      <c r="E1446" s="71">
        <v>1</v>
      </c>
      <c r="F1446" s="1531"/>
      <c r="G1446" s="74">
        <f t="shared" ref="G1446:G1454" si="18">F1446*E1446</f>
        <v>0</v>
      </c>
    </row>
    <row r="1447" spans="1:7" x14ac:dyDescent="0.2">
      <c r="A1447" s="1595"/>
      <c r="B1447" s="1718"/>
      <c r="C1447" s="1250" t="s">
        <v>4296</v>
      </c>
      <c r="D1447" s="1260" t="s">
        <v>5</v>
      </c>
      <c r="E1447" s="71">
        <v>1</v>
      </c>
      <c r="F1447" s="1531"/>
      <c r="G1447" s="74">
        <f t="shared" si="18"/>
        <v>0</v>
      </c>
    </row>
    <row r="1448" spans="1:7" x14ac:dyDescent="0.2">
      <c r="A1448" s="1595"/>
      <c r="B1448" s="1718"/>
      <c r="C1448" s="1250" t="s">
        <v>4297</v>
      </c>
      <c r="D1448" s="1260" t="s">
        <v>5</v>
      </c>
      <c r="E1448" s="71">
        <v>1</v>
      </c>
      <c r="F1448" s="1531"/>
      <c r="G1448" s="74">
        <f t="shared" si="18"/>
        <v>0</v>
      </c>
    </row>
    <row r="1449" spans="1:7" x14ac:dyDescent="0.2">
      <c r="A1449" s="1595"/>
      <c r="B1449" s="1718"/>
      <c r="C1449" s="1250" t="s">
        <v>4298</v>
      </c>
      <c r="D1449" s="1260" t="s">
        <v>5</v>
      </c>
      <c r="E1449" s="71">
        <v>1</v>
      </c>
      <c r="F1449" s="1531"/>
      <c r="G1449" s="74">
        <f t="shared" si="18"/>
        <v>0</v>
      </c>
    </row>
    <row r="1450" spans="1:7" x14ac:dyDescent="0.2">
      <c r="A1450" s="1595"/>
      <c r="B1450" s="1718"/>
      <c r="C1450" s="1250" t="s">
        <v>4299</v>
      </c>
      <c r="D1450" s="1260" t="s">
        <v>5</v>
      </c>
      <c r="E1450" s="71">
        <v>1</v>
      </c>
      <c r="F1450" s="1531"/>
      <c r="G1450" s="74">
        <f t="shared" si="18"/>
        <v>0</v>
      </c>
    </row>
    <row r="1451" spans="1:7" x14ac:dyDescent="0.2">
      <c r="A1451" s="1595"/>
      <c r="B1451" s="1718"/>
      <c r="C1451" s="1250" t="s">
        <v>4300</v>
      </c>
      <c r="D1451" s="1260" t="s">
        <v>5</v>
      </c>
      <c r="E1451" s="71">
        <v>1</v>
      </c>
      <c r="F1451" s="1531"/>
      <c r="G1451" s="74">
        <f t="shared" si="18"/>
        <v>0</v>
      </c>
    </row>
    <row r="1452" spans="1:7" x14ac:dyDescent="0.2">
      <c r="A1452" s="1595"/>
      <c r="B1452" s="1718"/>
      <c r="C1452" s="1250" t="s">
        <v>4301</v>
      </c>
      <c r="D1452" s="1260" t="s">
        <v>5</v>
      </c>
      <c r="E1452" s="71">
        <v>3</v>
      </c>
      <c r="F1452" s="1531"/>
      <c r="G1452" s="74">
        <f t="shared" si="18"/>
        <v>0</v>
      </c>
    </row>
    <row r="1453" spans="1:7" x14ac:dyDescent="0.2">
      <c r="A1453" s="1595"/>
      <c r="B1453" s="1718"/>
      <c r="C1453" s="1250" t="s">
        <v>4302</v>
      </c>
      <c r="D1453" s="1260" t="s">
        <v>5</v>
      </c>
      <c r="E1453" s="71">
        <v>3</v>
      </c>
      <c r="F1453" s="1531"/>
      <c r="G1453" s="74">
        <f t="shared" si="18"/>
        <v>0</v>
      </c>
    </row>
    <row r="1454" spans="1:7" x14ac:dyDescent="0.2">
      <c r="A1454" s="1595"/>
      <c r="B1454" s="1718"/>
      <c r="C1454" s="1250" t="s">
        <v>4303</v>
      </c>
      <c r="D1454" s="1260" t="s">
        <v>5</v>
      </c>
      <c r="E1454" s="71">
        <v>3</v>
      </c>
      <c r="F1454" s="1531"/>
      <c r="G1454" s="74">
        <f t="shared" si="18"/>
        <v>0</v>
      </c>
    </row>
    <row r="1455" spans="1:7" x14ac:dyDescent="0.2">
      <c r="A1455" s="1595"/>
      <c r="B1455" s="1718"/>
      <c r="C1455" s="1250" t="s">
        <v>4304</v>
      </c>
      <c r="D1455" s="1260"/>
      <c r="E1455" s="71"/>
      <c r="F1455" s="639"/>
      <c r="G1455" s="74"/>
    </row>
    <row r="1456" spans="1:7" x14ac:dyDescent="0.2">
      <c r="A1456" s="1595"/>
      <c r="B1456" s="1718"/>
      <c r="C1456" s="1250"/>
      <c r="D1456" s="1260"/>
      <c r="E1456" s="71"/>
      <c r="F1456" s="639"/>
      <c r="G1456" s="74"/>
    </row>
    <row r="1457" spans="1:7" x14ac:dyDescent="0.2">
      <c r="A1457" s="1595"/>
      <c r="B1457" s="1718"/>
      <c r="C1457" s="1250" t="s">
        <v>4305</v>
      </c>
      <c r="D1457" s="1260"/>
      <c r="E1457" s="71"/>
      <c r="F1457" s="639"/>
      <c r="G1457" s="74"/>
    </row>
    <row r="1458" spans="1:7" x14ac:dyDescent="0.2">
      <c r="A1458" s="1595"/>
      <c r="B1458" s="1718"/>
      <c r="C1458" s="1250" t="s">
        <v>4306</v>
      </c>
      <c r="D1458" s="1260" t="s">
        <v>5</v>
      </c>
      <c r="E1458" s="71">
        <v>1</v>
      </c>
      <c r="F1458" s="1531"/>
      <c r="G1458" s="74">
        <f>F1458*E1458</f>
        <v>0</v>
      </c>
    </row>
    <row r="1459" spans="1:7" x14ac:dyDescent="0.2">
      <c r="A1459" s="1595"/>
      <c r="B1459" s="1718"/>
      <c r="C1459" s="1250" t="s">
        <v>4307</v>
      </c>
      <c r="D1459" s="1260" t="s">
        <v>5</v>
      </c>
      <c r="E1459" s="71">
        <v>3</v>
      </c>
      <c r="F1459" s="1531"/>
      <c r="G1459" s="74">
        <f>F1459*E1459</f>
        <v>0</v>
      </c>
    </row>
    <row r="1460" spans="1:7" x14ac:dyDescent="0.2">
      <c r="A1460" s="1595"/>
      <c r="B1460" s="1718"/>
      <c r="C1460" s="1250" t="s">
        <v>4308</v>
      </c>
      <c r="D1460" s="1260" t="s">
        <v>5</v>
      </c>
      <c r="E1460" s="71">
        <v>2</v>
      </c>
      <c r="F1460" s="1531"/>
      <c r="G1460" s="74">
        <f>F1460*E1460</f>
        <v>0</v>
      </c>
    </row>
    <row r="1461" spans="1:7" x14ac:dyDescent="0.2">
      <c r="A1461" s="1595"/>
      <c r="B1461" s="1718"/>
      <c r="C1461" s="1250" t="s">
        <v>4309</v>
      </c>
      <c r="D1461" s="1260" t="s">
        <v>5</v>
      </c>
      <c r="E1461" s="71">
        <v>2</v>
      </c>
      <c r="F1461" s="1531"/>
      <c r="G1461" s="74">
        <f>F1461*E1461</f>
        <v>0</v>
      </c>
    </row>
    <row r="1462" spans="1:7" x14ac:dyDescent="0.2">
      <c r="A1462" s="1595"/>
      <c r="B1462" s="1718"/>
      <c r="C1462" s="1250" t="s">
        <v>4310</v>
      </c>
      <c r="D1462" s="1260" t="s">
        <v>5</v>
      </c>
      <c r="E1462" s="71">
        <v>3</v>
      </c>
      <c r="F1462" s="1531"/>
      <c r="G1462" s="74">
        <f>F1462*E1462</f>
        <v>0</v>
      </c>
    </row>
    <row r="1463" spans="1:7" x14ac:dyDescent="0.2">
      <c r="A1463" s="1595"/>
      <c r="B1463" s="1718"/>
      <c r="C1463" s="1250" t="s">
        <v>4304</v>
      </c>
      <c r="D1463" s="1260"/>
      <c r="E1463" s="71"/>
      <c r="F1463" s="639"/>
      <c r="G1463" s="74"/>
    </row>
    <row r="1464" spans="1:7" ht="144" x14ac:dyDescent="0.2">
      <c r="A1464" s="1595"/>
      <c r="B1464" s="1718">
        <v>133</v>
      </c>
      <c r="C1464" s="1250" t="s">
        <v>4311</v>
      </c>
      <c r="D1464" s="1260"/>
      <c r="E1464" s="71"/>
      <c r="F1464" s="639"/>
      <c r="G1464" s="74"/>
    </row>
    <row r="1465" spans="1:7" x14ac:dyDescent="0.2">
      <c r="A1465" s="1595"/>
      <c r="B1465" s="1718"/>
      <c r="C1465" s="1250" t="s">
        <v>4312</v>
      </c>
      <c r="D1465" s="1260" t="s">
        <v>40</v>
      </c>
      <c r="E1465" s="71">
        <v>1</v>
      </c>
      <c r="F1465" s="1531"/>
      <c r="G1465" s="74">
        <f>F1465*E1465</f>
        <v>0</v>
      </c>
    </row>
    <row r="1466" spans="1:7" x14ac:dyDescent="0.2">
      <c r="A1466" s="1595"/>
      <c r="B1466" s="1718"/>
      <c r="C1466" s="1250" t="s">
        <v>4313</v>
      </c>
      <c r="D1466" s="1260" t="s">
        <v>40</v>
      </c>
      <c r="E1466" s="71">
        <v>1</v>
      </c>
      <c r="F1466" s="1531"/>
      <c r="G1466" s="74">
        <f>F1466*E1466</f>
        <v>0</v>
      </c>
    </row>
    <row r="1467" spans="1:7" x14ac:dyDescent="0.2">
      <c r="A1467" s="1595"/>
      <c r="B1467" s="1718"/>
      <c r="C1467" s="1250" t="s">
        <v>4314</v>
      </c>
      <c r="D1467" s="1260" t="s">
        <v>40</v>
      </c>
      <c r="E1467" s="71">
        <v>1</v>
      </c>
      <c r="F1467" s="1531"/>
      <c r="G1467" s="74">
        <f>F1467*E1467</f>
        <v>0</v>
      </c>
    </row>
    <row r="1468" spans="1:7" x14ac:dyDescent="0.2">
      <c r="A1468" s="1595"/>
      <c r="B1468" s="1718"/>
      <c r="C1468" s="1250" t="s">
        <v>4315</v>
      </c>
      <c r="D1468" s="1693"/>
      <c r="E1468" s="657"/>
      <c r="F1468" s="639"/>
      <c r="G1468" s="74"/>
    </row>
    <row r="1469" spans="1:7" ht="48" x14ac:dyDescent="0.2">
      <c r="A1469" s="1595"/>
      <c r="B1469" s="1718"/>
      <c r="C1469" s="1250" t="s">
        <v>4316</v>
      </c>
      <c r="D1469" s="1693"/>
      <c r="E1469" s="657"/>
      <c r="F1469" s="639"/>
      <c r="G1469" s="74"/>
    </row>
    <row r="1470" spans="1:7" ht="108" x14ac:dyDescent="0.2">
      <c r="A1470" s="1595"/>
      <c r="B1470" s="1718">
        <v>134</v>
      </c>
      <c r="C1470" s="1250" t="s">
        <v>4144</v>
      </c>
      <c r="D1470" s="1260"/>
      <c r="E1470" s="71"/>
      <c r="F1470" s="639"/>
      <c r="G1470" s="74"/>
    </row>
    <row r="1471" spans="1:7" x14ac:dyDescent="0.2">
      <c r="A1471" s="1595"/>
      <c r="B1471" s="1718"/>
      <c r="C1471" s="1250" t="s">
        <v>4317</v>
      </c>
      <c r="D1471" s="1260" t="s">
        <v>5</v>
      </c>
      <c r="E1471" s="71">
        <v>1</v>
      </c>
      <c r="F1471" s="1531"/>
      <c r="G1471" s="74">
        <f>F1471*E1471</f>
        <v>0</v>
      </c>
    </row>
    <row r="1472" spans="1:7" x14ac:dyDescent="0.2">
      <c r="A1472" s="1595"/>
      <c r="B1472" s="1718"/>
      <c r="C1472" s="1250" t="s">
        <v>4318</v>
      </c>
      <c r="D1472" s="1260" t="s">
        <v>5</v>
      </c>
      <c r="E1472" s="71">
        <v>1</v>
      </c>
      <c r="F1472" s="1531"/>
      <c r="G1472" s="74">
        <f>F1472*E1472</f>
        <v>0</v>
      </c>
    </row>
    <row r="1473" spans="1:7" x14ac:dyDescent="0.2">
      <c r="A1473" s="1595"/>
      <c r="B1473" s="1718"/>
      <c r="C1473" s="1250" t="s">
        <v>4319</v>
      </c>
      <c r="D1473" s="1260" t="s">
        <v>5</v>
      </c>
      <c r="E1473" s="71">
        <v>1</v>
      </c>
      <c r="F1473" s="1531"/>
      <c r="G1473" s="74">
        <f>F1473*E1473</f>
        <v>0</v>
      </c>
    </row>
    <row r="1474" spans="1:7" x14ac:dyDescent="0.2">
      <c r="A1474" s="1595"/>
      <c r="B1474" s="1718"/>
      <c r="C1474" s="1250" t="s">
        <v>4320</v>
      </c>
      <c r="D1474" s="1260"/>
      <c r="E1474" s="71"/>
      <c r="F1474" s="639"/>
      <c r="G1474" s="74"/>
    </row>
    <row r="1475" spans="1:7" ht="48" x14ac:dyDescent="0.2">
      <c r="A1475" s="1595"/>
      <c r="B1475" s="1718"/>
      <c r="C1475" s="1252" t="s">
        <v>3773</v>
      </c>
      <c r="D1475" s="1705"/>
      <c r="E1475" s="665"/>
      <c r="F1475" s="639"/>
      <c r="G1475" s="74"/>
    </row>
    <row r="1476" spans="1:7" x14ac:dyDescent="0.2">
      <c r="A1476" s="1595"/>
      <c r="B1476" s="1718"/>
      <c r="C1476" s="1252"/>
      <c r="D1476" s="1705"/>
      <c r="E1476" s="665"/>
      <c r="F1476" s="639"/>
      <c r="G1476" s="74"/>
    </row>
    <row r="1477" spans="1:7" ht="36" x14ac:dyDescent="0.2">
      <c r="A1477" s="1595"/>
      <c r="B1477" s="1718">
        <v>135</v>
      </c>
      <c r="C1477" s="1250" t="s">
        <v>4321</v>
      </c>
      <c r="D1477" s="1260" t="s">
        <v>5</v>
      </c>
      <c r="E1477" s="71">
        <v>4</v>
      </c>
      <c r="F1477" s="1531"/>
      <c r="G1477" s="74">
        <f>F1477*E1477</f>
        <v>0</v>
      </c>
    </row>
    <row r="1478" spans="1:7" ht="48" x14ac:dyDescent="0.2">
      <c r="A1478" s="1595"/>
      <c r="B1478" s="1718"/>
      <c r="C1478" s="1252" t="s">
        <v>3773</v>
      </c>
      <c r="D1478" s="1702"/>
      <c r="E1478" s="662"/>
      <c r="F1478" s="639"/>
      <c r="G1478" s="74"/>
    </row>
    <row r="1479" spans="1:7" ht="48" x14ac:dyDescent="0.2">
      <c r="A1479" s="1595"/>
      <c r="B1479" s="1718">
        <v>136</v>
      </c>
      <c r="C1479" s="1250" t="s">
        <v>4274</v>
      </c>
      <c r="D1479" s="1260"/>
      <c r="E1479" s="71"/>
      <c r="F1479" s="639"/>
      <c r="G1479" s="74"/>
    </row>
    <row r="1480" spans="1:7" x14ac:dyDescent="0.2">
      <c r="A1480" s="1595"/>
      <c r="B1480" s="1718"/>
      <c r="C1480" s="1250" t="s">
        <v>4180</v>
      </c>
      <c r="D1480" s="1260" t="s">
        <v>5</v>
      </c>
      <c r="E1480" s="71">
        <v>2</v>
      </c>
      <c r="F1480" s="1531"/>
      <c r="G1480" s="74">
        <f>F1480*E1480</f>
        <v>0</v>
      </c>
    </row>
    <row r="1481" spans="1:7" ht="48" x14ac:dyDescent="0.2">
      <c r="A1481" s="1595"/>
      <c r="B1481" s="1718">
        <v>137</v>
      </c>
      <c r="C1481" s="1250" t="s">
        <v>4162</v>
      </c>
      <c r="D1481" s="1705"/>
      <c r="E1481" s="665"/>
      <c r="F1481" s="639"/>
      <c r="G1481" s="74"/>
    </row>
    <row r="1482" spans="1:7" x14ac:dyDescent="0.2">
      <c r="A1482" s="1595"/>
      <c r="B1482" s="1718"/>
      <c r="C1482" s="1250" t="s">
        <v>4322</v>
      </c>
      <c r="D1482" s="1260" t="s">
        <v>926</v>
      </c>
      <c r="E1482" s="71">
        <v>38</v>
      </c>
      <c r="F1482" s="1531"/>
      <c r="G1482" s="74">
        <f>F1482*E1482</f>
        <v>0</v>
      </c>
    </row>
    <row r="1483" spans="1:7" x14ac:dyDescent="0.2">
      <c r="A1483" s="1595"/>
      <c r="B1483" s="1718"/>
      <c r="C1483" s="1250" t="s">
        <v>4323</v>
      </c>
      <c r="D1483" s="1260" t="s">
        <v>926</v>
      </c>
      <c r="E1483" s="71">
        <v>25</v>
      </c>
      <c r="F1483" s="1531"/>
      <c r="G1483" s="74">
        <f>F1483*E1483</f>
        <v>0</v>
      </c>
    </row>
    <row r="1484" spans="1:7" x14ac:dyDescent="0.2">
      <c r="A1484" s="1595"/>
      <c r="B1484" s="1718"/>
      <c r="C1484" s="1250" t="s">
        <v>4324</v>
      </c>
      <c r="D1484" s="1260" t="s">
        <v>926</v>
      </c>
      <c r="E1484" s="71">
        <v>129</v>
      </c>
      <c r="F1484" s="1531"/>
      <c r="G1484" s="74">
        <f>F1484*E1484</f>
        <v>0</v>
      </c>
    </row>
    <row r="1485" spans="1:7" ht="36" x14ac:dyDescent="0.2">
      <c r="A1485" s="1595"/>
      <c r="B1485" s="1718">
        <v>138</v>
      </c>
      <c r="C1485" s="1700" t="s">
        <v>4166</v>
      </c>
      <c r="D1485" s="1260"/>
      <c r="E1485" s="71"/>
      <c r="F1485" s="639"/>
      <c r="G1485" s="74"/>
    </row>
    <row r="1486" spans="1:7" x14ac:dyDescent="0.2">
      <c r="A1486" s="1595"/>
      <c r="B1486" s="1718"/>
      <c r="C1486" s="1700" t="s">
        <v>4167</v>
      </c>
      <c r="D1486" s="1260" t="s">
        <v>148</v>
      </c>
      <c r="E1486" s="71">
        <v>85</v>
      </c>
      <c r="F1486" s="1531"/>
      <c r="G1486" s="74">
        <f>F1486*E1486</f>
        <v>0</v>
      </c>
    </row>
    <row r="1487" spans="1:7" ht="48" x14ac:dyDescent="0.2">
      <c r="A1487" s="1595"/>
      <c r="B1487" s="1718">
        <v>139</v>
      </c>
      <c r="C1487" s="1700" t="s">
        <v>4325</v>
      </c>
      <c r="D1487" s="1260"/>
      <c r="E1487" s="71"/>
      <c r="F1487" s="639"/>
      <c r="G1487" s="74"/>
    </row>
    <row r="1488" spans="1:7" x14ac:dyDescent="0.2">
      <c r="A1488" s="1595"/>
      <c r="B1488" s="1718"/>
      <c r="C1488" s="1250" t="s">
        <v>4326</v>
      </c>
      <c r="D1488" s="1260"/>
      <c r="E1488" s="71"/>
      <c r="F1488" s="639"/>
      <c r="G1488" s="74"/>
    </row>
    <row r="1489" spans="1:7" x14ac:dyDescent="0.2">
      <c r="A1489" s="1595"/>
      <c r="B1489" s="1718"/>
      <c r="C1489" s="1250" t="s">
        <v>4327</v>
      </c>
      <c r="D1489" s="1260" t="s">
        <v>926</v>
      </c>
      <c r="E1489" s="71">
        <v>610</v>
      </c>
      <c r="F1489" s="1531"/>
      <c r="G1489" s="74">
        <f>F1489*E1489</f>
        <v>0</v>
      </c>
    </row>
    <row r="1490" spans="1:7" ht="48" x14ac:dyDescent="0.2">
      <c r="A1490" s="1595"/>
      <c r="B1490" s="1718">
        <v>140</v>
      </c>
      <c r="C1490" s="1250" t="s">
        <v>4170</v>
      </c>
      <c r="D1490" s="1260"/>
      <c r="E1490" s="71"/>
      <c r="F1490" s="639"/>
      <c r="G1490" s="74"/>
    </row>
    <row r="1491" spans="1:7" x14ac:dyDescent="0.2">
      <c r="A1491" s="1595"/>
      <c r="B1491" s="1718"/>
      <c r="C1491" s="1250" t="s">
        <v>4172</v>
      </c>
      <c r="D1491" s="1260" t="s">
        <v>926</v>
      </c>
      <c r="E1491" s="71">
        <f>E1482</f>
        <v>38</v>
      </c>
      <c r="F1491" s="1531"/>
      <c r="G1491" s="74">
        <f>F1491*E1491</f>
        <v>0</v>
      </c>
    </row>
    <row r="1492" spans="1:7" x14ac:dyDescent="0.2">
      <c r="A1492" s="1595"/>
      <c r="B1492" s="1718"/>
      <c r="C1492" s="1250" t="s">
        <v>4173</v>
      </c>
      <c r="D1492" s="1260" t="s">
        <v>926</v>
      </c>
      <c r="E1492" s="71">
        <f>E1483</f>
        <v>25</v>
      </c>
      <c r="F1492" s="1531"/>
      <c r="G1492" s="74">
        <f>F1492*E1492</f>
        <v>0</v>
      </c>
    </row>
    <row r="1493" spans="1:7" x14ac:dyDescent="0.2">
      <c r="A1493" s="1595"/>
      <c r="B1493" s="1718"/>
      <c r="C1493" s="1250" t="s">
        <v>4174</v>
      </c>
      <c r="D1493" s="1260" t="s">
        <v>926</v>
      </c>
      <c r="E1493" s="71">
        <f>E1484</f>
        <v>129</v>
      </c>
      <c r="F1493" s="1531"/>
      <c r="G1493" s="74">
        <f>F1493*E1493</f>
        <v>0</v>
      </c>
    </row>
    <row r="1494" spans="1:7" ht="60" x14ac:dyDescent="0.2">
      <c r="A1494" s="1595"/>
      <c r="B1494" s="1718">
        <v>141</v>
      </c>
      <c r="C1494" s="1252" t="s">
        <v>4049</v>
      </c>
      <c r="D1494" s="262" t="s">
        <v>40</v>
      </c>
      <c r="E1494" s="74">
        <v>1</v>
      </c>
      <c r="F1494" s="1531"/>
      <c r="G1494" s="74">
        <f>F1494*E1494</f>
        <v>0</v>
      </c>
    </row>
    <row r="1495" spans="1:7" ht="120" x14ac:dyDescent="0.2">
      <c r="A1495" s="1595"/>
      <c r="B1495" s="1718">
        <v>142</v>
      </c>
      <c r="C1495" s="1250" t="s">
        <v>4328</v>
      </c>
      <c r="D1495" s="1260"/>
      <c r="E1495" s="71"/>
      <c r="F1495" s="639"/>
      <c r="G1495" s="74"/>
    </row>
    <row r="1496" spans="1:7" ht="72" x14ac:dyDescent="0.2">
      <c r="A1496" s="1595"/>
      <c r="B1496" s="1718"/>
      <c r="C1496" s="1250" t="s">
        <v>4329</v>
      </c>
      <c r="D1496" s="262" t="s">
        <v>40</v>
      </c>
      <c r="E1496" s="74">
        <v>1</v>
      </c>
      <c r="F1496" s="1531"/>
      <c r="G1496" s="74">
        <f>F1496*E1496</f>
        <v>0</v>
      </c>
    </row>
    <row r="1497" spans="1:7" ht="36" x14ac:dyDescent="0.2">
      <c r="A1497" s="1595"/>
      <c r="B1497" s="1718">
        <v>143</v>
      </c>
      <c r="C1497" s="1250" t="s">
        <v>4282</v>
      </c>
      <c r="D1497" s="1693"/>
      <c r="E1497" s="657"/>
      <c r="F1497" s="639"/>
      <c r="G1497" s="74"/>
    </row>
    <row r="1498" spans="1:7" x14ac:dyDescent="0.2">
      <c r="A1498" s="1595"/>
      <c r="B1498" s="1718"/>
      <c r="C1498" s="1250" t="s">
        <v>4283</v>
      </c>
      <c r="D1498" s="262" t="s">
        <v>926</v>
      </c>
      <c r="E1498" s="74">
        <v>12</v>
      </c>
      <c r="F1498" s="1531"/>
      <c r="G1498" s="74">
        <f>F1498*E1498</f>
        <v>0</v>
      </c>
    </row>
    <row r="1499" spans="1:7" ht="36" x14ac:dyDescent="0.2">
      <c r="A1499" s="1595"/>
      <c r="B1499" s="1718">
        <v>144</v>
      </c>
      <c r="C1499" s="1250" t="s">
        <v>4330</v>
      </c>
      <c r="D1499" s="1609"/>
      <c r="E1499" s="74"/>
      <c r="F1499" s="639"/>
      <c r="G1499" s="74"/>
    </row>
    <row r="1500" spans="1:7" x14ac:dyDescent="0.2">
      <c r="A1500" s="1595"/>
      <c r="B1500" s="1718"/>
      <c r="C1500" s="1250" t="s">
        <v>4283</v>
      </c>
      <c r="D1500" s="262" t="s">
        <v>5</v>
      </c>
      <c r="E1500" s="74">
        <v>1</v>
      </c>
      <c r="F1500" s="1531"/>
      <c r="G1500" s="74">
        <f>F1500*E1500</f>
        <v>0</v>
      </c>
    </row>
    <row r="1501" spans="1:7" ht="24" x14ac:dyDescent="0.2">
      <c r="A1501" s="1595"/>
      <c r="B1501" s="1718">
        <v>145</v>
      </c>
      <c r="C1501" s="1250" t="s">
        <v>4284</v>
      </c>
      <c r="D1501" s="1260"/>
      <c r="E1501" s="71"/>
      <c r="F1501" s="639"/>
      <c r="G1501" s="74"/>
    </row>
    <row r="1502" spans="1:7" x14ac:dyDescent="0.2">
      <c r="A1502" s="1595"/>
      <c r="B1502" s="1718"/>
      <c r="C1502" s="1250" t="s">
        <v>4331</v>
      </c>
      <c r="D1502" s="1260" t="s">
        <v>5</v>
      </c>
      <c r="E1502" s="71">
        <v>1</v>
      </c>
      <c r="F1502" s="1531"/>
      <c r="G1502" s="74">
        <f t="shared" ref="G1502:G1508" si="19">F1502*E1502</f>
        <v>0</v>
      </c>
    </row>
    <row r="1503" spans="1:7" ht="36" x14ac:dyDescent="0.2">
      <c r="A1503" s="1595"/>
      <c r="B1503" s="1718">
        <v>146</v>
      </c>
      <c r="C1503" s="1250" t="s">
        <v>4288</v>
      </c>
      <c r="D1503" s="262" t="s">
        <v>40</v>
      </c>
      <c r="E1503" s="74">
        <v>1</v>
      </c>
      <c r="F1503" s="1531"/>
      <c r="G1503" s="74">
        <f t="shared" si="19"/>
        <v>0</v>
      </c>
    </row>
    <row r="1504" spans="1:7" ht="24" x14ac:dyDescent="0.2">
      <c r="A1504" s="1595"/>
      <c r="B1504" s="1718">
        <v>147</v>
      </c>
      <c r="C1504" s="1252" t="s">
        <v>4055</v>
      </c>
      <c r="D1504" s="262" t="s">
        <v>40</v>
      </c>
      <c r="E1504" s="74">
        <v>1</v>
      </c>
      <c r="F1504" s="1531"/>
      <c r="G1504" s="74">
        <f t="shared" si="19"/>
        <v>0</v>
      </c>
    </row>
    <row r="1505" spans="1:7" ht="25.5" customHeight="1" x14ac:dyDescent="0.2">
      <c r="A1505" s="1595"/>
      <c r="B1505" s="1718">
        <v>148</v>
      </c>
      <c r="C1505" s="1252" t="s">
        <v>4056</v>
      </c>
      <c r="D1505" s="262" t="s">
        <v>40</v>
      </c>
      <c r="E1505" s="74">
        <v>1</v>
      </c>
      <c r="F1505" s="1531"/>
      <c r="G1505" s="74">
        <f t="shared" si="19"/>
        <v>0</v>
      </c>
    </row>
    <row r="1506" spans="1:7" ht="27" customHeight="1" x14ac:dyDescent="0.2">
      <c r="A1506" s="1595"/>
      <c r="B1506" s="1718">
        <v>149</v>
      </c>
      <c r="C1506" s="1252" t="s">
        <v>4289</v>
      </c>
      <c r="D1506" s="1260" t="s">
        <v>40</v>
      </c>
      <c r="E1506" s="71">
        <v>1</v>
      </c>
      <c r="F1506" s="1531"/>
      <c r="G1506" s="74">
        <f t="shared" si="19"/>
        <v>0</v>
      </c>
    </row>
    <row r="1507" spans="1:7" ht="36" x14ac:dyDescent="0.2">
      <c r="A1507" s="1595"/>
      <c r="B1507" s="1718">
        <v>150</v>
      </c>
      <c r="C1507" s="1252" t="s">
        <v>4332</v>
      </c>
      <c r="D1507" s="1260" t="s">
        <v>40</v>
      </c>
      <c r="E1507" s="71">
        <v>1</v>
      </c>
      <c r="F1507" s="1531"/>
      <c r="G1507" s="74">
        <f t="shared" si="19"/>
        <v>0</v>
      </c>
    </row>
    <row r="1508" spans="1:7" ht="24" x14ac:dyDescent="0.2">
      <c r="A1508" s="1595"/>
      <c r="B1508" s="1718">
        <v>151</v>
      </c>
      <c r="C1508" s="1252" t="s">
        <v>4058</v>
      </c>
      <c r="D1508" s="262" t="s">
        <v>40</v>
      </c>
      <c r="E1508" s="74">
        <v>1</v>
      </c>
      <c r="F1508" s="1531"/>
      <c r="G1508" s="74">
        <f t="shared" si="19"/>
        <v>0</v>
      </c>
    </row>
    <row r="1509" spans="1:7" x14ac:dyDescent="0.2">
      <c r="A1509" s="1586"/>
      <c r="B1509" s="1743"/>
      <c r="C1509" s="1630"/>
      <c r="D1509" s="1587"/>
      <c r="E1509" s="636"/>
      <c r="F1509" s="1188"/>
      <c r="G1509" s="637"/>
    </row>
    <row r="1510" spans="1:7" x14ac:dyDescent="0.2">
      <c r="A1510" s="1603"/>
      <c r="B1510" s="1747"/>
      <c r="C1510" s="1341" t="s">
        <v>4404</v>
      </c>
      <c r="D1510" s="1342"/>
      <c r="E1510" s="541"/>
      <c r="F1510" s="1199"/>
      <c r="G1510" s="449">
        <f>SUM(G1443:G1509)</f>
        <v>0</v>
      </c>
    </row>
    <row r="1511" spans="1:7" x14ac:dyDescent="0.2">
      <c r="B1511" s="1748"/>
      <c r="E1511" s="658"/>
      <c r="F1511" s="817"/>
      <c r="G1511" s="658"/>
    </row>
    <row r="1512" spans="1:7" x14ac:dyDescent="0.2">
      <c r="B1512" s="1748"/>
      <c r="E1512" s="658"/>
      <c r="F1512" s="817"/>
      <c r="G1512" s="658"/>
    </row>
    <row r="1513" spans="1:7" x14ac:dyDescent="0.2">
      <c r="B1513" s="1751" t="s">
        <v>4333</v>
      </c>
      <c r="C1513" s="1341" t="s">
        <v>4334</v>
      </c>
      <c r="D1513" s="1696"/>
      <c r="E1513" s="659"/>
      <c r="F1513" s="1199"/>
      <c r="G1513" s="542"/>
    </row>
    <row r="1514" spans="1:7" x14ac:dyDescent="0.2">
      <c r="A1514" s="1595"/>
      <c r="B1514" s="1745"/>
      <c r="C1514" s="1654" t="s">
        <v>4335</v>
      </c>
      <c r="D1514" s="1693"/>
      <c r="E1514" s="657"/>
      <c r="F1514" s="639"/>
      <c r="G1514" s="74"/>
    </row>
    <row r="1515" spans="1:7" ht="120" x14ac:dyDescent="0.2">
      <c r="A1515" s="1595"/>
      <c r="B1515" s="1718">
        <v>155</v>
      </c>
      <c r="C1515" s="1250" t="s">
        <v>4336</v>
      </c>
      <c r="D1515" s="1260" t="s">
        <v>5</v>
      </c>
      <c r="E1515" s="71">
        <v>96</v>
      </c>
      <c r="F1515" s="1531"/>
      <c r="G1515" s="74">
        <f>F1515*E1515</f>
        <v>0</v>
      </c>
    </row>
    <row r="1516" spans="1:7" ht="61.5" customHeight="1" x14ac:dyDescent="0.2">
      <c r="A1516" s="1595"/>
      <c r="B1516" s="1718">
        <v>156</v>
      </c>
      <c r="C1516" s="1250" t="s">
        <v>4337</v>
      </c>
      <c r="D1516" s="1260"/>
      <c r="E1516" s="71"/>
      <c r="F1516" s="639"/>
      <c r="G1516" s="74"/>
    </row>
    <row r="1517" spans="1:7" x14ac:dyDescent="0.2">
      <c r="A1517" s="1595"/>
      <c r="B1517" s="1718"/>
      <c r="C1517" s="1250" t="s">
        <v>4338</v>
      </c>
      <c r="D1517" s="1260" t="s">
        <v>926</v>
      </c>
      <c r="E1517" s="71">
        <v>520</v>
      </c>
      <c r="F1517" s="1531"/>
      <c r="G1517" s="74">
        <f>F1517*E1517</f>
        <v>0</v>
      </c>
    </row>
    <row r="1518" spans="1:7" ht="120" x14ac:dyDescent="0.2">
      <c r="A1518" s="1595"/>
      <c r="B1518" s="1718">
        <v>157</v>
      </c>
      <c r="C1518" s="1250" t="s">
        <v>4339</v>
      </c>
      <c r="D1518" s="1260"/>
      <c r="E1518" s="71"/>
      <c r="F1518" s="639"/>
      <c r="G1518" s="74"/>
    </row>
    <row r="1519" spans="1:7" x14ac:dyDescent="0.2">
      <c r="A1519" s="1595"/>
      <c r="B1519" s="1718"/>
      <c r="C1519" s="1250" t="s">
        <v>4340</v>
      </c>
      <c r="D1519" s="1260" t="s">
        <v>5</v>
      </c>
      <c r="E1519" s="71">
        <v>1</v>
      </c>
      <c r="F1519" s="1531"/>
      <c r="G1519" s="74">
        <f>F1519*E1519</f>
        <v>0</v>
      </c>
    </row>
    <row r="1520" spans="1:7" ht="48" x14ac:dyDescent="0.2">
      <c r="A1520" s="1595"/>
      <c r="B1520" s="1718"/>
      <c r="C1520" s="1252" t="s">
        <v>3773</v>
      </c>
      <c r="D1520" s="1705"/>
      <c r="E1520" s="665"/>
      <c r="F1520" s="639"/>
      <c r="G1520" s="74"/>
    </row>
    <row r="1521" spans="1:7" ht="60" x14ac:dyDescent="0.2">
      <c r="A1521" s="1595"/>
      <c r="B1521" s="1718">
        <v>158</v>
      </c>
      <c r="C1521" s="1250" t="s">
        <v>4341</v>
      </c>
      <c r="D1521" s="1260"/>
      <c r="E1521" s="71"/>
      <c r="F1521" s="639"/>
      <c r="G1521" s="74"/>
    </row>
    <row r="1522" spans="1:7" x14ac:dyDescent="0.2">
      <c r="A1522" s="1595"/>
      <c r="B1522" s="1718"/>
      <c r="C1522" s="1250" t="s">
        <v>4342</v>
      </c>
      <c r="D1522" s="1260" t="s">
        <v>5</v>
      </c>
      <c r="E1522" s="71">
        <v>1</v>
      </c>
      <c r="F1522" s="1531"/>
      <c r="G1522" s="74">
        <f>F1522*E1522</f>
        <v>0</v>
      </c>
    </row>
    <row r="1523" spans="1:7" x14ac:dyDescent="0.2">
      <c r="A1523" s="1595"/>
      <c r="B1523" s="1718">
        <v>159</v>
      </c>
      <c r="C1523" s="1250" t="s">
        <v>4343</v>
      </c>
      <c r="D1523" s="1260" t="s">
        <v>926</v>
      </c>
      <c r="E1523" s="71">
        <v>90</v>
      </c>
      <c r="F1523" s="1531"/>
      <c r="G1523" s="74">
        <f>F1523*E1523</f>
        <v>0</v>
      </c>
    </row>
    <row r="1524" spans="1:7" x14ac:dyDescent="0.2">
      <c r="A1524" s="1595"/>
      <c r="B1524" s="1718">
        <v>160</v>
      </c>
      <c r="C1524" s="1250" t="s">
        <v>4344</v>
      </c>
      <c r="D1524" s="1260"/>
      <c r="E1524" s="71"/>
      <c r="F1524" s="639"/>
      <c r="G1524" s="74"/>
    </row>
    <row r="1525" spans="1:7" x14ac:dyDescent="0.2">
      <c r="A1525" s="1595"/>
      <c r="B1525" s="1718"/>
      <c r="C1525" s="1250" t="s">
        <v>4345</v>
      </c>
      <c r="D1525" s="1260" t="s">
        <v>2024</v>
      </c>
      <c r="E1525" s="71">
        <v>83</v>
      </c>
      <c r="F1525" s="1531"/>
      <c r="G1525" s="74">
        <f>F1525*E1525</f>
        <v>0</v>
      </c>
    </row>
    <row r="1526" spans="1:7" x14ac:dyDescent="0.2">
      <c r="A1526" s="1595"/>
      <c r="B1526" s="1718"/>
      <c r="C1526" s="1250" t="s">
        <v>4346</v>
      </c>
      <c r="D1526" s="1260" t="s">
        <v>5</v>
      </c>
      <c r="E1526" s="71">
        <v>14</v>
      </c>
      <c r="F1526" s="1531"/>
      <c r="G1526" s="74">
        <f>F1526*E1526</f>
        <v>0</v>
      </c>
    </row>
    <row r="1527" spans="1:7" x14ac:dyDescent="0.2">
      <c r="A1527" s="1595"/>
      <c r="B1527" s="1718"/>
      <c r="C1527" s="1250" t="s">
        <v>4347</v>
      </c>
      <c r="D1527" s="1260" t="s">
        <v>40</v>
      </c>
      <c r="E1527" s="71">
        <v>1</v>
      </c>
      <c r="F1527" s="1531"/>
      <c r="G1527" s="74">
        <f>F1527*E1527</f>
        <v>0</v>
      </c>
    </row>
    <row r="1528" spans="1:7" x14ac:dyDescent="0.2">
      <c r="A1528" s="1595"/>
      <c r="B1528" s="1718"/>
      <c r="C1528" s="1250" t="s">
        <v>4348</v>
      </c>
      <c r="D1528" s="1260" t="s">
        <v>4349</v>
      </c>
      <c r="E1528" s="71">
        <v>25</v>
      </c>
      <c r="F1528" s="1531"/>
      <c r="G1528" s="74">
        <f>F1528*E1528</f>
        <v>0</v>
      </c>
    </row>
    <row r="1529" spans="1:7" ht="48" x14ac:dyDescent="0.2">
      <c r="A1529" s="1595"/>
      <c r="B1529" s="1718">
        <v>161</v>
      </c>
      <c r="C1529" s="1250" t="s">
        <v>4274</v>
      </c>
      <c r="D1529" s="1260"/>
      <c r="E1529" s="71"/>
      <c r="F1529" s="639"/>
      <c r="G1529" s="74"/>
    </row>
    <row r="1530" spans="1:7" x14ac:dyDescent="0.2">
      <c r="A1530" s="1595"/>
      <c r="B1530" s="1718"/>
      <c r="C1530" s="1250" t="s">
        <v>4180</v>
      </c>
      <c r="D1530" s="1260" t="s">
        <v>5</v>
      </c>
      <c r="E1530" s="71">
        <v>2</v>
      </c>
      <c r="F1530" s="1531"/>
      <c r="G1530" s="74">
        <f>F1530*E1530</f>
        <v>0</v>
      </c>
    </row>
    <row r="1531" spans="1:7" ht="48" x14ac:dyDescent="0.2">
      <c r="A1531" s="1595"/>
      <c r="B1531" s="1718">
        <v>162</v>
      </c>
      <c r="C1531" s="1250" t="s">
        <v>4162</v>
      </c>
      <c r="D1531" s="1260"/>
      <c r="E1531" s="71"/>
      <c r="F1531" s="639"/>
      <c r="G1531" s="74"/>
    </row>
    <row r="1532" spans="1:7" x14ac:dyDescent="0.2">
      <c r="A1532" s="1595"/>
      <c r="B1532" s="1718"/>
      <c r="C1532" s="1250" t="s">
        <v>3515</v>
      </c>
      <c r="D1532" s="1260" t="s">
        <v>926</v>
      </c>
      <c r="E1532" s="71">
        <v>92</v>
      </c>
      <c r="F1532" s="1531"/>
      <c r="G1532" s="74">
        <f>F1532*E1532</f>
        <v>0</v>
      </c>
    </row>
    <row r="1533" spans="1:7" ht="36" x14ac:dyDescent="0.2">
      <c r="A1533" s="1595"/>
      <c r="B1533" s="1718">
        <v>163</v>
      </c>
      <c r="C1533" s="1700" t="s">
        <v>4166</v>
      </c>
      <c r="D1533" s="1260"/>
      <c r="E1533" s="71"/>
      <c r="F1533" s="639"/>
      <c r="G1533" s="74"/>
    </row>
    <row r="1534" spans="1:7" x14ac:dyDescent="0.2">
      <c r="A1534" s="1595"/>
      <c r="B1534" s="1718"/>
      <c r="C1534" s="1700" t="s">
        <v>4167</v>
      </c>
      <c r="D1534" s="1260" t="s">
        <v>148</v>
      </c>
      <c r="E1534" s="71">
        <v>35</v>
      </c>
      <c r="F1534" s="1531"/>
      <c r="G1534" s="74">
        <f>F1534*E1534</f>
        <v>0</v>
      </c>
    </row>
    <row r="1535" spans="1:7" ht="48" x14ac:dyDescent="0.2">
      <c r="A1535" s="1595"/>
      <c r="B1535" s="1718">
        <v>164</v>
      </c>
      <c r="C1535" s="1250" t="s">
        <v>4170</v>
      </c>
      <c r="D1535" s="1260"/>
      <c r="E1535" s="71"/>
      <c r="F1535" s="639"/>
      <c r="G1535" s="74"/>
    </row>
    <row r="1536" spans="1:7" x14ac:dyDescent="0.2">
      <c r="A1536" s="1595"/>
      <c r="B1536" s="1718"/>
      <c r="C1536" s="1250" t="s">
        <v>4173</v>
      </c>
      <c r="D1536" s="1260" t="s">
        <v>926</v>
      </c>
      <c r="E1536" s="71">
        <v>92</v>
      </c>
      <c r="F1536" s="1531"/>
      <c r="G1536" s="74">
        <f>F1536*E1536</f>
        <v>0</v>
      </c>
    </row>
    <row r="1537" spans="1:7" ht="60" x14ac:dyDescent="0.2">
      <c r="A1537" s="1595"/>
      <c r="B1537" s="1718">
        <v>165</v>
      </c>
      <c r="C1537" s="1252" t="s">
        <v>4049</v>
      </c>
      <c r="D1537" s="262" t="s">
        <v>40</v>
      </c>
      <c r="E1537" s="74">
        <v>1</v>
      </c>
      <c r="F1537" s="1531"/>
      <c r="G1537" s="74">
        <f>F1537*E1537</f>
        <v>0</v>
      </c>
    </row>
    <row r="1538" spans="1:7" x14ac:dyDescent="0.2">
      <c r="A1538" s="1595"/>
      <c r="B1538" s="1718"/>
      <c r="C1538" s="1654" t="s">
        <v>4350</v>
      </c>
      <c r="D1538" s="1693"/>
      <c r="E1538" s="657"/>
      <c r="F1538" s="639"/>
      <c r="G1538" s="74"/>
    </row>
    <row r="1539" spans="1:7" ht="120" x14ac:dyDescent="0.2">
      <c r="A1539" s="1595"/>
      <c r="B1539" s="1718">
        <v>166</v>
      </c>
      <c r="C1539" s="1250" t="s">
        <v>4336</v>
      </c>
      <c r="D1539" s="1260" t="s">
        <v>5</v>
      </c>
      <c r="E1539" s="71">
        <v>471</v>
      </c>
      <c r="F1539" s="1531"/>
      <c r="G1539" s="74">
        <f>F1539*E1539</f>
        <v>0</v>
      </c>
    </row>
    <row r="1540" spans="1:7" ht="60" customHeight="1" x14ac:dyDescent="0.2">
      <c r="A1540" s="1595"/>
      <c r="B1540" s="1718">
        <v>167</v>
      </c>
      <c r="C1540" s="1250" t="s">
        <v>4337</v>
      </c>
      <c r="D1540" s="1260"/>
      <c r="E1540" s="71"/>
      <c r="F1540" s="639"/>
      <c r="G1540" s="74"/>
    </row>
    <row r="1541" spans="1:7" x14ac:dyDescent="0.2">
      <c r="A1541" s="1595"/>
      <c r="B1541" s="1718"/>
      <c r="C1541" s="1250" t="s">
        <v>4338</v>
      </c>
      <c r="D1541" s="1260" t="s">
        <v>926</v>
      </c>
      <c r="E1541" s="71">
        <v>2430</v>
      </c>
      <c r="F1541" s="1531"/>
      <c r="G1541" s="74">
        <f>F1541*E1541</f>
        <v>0</v>
      </c>
    </row>
    <row r="1542" spans="1:7" ht="120" x14ac:dyDescent="0.2">
      <c r="A1542" s="1595"/>
      <c r="B1542" s="1718">
        <v>168</v>
      </c>
      <c r="C1542" s="1250" t="s">
        <v>4351</v>
      </c>
      <c r="D1542" s="1705"/>
      <c r="E1542" s="665"/>
      <c r="F1542" s="639"/>
      <c r="G1542" s="74"/>
    </row>
    <row r="1543" spans="1:7" x14ac:dyDescent="0.2">
      <c r="A1543" s="1595"/>
      <c r="B1543" s="1718"/>
      <c r="C1543" s="1250" t="s">
        <v>4340</v>
      </c>
      <c r="D1543" s="1260" t="s">
        <v>5</v>
      </c>
      <c r="E1543" s="71">
        <v>4</v>
      </c>
      <c r="F1543" s="1531"/>
      <c r="G1543" s="74">
        <f>F1543*E1543</f>
        <v>0</v>
      </c>
    </row>
    <row r="1544" spans="1:7" ht="48" x14ac:dyDescent="0.2">
      <c r="A1544" s="1595"/>
      <c r="B1544" s="1718">
        <v>169</v>
      </c>
      <c r="C1544" s="1252" t="s">
        <v>3773</v>
      </c>
      <c r="D1544" s="1705"/>
      <c r="E1544" s="665"/>
      <c r="F1544" s="639"/>
      <c r="G1544" s="74"/>
    </row>
    <row r="1545" spans="1:7" ht="60" x14ac:dyDescent="0.2">
      <c r="A1545" s="1595"/>
      <c r="B1545" s="1718">
        <v>170</v>
      </c>
      <c r="C1545" s="1250" t="s">
        <v>4341</v>
      </c>
      <c r="D1545" s="1705"/>
      <c r="E1545" s="665"/>
      <c r="F1545" s="1521"/>
      <c r="G1545" s="74"/>
    </row>
    <row r="1546" spans="1:7" x14ac:dyDescent="0.2">
      <c r="A1546" s="1595"/>
      <c r="B1546" s="1718"/>
      <c r="C1546" s="1250" t="s">
        <v>4342</v>
      </c>
      <c r="D1546" s="1260" t="s">
        <v>5</v>
      </c>
      <c r="E1546" s="71">
        <v>4</v>
      </c>
      <c r="F1546" s="1531"/>
      <c r="G1546" s="74">
        <f>F1546*E1546</f>
        <v>0</v>
      </c>
    </row>
    <row r="1547" spans="1:7" x14ac:dyDescent="0.2">
      <c r="A1547" s="1595"/>
      <c r="B1547" s="1718">
        <v>171</v>
      </c>
      <c r="C1547" s="1250" t="s">
        <v>4343</v>
      </c>
      <c r="D1547" s="1260" t="s">
        <v>926</v>
      </c>
      <c r="E1547" s="71">
        <v>390</v>
      </c>
      <c r="F1547" s="1531"/>
      <c r="G1547" s="74">
        <f>F1547*E1547</f>
        <v>0</v>
      </c>
    </row>
    <row r="1548" spans="1:7" x14ac:dyDescent="0.2">
      <c r="A1548" s="1595"/>
      <c r="B1548" s="1718"/>
      <c r="C1548" s="1704"/>
      <c r="D1548" s="1705"/>
      <c r="E1548" s="665"/>
      <c r="F1548" s="639"/>
      <c r="G1548" s="74"/>
    </row>
    <row r="1549" spans="1:7" x14ac:dyDescent="0.2">
      <c r="A1549" s="1595"/>
      <c r="B1549" s="1718">
        <v>172</v>
      </c>
      <c r="C1549" s="1250" t="s">
        <v>4344</v>
      </c>
      <c r="D1549" s="1260"/>
      <c r="E1549" s="71"/>
      <c r="F1549" s="639"/>
      <c r="G1549" s="74"/>
    </row>
    <row r="1550" spans="1:7" x14ac:dyDescent="0.2">
      <c r="A1550" s="1595"/>
      <c r="B1550" s="1718"/>
      <c r="C1550" s="1250" t="s">
        <v>4345</v>
      </c>
      <c r="D1550" s="1260" t="s">
        <v>2024</v>
      </c>
      <c r="E1550" s="71">
        <v>400</v>
      </c>
      <c r="F1550" s="1531"/>
      <c r="G1550" s="74">
        <f>F1550*E1550</f>
        <v>0</v>
      </c>
    </row>
    <row r="1551" spans="1:7" x14ac:dyDescent="0.2">
      <c r="A1551" s="1595"/>
      <c r="B1551" s="1718"/>
      <c r="C1551" s="1250" t="s">
        <v>4346</v>
      </c>
      <c r="D1551" s="1260" t="s">
        <v>5</v>
      </c>
      <c r="E1551" s="71">
        <v>64</v>
      </c>
      <c r="F1551" s="1531"/>
      <c r="G1551" s="74">
        <f>F1551*E1551</f>
        <v>0</v>
      </c>
    </row>
    <row r="1552" spans="1:7" x14ac:dyDescent="0.2">
      <c r="A1552" s="1595"/>
      <c r="B1552" s="1718"/>
      <c r="C1552" s="1250" t="s">
        <v>4347</v>
      </c>
      <c r="D1552" s="1260" t="s">
        <v>40</v>
      </c>
      <c r="E1552" s="71">
        <v>4</v>
      </c>
      <c r="F1552" s="1531"/>
      <c r="G1552" s="74">
        <f>F1552*E1552</f>
        <v>0</v>
      </c>
    </row>
    <row r="1553" spans="1:7" x14ac:dyDescent="0.2">
      <c r="A1553" s="1595"/>
      <c r="B1553" s="1718"/>
      <c r="C1553" s="1250" t="s">
        <v>4348</v>
      </c>
      <c r="D1553" s="1260" t="s">
        <v>4349</v>
      </c>
      <c r="E1553" s="71">
        <v>50</v>
      </c>
      <c r="F1553" s="1531"/>
      <c r="G1553" s="74">
        <f>F1553*E1553</f>
        <v>0</v>
      </c>
    </row>
    <row r="1554" spans="1:7" ht="48" x14ac:dyDescent="0.2">
      <c r="A1554" s="1595"/>
      <c r="B1554" s="1718">
        <v>173</v>
      </c>
      <c r="C1554" s="1250" t="s">
        <v>4274</v>
      </c>
      <c r="D1554" s="1260"/>
      <c r="E1554" s="71"/>
      <c r="F1554" s="639"/>
      <c r="G1554" s="74"/>
    </row>
    <row r="1555" spans="1:7" x14ac:dyDescent="0.2">
      <c r="A1555" s="1595"/>
      <c r="B1555" s="1718"/>
      <c r="C1555" s="1250" t="s">
        <v>4180</v>
      </c>
      <c r="D1555" s="1260" t="s">
        <v>5</v>
      </c>
      <c r="E1555" s="71">
        <v>2</v>
      </c>
      <c r="F1555" s="1531"/>
      <c r="G1555" s="74">
        <f>F1555*E1555</f>
        <v>0</v>
      </c>
    </row>
    <row r="1556" spans="1:7" ht="48" x14ac:dyDescent="0.2">
      <c r="A1556" s="1595"/>
      <c r="B1556" s="1718">
        <v>174</v>
      </c>
      <c r="C1556" s="1250" t="s">
        <v>4162</v>
      </c>
      <c r="D1556" s="1260"/>
      <c r="E1556" s="71"/>
      <c r="F1556" s="639"/>
      <c r="G1556" s="74"/>
    </row>
    <row r="1557" spans="1:7" x14ac:dyDescent="0.2">
      <c r="A1557" s="1595"/>
      <c r="B1557" s="1718"/>
      <c r="C1557" s="1250" t="s">
        <v>3515</v>
      </c>
      <c r="D1557" s="1260" t="s">
        <v>926</v>
      </c>
      <c r="E1557" s="71">
        <v>110</v>
      </c>
      <c r="F1557" s="1531"/>
      <c r="G1557" s="74">
        <f>F1557*E1557</f>
        <v>0</v>
      </c>
    </row>
    <row r="1558" spans="1:7" x14ac:dyDescent="0.2">
      <c r="A1558" s="1595"/>
      <c r="B1558" s="1718"/>
      <c r="C1558" s="1250" t="s">
        <v>3516</v>
      </c>
      <c r="D1558" s="1260" t="s">
        <v>926</v>
      </c>
      <c r="E1558" s="71">
        <f>36+12</f>
        <v>48</v>
      </c>
      <c r="F1558" s="1531"/>
      <c r="G1558" s="74">
        <f>F1558*E1558</f>
        <v>0</v>
      </c>
    </row>
    <row r="1559" spans="1:7" x14ac:dyDescent="0.2">
      <c r="A1559" s="1595"/>
      <c r="B1559" s="1718"/>
      <c r="C1559" s="1250" t="s">
        <v>4163</v>
      </c>
      <c r="D1559" s="1260" t="s">
        <v>926</v>
      </c>
      <c r="E1559" s="71">
        <v>22</v>
      </c>
      <c r="F1559" s="1531"/>
      <c r="G1559" s="74">
        <f>F1559*E1559</f>
        <v>0</v>
      </c>
    </row>
    <row r="1560" spans="1:7" ht="36" x14ac:dyDescent="0.2">
      <c r="A1560" s="1595"/>
      <c r="B1560" s="1718">
        <v>175</v>
      </c>
      <c r="C1560" s="1700" t="s">
        <v>4166</v>
      </c>
      <c r="D1560" s="1260"/>
      <c r="E1560" s="71"/>
      <c r="F1560" s="639"/>
      <c r="G1560" s="74"/>
    </row>
    <row r="1561" spans="1:7" x14ac:dyDescent="0.2">
      <c r="A1561" s="1595"/>
      <c r="B1561" s="1718"/>
      <c r="C1561" s="1700" t="s">
        <v>4167</v>
      </c>
      <c r="D1561" s="1260" t="s">
        <v>148</v>
      </c>
      <c r="E1561" s="71">
        <v>90</v>
      </c>
      <c r="F1561" s="1531"/>
      <c r="G1561" s="74">
        <f>F1561*E1561</f>
        <v>0</v>
      </c>
    </row>
    <row r="1562" spans="1:7" ht="48" x14ac:dyDescent="0.2">
      <c r="A1562" s="1595"/>
      <c r="B1562" s="1718">
        <v>176</v>
      </c>
      <c r="C1562" s="1250" t="s">
        <v>4170</v>
      </c>
      <c r="D1562" s="1260"/>
      <c r="E1562" s="71"/>
      <c r="F1562" s="639"/>
      <c r="G1562" s="74"/>
    </row>
    <row r="1563" spans="1:7" x14ac:dyDescent="0.2">
      <c r="A1563" s="1595"/>
      <c r="B1563" s="1718"/>
      <c r="C1563" s="1250" t="s">
        <v>4173</v>
      </c>
      <c r="D1563" s="1260" t="s">
        <v>926</v>
      </c>
      <c r="E1563" s="71">
        <v>110</v>
      </c>
      <c r="F1563" s="1531"/>
      <c r="G1563" s="74">
        <f>F1563*E1563</f>
        <v>0</v>
      </c>
    </row>
    <row r="1564" spans="1:7" x14ac:dyDescent="0.2">
      <c r="A1564" s="1595"/>
      <c r="B1564" s="1718"/>
      <c r="C1564" s="1250" t="s">
        <v>4174</v>
      </c>
      <c r="D1564" s="1260" t="s">
        <v>926</v>
      </c>
      <c r="E1564" s="71">
        <v>48</v>
      </c>
      <c r="F1564" s="1531"/>
      <c r="G1564" s="74">
        <f>F1564*E1564</f>
        <v>0</v>
      </c>
    </row>
    <row r="1565" spans="1:7" x14ac:dyDescent="0.2">
      <c r="A1565" s="1595"/>
      <c r="B1565" s="1718"/>
      <c r="C1565" s="1250" t="s">
        <v>4175</v>
      </c>
      <c r="D1565" s="1260" t="s">
        <v>926</v>
      </c>
      <c r="E1565" s="71">
        <v>22</v>
      </c>
      <c r="F1565" s="1531"/>
      <c r="G1565" s="74">
        <f>F1565*E1565</f>
        <v>0</v>
      </c>
    </row>
    <row r="1566" spans="1:7" ht="60" x14ac:dyDescent="0.2">
      <c r="A1566" s="1595"/>
      <c r="B1566" s="1718">
        <v>177</v>
      </c>
      <c r="C1566" s="1252" t="s">
        <v>4049</v>
      </c>
      <c r="D1566" s="262"/>
      <c r="E1566" s="74"/>
      <c r="F1566" s="639"/>
      <c r="G1566" s="74"/>
    </row>
    <row r="1567" spans="1:7" x14ac:dyDescent="0.2">
      <c r="A1567" s="1595"/>
      <c r="B1567" s="1718"/>
      <c r="C1567" s="1654"/>
      <c r="D1567" s="262" t="s">
        <v>40</v>
      </c>
      <c r="E1567" s="74">
        <v>1</v>
      </c>
      <c r="F1567" s="1531"/>
      <c r="G1567" s="74">
        <f>F1567*E1567</f>
        <v>0</v>
      </c>
    </row>
    <row r="1568" spans="1:7" x14ac:dyDescent="0.2">
      <c r="A1568" s="1595"/>
      <c r="B1568" s="1718"/>
      <c r="C1568" s="1654" t="s">
        <v>3660</v>
      </c>
      <c r="D1568" s="1693"/>
      <c r="E1568" s="657"/>
      <c r="F1568" s="639"/>
      <c r="G1568" s="74"/>
    </row>
    <row r="1569" spans="1:7" ht="24" x14ac:dyDescent="0.2">
      <c r="A1569" s="1595"/>
      <c r="B1569" s="1718">
        <v>178</v>
      </c>
      <c r="C1569" s="1252" t="s">
        <v>4055</v>
      </c>
      <c r="D1569" s="262" t="s">
        <v>40</v>
      </c>
      <c r="E1569" s="74">
        <v>1</v>
      </c>
      <c r="F1569" s="1531"/>
      <c r="G1569" s="74">
        <f>F1569*E1569</f>
        <v>0</v>
      </c>
    </row>
    <row r="1570" spans="1:7" ht="36" x14ac:dyDescent="0.2">
      <c r="A1570" s="1595"/>
      <c r="B1570" s="1718">
        <v>179</v>
      </c>
      <c r="C1570" s="1252" t="s">
        <v>4056</v>
      </c>
      <c r="D1570" s="262" t="s">
        <v>40</v>
      </c>
      <c r="E1570" s="74">
        <v>1</v>
      </c>
      <c r="F1570" s="1531"/>
      <c r="G1570" s="74">
        <f>F1570*E1570</f>
        <v>0</v>
      </c>
    </row>
    <row r="1571" spans="1:7" ht="36" x14ac:dyDescent="0.2">
      <c r="A1571" s="1595"/>
      <c r="B1571" s="1718">
        <v>180</v>
      </c>
      <c r="C1571" s="1252" t="s">
        <v>4289</v>
      </c>
      <c r="D1571" s="1260" t="s">
        <v>40</v>
      </c>
      <c r="E1571" s="71">
        <v>1</v>
      </c>
      <c r="F1571" s="1531"/>
      <c r="G1571" s="74">
        <f>F1571*E1571</f>
        <v>0</v>
      </c>
    </row>
    <row r="1572" spans="1:7" ht="36" x14ac:dyDescent="0.2">
      <c r="A1572" s="1595"/>
      <c r="B1572" s="1718">
        <v>181</v>
      </c>
      <c r="C1572" s="1252" t="s">
        <v>4332</v>
      </c>
      <c r="D1572" s="1260" t="s">
        <v>40</v>
      </c>
      <c r="E1572" s="71">
        <v>1</v>
      </c>
      <c r="F1572" s="1531"/>
      <c r="G1572" s="74">
        <f>F1572*E1572</f>
        <v>0</v>
      </c>
    </row>
    <row r="1573" spans="1:7" ht="24" x14ac:dyDescent="0.2">
      <c r="A1573" s="1595"/>
      <c r="B1573" s="1718">
        <v>182</v>
      </c>
      <c r="C1573" s="1252" t="s">
        <v>4058</v>
      </c>
      <c r="D1573" s="262" t="s">
        <v>40</v>
      </c>
      <c r="E1573" s="74">
        <v>1</v>
      </c>
      <c r="F1573" s="1531"/>
      <c r="G1573" s="74">
        <f>F1573*E1573</f>
        <v>0</v>
      </c>
    </row>
    <row r="1574" spans="1:7" x14ac:dyDescent="0.2">
      <c r="A1574" s="1586"/>
      <c r="B1574" s="1743"/>
      <c r="C1574" s="1630"/>
      <c r="D1574" s="1587"/>
      <c r="E1574" s="636"/>
      <c r="F1574" s="1188"/>
      <c r="G1574" s="637"/>
    </row>
    <row r="1575" spans="1:7" x14ac:dyDescent="0.2">
      <c r="A1575" s="1603"/>
      <c r="B1575" s="1747"/>
      <c r="C1575" s="1341" t="s">
        <v>4405</v>
      </c>
      <c r="D1575" s="1342"/>
      <c r="E1575" s="541"/>
      <c r="F1575" s="1199"/>
      <c r="G1575" s="449">
        <f>SUM(G1514:G1574)</f>
        <v>0</v>
      </c>
    </row>
    <row r="1576" spans="1:7" x14ac:dyDescent="0.2">
      <c r="B1576" s="1748"/>
      <c r="E1576" s="658"/>
      <c r="F1576" s="817"/>
      <c r="G1576" s="658"/>
    </row>
    <row r="1577" spans="1:7" x14ac:dyDescent="0.2">
      <c r="B1577" s="1748"/>
      <c r="E1577" s="658"/>
      <c r="F1577" s="817"/>
      <c r="G1577" s="658"/>
    </row>
    <row r="1578" spans="1:7" x14ac:dyDescent="0.2">
      <c r="B1578" s="1751" t="s">
        <v>4352</v>
      </c>
      <c r="C1578" s="1341" t="s">
        <v>4353</v>
      </c>
      <c r="D1578" s="1696"/>
      <c r="E1578" s="659"/>
      <c r="F1578" s="1199"/>
      <c r="G1578" s="542"/>
    </row>
    <row r="1579" spans="1:7" ht="36" x14ac:dyDescent="0.2">
      <c r="A1579" s="1595"/>
      <c r="B1579" s="1718">
        <v>186</v>
      </c>
      <c r="C1579" s="1250" t="s">
        <v>4354</v>
      </c>
      <c r="D1579" s="1705"/>
      <c r="E1579" s="665"/>
      <c r="F1579" s="639"/>
      <c r="G1579" s="74"/>
    </row>
    <row r="1580" spans="1:7" x14ac:dyDescent="0.2">
      <c r="A1580" s="1595"/>
      <c r="B1580" s="1718"/>
      <c r="C1580" s="1655" t="s">
        <v>4355</v>
      </c>
      <c r="D1580" s="1260"/>
      <c r="E1580" s="71"/>
      <c r="F1580" s="639"/>
      <c r="G1580" s="74"/>
    </row>
    <row r="1581" spans="1:7" x14ac:dyDescent="0.2">
      <c r="A1581" s="1595"/>
      <c r="B1581" s="1718"/>
      <c r="C1581" s="1655" t="s">
        <v>4356</v>
      </c>
      <c r="D1581" s="1260"/>
      <c r="E1581" s="71"/>
      <c r="F1581" s="639"/>
      <c r="G1581" s="74"/>
    </row>
    <row r="1582" spans="1:7" x14ac:dyDescent="0.2">
      <c r="A1582" s="1595"/>
      <c r="B1582" s="1718"/>
      <c r="C1582" s="1250" t="s">
        <v>4357</v>
      </c>
      <c r="D1582" s="1705"/>
      <c r="E1582" s="665"/>
      <c r="F1582" s="639"/>
      <c r="G1582" s="74"/>
    </row>
    <row r="1583" spans="1:7" x14ac:dyDescent="0.2">
      <c r="A1583" s="1595"/>
      <c r="B1583" s="1718"/>
      <c r="C1583" s="1250" t="s">
        <v>4358</v>
      </c>
      <c r="D1583" s="1705"/>
      <c r="E1583" s="665"/>
      <c r="F1583" s="639"/>
      <c r="G1583" s="74"/>
    </row>
    <row r="1584" spans="1:7" x14ac:dyDescent="0.2">
      <c r="A1584" s="1595"/>
      <c r="B1584" s="1718"/>
      <c r="C1584" s="1655" t="s">
        <v>4359</v>
      </c>
      <c r="D1584" s="1705"/>
      <c r="E1584" s="665"/>
      <c r="F1584" s="639"/>
      <c r="G1584" s="74"/>
    </row>
    <row r="1585" spans="1:7" x14ac:dyDescent="0.2">
      <c r="A1585" s="1595"/>
      <c r="B1585" s="1718"/>
      <c r="C1585" s="1655" t="s">
        <v>4360</v>
      </c>
      <c r="D1585" s="1705"/>
      <c r="E1585" s="665"/>
      <c r="F1585" s="639"/>
      <c r="G1585" s="74"/>
    </row>
    <row r="1586" spans="1:7" x14ac:dyDescent="0.2">
      <c r="A1586" s="1595"/>
      <c r="B1586" s="1718"/>
      <c r="C1586" s="1655" t="s">
        <v>4361</v>
      </c>
      <c r="D1586" s="1705"/>
      <c r="E1586" s="665"/>
      <c r="F1586" s="639"/>
      <c r="G1586" s="74"/>
    </row>
    <row r="1587" spans="1:7" x14ac:dyDescent="0.2">
      <c r="A1587" s="1595"/>
      <c r="B1587" s="1718"/>
      <c r="C1587" s="1655" t="s">
        <v>4362</v>
      </c>
      <c r="D1587" s="1705"/>
      <c r="E1587" s="665"/>
      <c r="F1587" s="639"/>
      <c r="G1587" s="74"/>
    </row>
    <row r="1588" spans="1:7" x14ac:dyDescent="0.2">
      <c r="A1588" s="1595"/>
      <c r="B1588" s="1718"/>
      <c r="C1588" s="1250" t="s">
        <v>4363</v>
      </c>
      <c r="D1588" s="1260" t="s">
        <v>5</v>
      </c>
      <c r="E1588" s="71">
        <v>3</v>
      </c>
      <c r="F1588" s="1531"/>
      <c r="G1588" s="74">
        <f>F1588*E1588</f>
        <v>0</v>
      </c>
    </row>
    <row r="1589" spans="1:7" ht="24" x14ac:dyDescent="0.2">
      <c r="A1589" s="1595"/>
      <c r="B1589" s="1718">
        <v>187</v>
      </c>
      <c r="C1589" s="1250" t="s">
        <v>4364</v>
      </c>
      <c r="D1589" s="1260"/>
      <c r="E1589" s="71"/>
      <c r="F1589" s="639"/>
      <c r="G1589" s="74"/>
    </row>
    <row r="1590" spans="1:7" x14ac:dyDescent="0.2">
      <c r="A1590" s="1595"/>
      <c r="B1590" s="1718"/>
      <c r="C1590" s="1250" t="s">
        <v>4365</v>
      </c>
      <c r="D1590" s="1260" t="s">
        <v>5</v>
      </c>
      <c r="E1590" s="71">
        <v>1</v>
      </c>
      <c r="F1590" s="1531"/>
      <c r="G1590" s="74">
        <f>F1590*E1590</f>
        <v>0</v>
      </c>
    </row>
    <row r="1591" spans="1:7" x14ac:dyDescent="0.2">
      <c r="A1591" s="1595"/>
      <c r="B1591" s="1718"/>
      <c r="C1591" s="1250" t="s">
        <v>4366</v>
      </c>
      <c r="D1591" s="1260" t="s">
        <v>5</v>
      </c>
      <c r="E1591" s="71">
        <v>1</v>
      </c>
      <c r="F1591" s="1531"/>
      <c r="G1591" s="74">
        <f>F1591*E1591</f>
        <v>0</v>
      </c>
    </row>
    <row r="1592" spans="1:7" ht="24" x14ac:dyDescent="0.2">
      <c r="A1592" s="1595"/>
      <c r="B1592" s="1718">
        <v>188</v>
      </c>
      <c r="C1592" s="1250" t="s">
        <v>4367</v>
      </c>
      <c r="D1592" s="1260" t="s">
        <v>5</v>
      </c>
      <c r="E1592" s="71">
        <v>2</v>
      </c>
      <c r="F1592" s="1531"/>
      <c r="G1592" s="74">
        <f>F1592*E1592</f>
        <v>0</v>
      </c>
    </row>
    <row r="1593" spans="1:7" ht="24" x14ac:dyDescent="0.2">
      <c r="A1593" s="1595"/>
      <c r="B1593" s="1718">
        <v>189</v>
      </c>
      <c r="C1593" s="1250" t="s">
        <v>4368</v>
      </c>
      <c r="D1593" s="1260" t="s">
        <v>5</v>
      </c>
      <c r="E1593" s="71">
        <v>2</v>
      </c>
      <c r="F1593" s="1531"/>
      <c r="G1593" s="74">
        <f>F1593*E1593</f>
        <v>0</v>
      </c>
    </row>
    <row r="1594" spans="1:7" ht="24" x14ac:dyDescent="0.2">
      <c r="A1594" s="1595"/>
      <c r="B1594" s="1718">
        <v>190</v>
      </c>
      <c r="C1594" s="1250" t="s">
        <v>4159</v>
      </c>
      <c r="D1594" s="1260"/>
      <c r="E1594" s="71"/>
      <c r="F1594" s="639"/>
      <c r="G1594" s="74"/>
    </row>
    <row r="1595" spans="1:7" x14ac:dyDescent="0.2">
      <c r="A1595" s="1595"/>
      <c r="B1595" s="1718"/>
      <c r="C1595" s="1250" t="s">
        <v>4045</v>
      </c>
      <c r="D1595" s="1260" t="s">
        <v>5</v>
      </c>
      <c r="E1595" s="71">
        <v>3</v>
      </c>
      <c r="F1595" s="1531"/>
      <c r="G1595" s="74">
        <f>F1595*E1595</f>
        <v>0</v>
      </c>
    </row>
    <row r="1596" spans="1:7" ht="48" x14ac:dyDescent="0.2">
      <c r="A1596" s="1595"/>
      <c r="B1596" s="1718">
        <v>191</v>
      </c>
      <c r="C1596" s="1250" t="s">
        <v>4369</v>
      </c>
      <c r="D1596" s="1260"/>
      <c r="E1596" s="71"/>
      <c r="F1596" s="639"/>
      <c r="G1596" s="74"/>
    </row>
    <row r="1597" spans="1:7" x14ac:dyDescent="0.2">
      <c r="A1597" s="1595"/>
      <c r="B1597" s="1718"/>
      <c r="C1597" s="1250" t="s">
        <v>4045</v>
      </c>
      <c r="D1597" s="1260" t="s">
        <v>5</v>
      </c>
      <c r="E1597" s="71">
        <v>3</v>
      </c>
      <c r="F1597" s="1531"/>
      <c r="G1597" s="74">
        <f>F1597*E1597</f>
        <v>0</v>
      </c>
    </row>
    <row r="1598" spans="1:7" ht="48" x14ac:dyDescent="0.2">
      <c r="A1598" s="1595"/>
      <c r="B1598" s="1718">
        <v>192</v>
      </c>
      <c r="C1598" s="1250" t="s">
        <v>4274</v>
      </c>
      <c r="D1598" s="1260"/>
      <c r="E1598" s="71"/>
      <c r="F1598" s="639"/>
      <c r="G1598" s="74"/>
    </row>
    <row r="1599" spans="1:7" x14ac:dyDescent="0.2">
      <c r="A1599" s="1595"/>
      <c r="B1599" s="1718"/>
      <c r="C1599" s="1250" t="s">
        <v>4180</v>
      </c>
      <c r="D1599" s="1260" t="s">
        <v>5</v>
      </c>
      <c r="E1599" s="71">
        <v>2</v>
      </c>
      <c r="F1599" s="1531"/>
      <c r="G1599" s="74">
        <f>F1599*E1599</f>
        <v>0</v>
      </c>
    </row>
    <row r="1600" spans="1:7" ht="48" x14ac:dyDescent="0.2">
      <c r="A1600" s="1595"/>
      <c r="B1600" s="1718">
        <v>193</v>
      </c>
      <c r="C1600" s="1250" t="s">
        <v>4162</v>
      </c>
      <c r="D1600" s="1260"/>
      <c r="E1600" s="71"/>
      <c r="F1600" s="639"/>
      <c r="G1600" s="74"/>
    </row>
    <row r="1601" spans="1:7" x14ac:dyDescent="0.2">
      <c r="A1601" s="1595"/>
      <c r="B1601" s="1718"/>
      <c r="C1601" s="1250" t="s">
        <v>3519</v>
      </c>
      <c r="D1601" s="1260" t="s">
        <v>926</v>
      </c>
      <c r="E1601" s="71">
        <v>46</v>
      </c>
      <c r="F1601" s="1531"/>
      <c r="G1601" s="74">
        <f>F1601*E1601</f>
        <v>0</v>
      </c>
    </row>
    <row r="1602" spans="1:7" x14ac:dyDescent="0.2">
      <c r="A1602" s="1595"/>
      <c r="B1602" s="1718"/>
      <c r="C1602" s="1250" t="s">
        <v>3515</v>
      </c>
      <c r="D1602" s="1260" t="s">
        <v>926</v>
      </c>
      <c r="E1602" s="71">
        <v>148</v>
      </c>
      <c r="F1602" s="1531"/>
      <c r="G1602" s="74">
        <f>F1602*E1602</f>
        <v>0</v>
      </c>
    </row>
    <row r="1603" spans="1:7" ht="36" x14ac:dyDescent="0.2">
      <c r="A1603" s="1595"/>
      <c r="B1603" s="1718">
        <v>194</v>
      </c>
      <c r="C1603" s="1700" t="s">
        <v>4166</v>
      </c>
      <c r="D1603" s="1260"/>
      <c r="E1603" s="71"/>
      <c r="F1603" s="639"/>
      <c r="G1603" s="74"/>
    </row>
    <row r="1604" spans="1:7" x14ac:dyDescent="0.2">
      <c r="A1604" s="1595"/>
      <c r="B1604" s="1718"/>
      <c r="C1604" s="1700" t="s">
        <v>4167</v>
      </c>
      <c r="D1604" s="1260" t="s">
        <v>148</v>
      </c>
      <c r="E1604" s="71">
        <v>90</v>
      </c>
      <c r="F1604" s="1531"/>
      <c r="G1604" s="74">
        <f>F1604*E1604</f>
        <v>0</v>
      </c>
    </row>
    <row r="1605" spans="1:7" ht="48" x14ac:dyDescent="0.2">
      <c r="A1605" s="1595"/>
      <c r="B1605" s="1718">
        <v>195</v>
      </c>
      <c r="C1605" s="1250" t="s">
        <v>4170</v>
      </c>
      <c r="D1605" s="1260"/>
      <c r="E1605" s="71"/>
      <c r="F1605" s="639"/>
      <c r="G1605" s="74"/>
    </row>
    <row r="1606" spans="1:7" x14ac:dyDescent="0.2">
      <c r="A1606" s="1595"/>
      <c r="B1606" s="1718"/>
      <c r="C1606" s="1250" t="s">
        <v>4172</v>
      </c>
      <c r="D1606" s="1260" t="s">
        <v>926</v>
      </c>
      <c r="E1606" s="71">
        <f>E1601</f>
        <v>46</v>
      </c>
      <c r="F1606" s="1531"/>
      <c r="G1606" s="74">
        <f>F1606*E1606</f>
        <v>0</v>
      </c>
    </row>
    <row r="1607" spans="1:7" x14ac:dyDescent="0.2">
      <c r="A1607" s="1595"/>
      <c r="B1607" s="1718"/>
      <c r="C1607" s="1250" t="s">
        <v>4173</v>
      </c>
      <c r="D1607" s="1260" t="s">
        <v>926</v>
      </c>
      <c r="E1607" s="71">
        <f>E1602</f>
        <v>148</v>
      </c>
      <c r="F1607" s="1531"/>
      <c r="G1607" s="74">
        <f>F1607*E1607</f>
        <v>0</v>
      </c>
    </row>
    <row r="1608" spans="1:7" ht="24" x14ac:dyDescent="0.2">
      <c r="A1608" s="1595"/>
      <c r="B1608" s="1718">
        <v>196</v>
      </c>
      <c r="C1608" s="1250" t="s">
        <v>4284</v>
      </c>
      <c r="D1608" s="1260"/>
      <c r="E1608" s="71"/>
      <c r="F1608" s="639"/>
      <c r="G1608" s="74"/>
    </row>
    <row r="1609" spans="1:7" x14ac:dyDescent="0.2">
      <c r="A1609" s="1595"/>
      <c r="B1609" s="1718"/>
      <c r="C1609" s="1250" t="s">
        <v>4285</v>
      </c>
      <c r="D1609" s="1260" t="s">
        <v>5</v>
      </c>
      <c r="E1609" s="71">
        <v>1</v>
      </c>
      <c r="F1609" s="1531"/>
      <c r="G1609" s="74">
        <f t="shared" ref="G1609:G1616" si="20">F1609*E1609</f>
        <v>0</v>
      </c>
    </row>
    <row r="1610" spans="1:7" ht="36" x14ac:dyDescent="0.2">
      <c r="A1610" s="1595"/>
      <c r="B1610" s="1718">
        <v>197</v>
      </c>
      <c r="C1610" s="1250" t="s">
        <v>4288</v>
      </c>
      <c r="D1610" s="262" t="s">
        <v>40</v>
      </c>
      <c r="E1610" s="74">
        <v>1</v>
      </c>
      <c r="F1610" s="1531"/>
      <c r="G1610" s="74">
        <f t="shared" si="20"/>
        <v>0</v>
      </c>
    </row>
    <row r="1611" spans="1:7" ht="60" x14ac:dyDescent="0.2">
      <c r="A1611" s="1595"/>
      <c r="B1611" s="1718">
        <v>198</v>
      </c>
      <c r="C1611" s="1252" t="s">
        <v>4049</v>
      </c>
      <c r="D1611" s="262" t="s">
        <v>40</v>
      </c>
      <c r="E1611" s="74">
        <v>1</v>
      </c>
      <c r="F1611" s="1531"/>
      <c r="G1611" s="74">
        <f t="shared" si="20"/>
        <v>0</v>
      </c>
    </row>
    <row r="1612" spans="1:7" ht="24" x14ac:dyDescent="0.2">
      <c r="A1612" s="1595"/>
      <c r="B1612" s="1718">
        <v>199</v>
      </c>
      <c r="C1612" s="1252" t="s">
        <v>4055</v>
      </c>
      <c r="D1612" s="262" t="s">
        <v>40</v>
      </c>
      <c r="E1612" s="74">
        <v>1</v>
      </c>
      <c r="F1612" s="1531"/>
      <c r="G1612" s="74">
        <f t="shared" si="20"/>
        <v>0</v>
      </c>
    </row>
    <row r="1613" spans="1:7" ht="27.75" customHeight="1" x14ac:dyDescent="0.2">
      <c r="A1613" s="1595"/>
      <c r="B1613" s="1718">
        <v>200</v>
      </c>
      <c r="C1613" s="1252" t="s">
        <v>4056</v>
      </c>
      <c r="D1613" s="262" t="s">
        <v>40</v>
      </c>
      <c r="E1613" s="74">
        <v>1</v>
      </c>
      <c r="F1613" s="1531"/>
      <c r="G1613" s="74">
        <f t="shared" si="20"/>
        <v>0</v>
      </c>
    </row>
    <row r="1614" spans="1:7" ht="36" x14ac:dyDescent="0.2">
      <c r="A1614" s="1595"/>
      <c r="B1614" s="1718">
        <v>201</v>
      </c>
      <c r="C1614" s="1252" t="s">
        <v>4289</v>
      </c>
      <c r="D1614" s="1260" t="s">
        <v>40</v>
      </c>
      <c r="E1614" s="71">
        <v>1</v>
      </c>
      <c r="F1614" s="1531"/>
      <c r="G1614" s="74">
        <f t="shared" si="20"/>
        <v>0</v>
      </c>
    </row>
    <row r="1615" spans="1:7" ht="36" x14ac:dyDescent="0.2">
      <c r="A1615" s="1595"/>
      <c r="B1615" s="1718">
        <v>202</v>
      </c>
      <c r="C1615" s="1252" t="s">
        <v>4332</v>
      </c>
      <c r="D1615" s="1260" t="s">
        <v>40</v>
      </c>
      <c r="E1615" s="71">
        <v>1</v>
      </c>
      <c r="F1615" s="1531"/>
      <c r="G1615" s="74">
        <f t="shared" si="20"/>
        <v>0</v>
      </c>
    </row>
    <row r="1616" spans="1:7" ht="24" x14ac:dyDescent="0.2">
      <c r="A1616" s="1595"/>
      <c r="B1616" s="1718">
        <v>203</v>
      </c>
      <c r="C1616" s="1252" t="s">
        <v>4058</v>
      </c>
      <c r="D1616" s="262" t="s">
        <v>40</v>
      </c>
      <c r="E1616" s="74">
        <v>1</v>
      </c>
      <c r="F1616" s="1531"/>
      <c r="G1616" s="74">
        <f t="shared" si="20"/>
        <v>0</v>
      </c>
    </row>
    <row r="1617" spans="1:7" x14ac:dyDescent="0.2">
      <c r="A1617" s="1603"/>
      <c r="B1617" s="1747"/>
      <c r="C1617" s="1341" t="s">
        <v>4406</v>
      </c>
      <c r="D1617" s="1342"/>
      <c r="E1617" s="541"/>
      <c r="F1617" s="1199"/>
      <c r="G1617" s="449">
        <f>SUM(G1579:G1616)</f>
        <v>0</v>
      </c>
    </row>
    <row r="1618" spans="1:7" x14ac:dyDescent="0.2">
      <c r="B1618" s="1750"/>
      <c r="C1618" s="1675"/>
      <c r="D1618" s="1662"/>
      <c r="E1618" s="653"/>
      <c r="F1618" s="817"/>
      <c r="G1618" s="658"/>
    </row>
    <row r="1619" spans="1:7" x14ac:dyDescent="0.2">
      <c r="B1619" s="1750"/>
      <c r="C1619" s="1675"/>
      <c r="D1619" s="1662"/>
      <c r="E1619" s="653"/>
      <c r="F1619" s="817"/>
      <c r="G1619" s="658"/>
    </row>
    <row r="1620" spans="1:7" x14ac:dyDescent="0.2">
      <c r="B1620" s="1751" t="s">
        <v>4370</v>
      </c>
      <c r="C1620" s="1341" t="s">
        <v>4371</v>
      </c>
      <c r="D1620" s="1696"/>
      <c r="E1620" s="659"/>
      <c r="F1620" s="1199"/>
      <c r="G1620" s="542"/>
    </row>
    <row r="1621" spans="1:7" x14ac:dyDescent="0.2">
      <c r="A1621" s="1586"/>
      <c r="B1621" s="1743"/>
      <c r="C1621" s="1630"/>
      <c r="D1621" s="1708"/>
      <c r="E1621" s="669"/>
      <c r="F1621" s="1188"/>
      <c r="G1621" s="637"/>
    </row>
    <row r="1622" spans="1:7" ht="84" x14ac:dyDescent="0.2">
      <c r="A1622" s="1595"/>
      <c r="B1622" s="1718">
        <v>207</v>
      </c>
      <c r="C1622" s="1250" t="s">
        <v>4372</v>
      </c>
      <c r="D1622" s="1705"/>
      <c r="E1622" s="665"/>
      <c r="F1622" s="639"/>
      <c r="G1622" s="74"/>
    </row>
    <row r="1623" spans="1:7" x14ac:dyDescent="0.2">
      <c r="A1623" s="1595"/>
      <c r="B1623" s="1718"/>
      <c r="C1623" s="1250" t="s">
        <v>4373</v>
      </c>
      <c r="D1623" s="1260"/>
      <c r="E1623" s="71"/>
      <c r="F1623" s="639"/>
      <c r="G1623" s="74"/>
    </row>
    <row r="1624" spans="1:7" x14ac:dyDescent="0.2">
      <c r="A1624" s="1595"/>
      <c r="B1624" s="1718"/>
      <c r="C1624" s="1250" t="s">
        <v>4374</v>
      </c>
      <c r="D1624" s="1260" t="s">
        <v>5</v>
      </c>
      <c r="E1624" s="71">
        <v>4</v>
      </c>
      <c r="F1624" s="1531"/>
      <c r="G1624" s="74">
        <f t="shared" ref="G1624:G1631" si="21">F1624*E1624</f>
        <v>0</v>
      </c>
    </row>
    <row r="1625" spans="1:7" x14ac:dyDescent="0.2">
      <c r="A1625" s="1595"/>
      <c r="B1625" s="1718"/>
      <c r="C1625" s="1250" t="s">
        <v>4375</v>
      </c>
      <c r="D1625" s="1260" t="s">
        <v>5</v>
      </c>
      <c r="E1625" s="71">
        <v>3</v>
      </c>
      <c r="F1625" s="1531"/>
      <c r="G1625" s="74">
        <f t="shared" si="21"/>
        <v>0</v>
      </c>
    </row>
    <row r="1626" spans="1:7" x14ac:dyDescent="0.2">
      <c r="A1626" s="1595"/>
      <c r="B1626" s="1718"/>
      <c r="C1626" s="1250" t="s">
        <v>4376</v>
      </c>
      <c r="D1626" s="1260" t="s">
        <v>5</v>
      </c>
      <c r="E1626" s="71">
        <v>1</v>
      </c>
      <c r="F1626" s="1531"/>
      <c r="G1626" s="74">
        <f t="shared" si="21"/>
        <v>0</v>
      </c>
    </row>
    <row r="1627" spans="1:7" x14ac:dyDescent="0.2">
      <c r="A1627" s="1595"/>
      <c r="B1627" s="1718"/>
      <c r="C1627" s="1250" t="s">
        <v>4377</v>
      </c>
      <c r="D1627" s="1260" t="s">
        <v>5</v>
      </c>
      <c r="E1627" s="71">
        <v>1</v>
      </c>
      <c r="F1627" s="1531"/>
      <c r="G1627" s="74">
        <f t="shared" si="21"/>
        <v>0</v>
      </c>
    </row>
    <row r="1628" spans="1:7" x14ac:dyDescent="0.2">
      <c r="A1628" s="1595"/>
      <c r="B1628" s="1718"/>
      <c r="C1628" s="1250" t="s">
        <v>4378</v>
      </c>
      <c r="D1628" s="1260" t="s">
        <v>5</v>
      </c>
      <c r="E1628" s="71">
        <v>3</v>
      </c>
      <c r="F1628" s="1531"/>
      <c r="G1628" s="74">
        <f t="shared" si="21"/>
        <v>0</v>
      </c>
    </row>
    <row r="1629" spans="1:7" x14ac:dyDescent="0.2">
      <c r="A1629" s="1595"/>
      <c r="B1629" s="1718"/>
      <c r="C1629" s="1250" t="s">
        <v>4379</v>
      </c>
      <c r="D1629" s="1260" t="s">
        <v>5</v>
      </c>
      <c r="E1629" s="71">
        <v>3</v>
      </c>
      <c r="F1629" s="1531"/>
      <c r="G1629" s="74">
        <f t="shared" si="21"/>
        <v>0</v>
      </c>
    </row>
    <row r="1630" spans="1:7" x14ac:dyDescent="0.2">
      <c r="A1630" s="1595"/>
      <c r="B1630" s="1718"/>
      <c r="C1630" s="1250" t="s">
        <v>4380</v>
      </c>
      <c r="D1630" s="1260" t="s">
        <v>5</v>
      </c>
      <c r="E1630" s="71">
        <v>1</v>
      </c>
      <c r="F1630" s="1531"/>
      <c r="G1630" s="74">
        <f t="shared" si="21"/>
        <v>0</v>
      </c>
    </row>
    <row r="1631" spans="1:7" x14ac:dyDescent="0.2">
      <c r="A1631" s="1595"/>
      <c r="B1631" s="1718"/>
      <c r="C1631" s="1250" t="s">
        <v>4381</v>
      </c>
      <c r="D1631" s="1260" t="s">
        <v>5</v>
      </c>
      <c r="E1631" s="71">
        <v>1</v>
      </c>
      <c r="F1631" s="1531"/>
      <c r="G1631" s="74">
        <f t="shared" si="21"/>
        <v>0</v>
      </c>
    </row>
    <row r="1632" spans="1:7" ht="24" x14ac:dyDescent="0.2">
      <c r="A1632" s="1595"/>
      <c r="B1632" s="1718"/>
      <c r="C1632" s="1250" t="s">
        <v>4382</v>
      </c>
      <c r="D1632" s="1260"/>
      <c r="E1632" s="71"/>
      <c r="F1632" s="639"/>
      <c r="G1632" s="74"/>
    </row>
    <row r="1633" spans="1:7" ht="72" x14ac:dyDescent="0.2">
      <c r="A1633" s="1595"/>
      <c r="B1633" s="1718">
        <v>208</v>
      </c>
      <c r="C1633" s="1250" t="s">
        <v>4383</v>
      </c>
      <c r="D1633" s="1260"/>
      <c r="E1633" s="71"/>
      <c r="F1633" s="639"/>
      <c r="G1633" s="74"/>
    </row>
    <row r="1634" spans="1:7" x14ac:dyDescent="0.2">
      <c r="A1634" s="1595"/>
      <c r="B1634" s="1718"/>
      <c r="C1634" s="1250" t="s">
        <v>4384</v>
      </c>
      <c r="D1634" s="1260" t="s">
        <v>5</v>
      </c>
      <c r="E1634" s="71">
        <v>17</v>
      </c>
      <c r="F1634" s="1531"/>
      <c r="G1634" s="74">
        <f>F1634*E1634</f>
        <v>0</v>
      </c>
    </row>
    <row r="1635" spans="1:7" ht="25.5" customHeight="1" x14ac:dyDescent="0.2">
      <c r="A1635" s="1595"/>
      <c r="B1635" s="1718"/>
      <c r="C1635" s="1250" t="s">
        <v>4385</v>
      </c>
      <c r="D1635" s="1260"/>
      <c r="E1635" s="71"/>
      <c r="F1635" s="639"/>
      <c r="G1635" s="74"/>
    </row>
    <row r="1636" spans="1:7" ht="48" x14ac:dyDescent="0.2">
      <c r="A1636" s="1595"/>
      <c r="B1636" s="1718">
        <v>209</v>
      </c>
      <c r="C1636" s="1250" t="s">
        <v>4274</v>
      </c>
      <c r="D1636" s="1260"/>
      <c r="E1636" s="71"/>
      <c r="F1636" s="639"/>
      <c r="G1636" s="74"/>
    </row>
    <row r="1637" spans="1:7" x14ac:dyDescent="0.2">
      <c r="A1637" s="1595"/>
      <c r="B1637" s="1718"/>
      <c r="C1637" s="1250" t="s">
        <v>4180</v>
      </c>
      <c r="D1637" s="1260" t="s">
        <v>5</v>
      </c>
      <c r="E1637" s="71">
        <v>2</v>
      </c>
      <c r="F1637" s="1531"/>
      <c r="G1637" s="74">
        <f>F1637*E1637</f>
        <v>0</v>
      </c>
    </row>
    <row r="1638" spans="1:7" ht="48" x14ac:dyDescent="0.2">
      <c r="A1638" s="1595"/>
      <c r="B1638" s="1718">
        <v>210</v>
      </c>
      <c r="C1638" s="1250" t="s">
        <v>4162</v>
      </c>
      <c r="D1638" s="1705"/>
      <c r="E1638" s="665"/>
      <c r="F1638" s="639"/>
      <c r="G1638" s="74"/>
    </row>
    <row r="1639" spans="1:7" x14ac:dyDescent="0.2">
      <c r="A1639" s="1595"/>
      <c r="B1639" s="1718"/>
      <c r="C1639" s="1250" t="s">
        <v>4386</v>
      </c>
      <c r="D1639" s="1260" t="s">
        <v>926</v>
      </c>
      <c r="E1639" s="71">
        <v>132</v>
      </c>
      <c r="F1639" s="1531"/>
      <c r="G1639" s="74">
        <f>F1639*E1639</f>
        <v>0</v>
      </c>
    </row>
    <row r="1640" spans="1:7" x14ac:dyDescent="0.2">
      <c r="A1640" s="1595"/>
      <c r="B1640" s="1718"/>
      <c r="C1640" s="1250" t="s">
        <v>4387</v>
      </c>
      <c r="D1640" s="1260" t="s">
        <v>926</v>
      </c>
      <c r="E1640" s="71">
        <v>196</v>
      </c>
      <c r="F1640" s="1531"/>
      <c r="G1640" s="74">
        <f>F1640*E1640</f>
        <v>0</v>
      </c>
    </row>
    <row r="1641" spans="1:7" x14ac:dyDescent="0.2">
      <c r="A1641" s="1595"/>
      <c r="B1641" s="1718"/>
      <c r="C1641" s="1250" t="s">
        <v>4322</v>
      </c>
      <c r="D1641" s="1260" t="s">
        <v>926</v>
      </c>
      <c r="E1641" s="71">
        <v>74</v>
      </c>
      <c r="F1641" s="1531"/>
      <c r="G1641" s="74">
        <f>F1641*E1641</f>
        <v>0</v>
      </c>
    </row>
    <row r="1642" spans="1:7" ht="36" x14ac:dyDescent="0.2">
      <c r="A1642" s="1595"/>
      <c r="B1642" s="1718">
        <v>211</v>
      </c>
      <c r="C1642" s="1700" t="s">
        <v>4166</v>
      </c>
      <c r="D1642" s="1705"/>
      <c r="E1642" s="665"/>
      <c r="F1642" s="639"/>
      <c r="G1642" s="74"/>
    </row>
    <row r="1643" spans="1:7" x14ac:dyDescent="0.2">
      <c r="A1643" s="1595"/>
      <c r="B1643" s="1718"/>
      <c r="C1643" s="1700" t="s">
        <v>4167</v>
      </c>
      <c r="D1643" s="1260" t="s">
        <v>148</v>
      </c>
      <c r="E1643" s="71">
        <v>75</v>
      </c>
      <c r="F1643" s="1531"/>
      <c r="G1643" s="74">
        <f>F1643*E1643</f>
        <v>0</v>
      </c>
    </row>
    <row r="1644" spans="1:7" ht="48" x14ac:dyDescent="0.2">
      <c r="A1644" s="1595"/>
      <c r="B1644" s="1718">
        <v>212</v>
      </c>
      <c r="C1644" s="1700" t="s">
        <v>4325</v>
      </c>
      <c r="D1644" s="1260"/>
      <c r="E1644" s="71"/>
      <c r="F1644" s="639"/>
      <c r="G1644" s="74"/>
    </row>
    <row r="1645" spans="1:7" x14ac:dyDescent="0.2">
      <c r="A1645" s="1595"/>
      <c r="B1645" s="1718"/>
      <c r="C1645" s="1250" t="s">
        <v>4326</v>
      </c>
      <c r="D1645" s="1260"/>
      <c r="E1645" s="71"/>
      <c r="F1645" s="639"/>
      <c r="G1645" s="74"/>
    </row>
    <row r="1646" spans="1:7" x14ac:dyDescent="0.2">
      <c r="A1646" s="1595"/>
      <c r="B1646" s="1718"/>
      <c r="C1646" s="1250" t="s">
        <v>4388</v>
      </c>
      <c r="D1646" s="1260" t="s">
        <v>926</v>
      </c>
      <c r="E1646" s="71">
        <v>145</v>
      </c>
      <c r="F1646" s="1531"/>
      <c r="G1646" s="74">
        <f>F1646*E1646</f>
        <v>0</v>
      </c>
    </row>
    <row r="1647" spans="1:7" ht="24" x14ac:dyDescent="0.2">
      <c r="A1647" s="1595"/>
      <c r="B1647" s="1718">
        <v>213</v>
      </c>
      <c r="C1647" s="1700" t="s">
        <v>4389</v>
      </c>
      <c r="D1647" s="1260"/>
      <c r="E1647" s="71"/>
      <c r="F1647" s="639"/>
      <c r="G1647" s="74"/>
    </row>
    <row r="1648" spans="1:7" x14ac:dyDescent="0.2">
      <c r="A1648" s="1595"/>
      <c r="B1648" s="1718"/>
      <c r="C1648" s="1250" t="s">
        <v>4390</v>
      </c>
      <c r="D1648" s="1260" t="s">
        <v>5</v>
      </c>
      <c r="E1648" s="71">
        <v>32</v>
      </c>
      <c r="F1648" s="1531"/>
      <c r="G1648" s="74">
        <f>F1648*E1648</f>
        <v>0</v>
      </c>
    </row>
    <row r="1649" spans="1:7" ht="48" x14ac:dyDescent="0.2">
      <c r="A1649" s="1595"/>
      <c r="B1649" s="1718">
        <v>214</v>
      </c>
      <c r="C1649" s="1250" t="s">
        <v>4170</v>
      </c>
      <c r="D1649" s="1705"/>
      <c r="E1649" s="665"/>
      <c r="F1649" s="639"/>
      <c r="G1649" s="74"/>
    </row>
    <row r="1650" spans="1:7" x14ac:dyDescent="0.2">
      <c r="A1650" s="1595"/>
      <c r="B1650" s="1718"/>
      <c r="C1650" s="1250" t="s">
        <v>4391</v>
      </c>
      <c r="D1650" s="1260" t="s">
        <v>926</v>
      </c>
      <c r="E1650" s="71">
        <v>132</v>
      </c>
      <c r="F1650" s="1531"/>
      <c r="G1650" s="74">
        <f>F1650*E1650</f>
        <v>0</v>
      </c>
    </row>
    <row r="1651" spans="1:7" x14ac:dyDescent="0.2">
      <c r="A1651" s="1595"/>
      <c r="B1651" s="1718"/>
      <c r="C1651" s="1250" t="s">
        <v>4171</v>
      </c>
      <c r="D1651" s="1260" t="s">
        <v>926</v>
      </c>
      <c r="E1651" s="71">
        <v>196</v>
      </c>
      <c r="F1651" s="1531"/>
      <c r="G1651" s="74">
        <f>F1651*E1651</f>
        <v>0</v>
      </c>
    </row>
    <row r="1652" spans="1:7" x14ac:dyDescent="0.2">
      <c r="A1652" s="1595"/>
      <c r="B1652" s="1718"/>
      <c r="C1652" s="1250" t="s">
        <v>4172</v>
      </c>
      <c r="D1652" s="1260" t="s">
        <v>926</v>
      </c>
      <c r="E1652" s="71">
        <v>74</v>
      </c>
      <c r="F1652" s="1531"/>
      <c r="G1652" s="74">
        <f>F1652*E1652</f>
        <v>0</v>
      </c>
    </row>
    <row r="1653" spans="1:7" ht="60" x14ac:dyDescent="0.2">
      <c r="A1653" s="1595"/>
      <c r="B1653" s="1718">
        <v>215</v>
      </c>
      <c r="C1653" s="1252" t="s">
        <v>4049</v>
      </c>
      <c r="D1653" s="262"/>
      <c r="E1653" s="74"/>
      <c r="F1653" s="639"/>
      <c r="G1653" s="74"/>
    </row>
    <row r="1654" spans="1:7" x14ac:dyDescent="0.2">
      <c r="A1654" s="1595"/>
      <c r="B1654" s="1718"/>
      <c r="C1654" s="1654"/>
      <c r="D1654" s="262" t="s">
        <v>40</v>
      </c>
      <c r="E1654" s="74">
        <v>1</v>
      </c>
      <c r="F1654" s="1531"/>
      <c r="G1654" s="74">
        <f>F1654*E1654</f>
        <v>0</v>
      </c>
    </row>
    <row r="1655" spans="1:7" ht="24" x14ac:dyDescent="0.2">
      <c r="A1655" s="1595"/>
      <c r="B1655" s="1718">
        <v>216</v>
      </c>
      <c r="C1655" s="1252" t="s">
        <v>4055</v>
      </c>
      <c r="D1655" s="262" t="s">
        <v>40</v>
      </c>
      <c r="E1655" s="74">
        <v>1</v>
      </c>
      <c r="F1655" s="1531"/>
      <c r="G1655" s="74">
        <f>F1655*E1655</f>
        <v>0</v>
      </c>
    </row>
    <row r="1656" spans="1:7" x14ac:dyDescent="0.2">
      <c r="A1656" s="1595"/>
      <c r="B1656" s="1718"/>
      <c r="C1656" s="1654"/>
      <c r="D1656" s="1693"/>
      <c r="E1656" s="657"/>
      <c r="F1656" s="639"/>
      <c r="G1656" s="74"/>
    </row>
    <row r="1657" spans="1:7" ht="36" x14ac:dyDescent="0.2">
      <c r="A1657" s="1595"/>
      <c r="B1657" s="1718">
        <v>217</v>
      </c>
      <c r="C1657" s="1252" t="s">
        <v>4056</v>
      </c>
      <c r="D1657" s="262" t="s">
        <v>40</v>
      </c>
      <c r="E1657" s="74">
        <v>1</v>
      </c>
      <c r="F1657" s="1531"/>
      <c r="G1657" s="74">
        <f>F1657*E1657</f>
        <v>0</v>
      </c>
    </row>
    <row r="1658" spans="1:7" ht="36" x14ac:dyDescent="0.2">
      <c r="A1658" s="1595"/>
      <c r="B1658" s="1718">
        <v>218</v>
      </c>
      <c r="C1658" s="1252" t="s">
        <v>4289</v>
      </c>
      <c r="D1658" s="1260" t="s">
        <v>40</v>
      </c>
      <c r="E1658" s="71">
        <v>1</v>
      </c>
      <c r="F1658" s="1531"/>
      <c r="G1658" s="74">
        <f>F1658*E1658</f>
        <v>0</v>
      </c>
    </row>
    <row r="1659" spans="1:7" ht="36" x14ac:dyDescent="0.2">
      <c r="A1659" s="1595"/>
      <c r="B1659" s="1718">
        <v>219</v>
      </c>
      <c r="C1659" s="1252" t="s">
        <v>4332</v>
      </c>
      <c r="D1659" s="1260" t="s">
        <v>40</v>
      </c>
      <c r="E1659" s="71">
        <v>1</v>
      </c>
      <c r="F1659" s="1531"/>
      <c r="G1659" s="74">
        <f>F1659*E1659</f>
        <v>0</v>
      </c>
    </row>
    <row r="1660" spans="1:7" ht="24" x14ac:dyDescent="0.2">
      <c r="A1660" s="1595"/>
      <c r="B1660" s="1718">
        <v>220</v>
      </c>
      <c r="C1660" s="1252" t="s">
        <v>4058</v>
      </c>
      <c r="D1660" s="262" t="s">
        <v>40</v>
      </c>
      <c r="E1660" s="74">
        <v>1</v>
      </c>
      <c r="F1660" s="1531"/>
      <c r="G1660" s="74">
        <f>F1660*E1660</f>
        <v>0</v>
      </c>
    </row>
    <row r="1661" spans="1:7" x14ac:dyDescent="0.2">
      <c r="A1661" s="1586"/>
      <c r="B1661" s="1743"/>
      <c r="C1661" s="1630"/>
      <c r="D1661" s="1587"/>
      <c r="E1661" s="636"/>
      <c r="F1661" s="1188"/>
      <c r="G1661" s="637"/>
    </row>
    <row r="1662" spans="1:7" x14ac:dyDescent="0.2">
      <c r="A1662" s="1603"/>
      <c r="B1662" s="1747"/>
      <c r="C1662" s="1341" t="s">
        <v>4407</v>
      </c>
      <c r="D1662" s="1342"/>
      <c r="E1662" s="541"/>
      <c r="F1662" s="1199"/>
      <c r="G1662" s="449">
        <f>SUM(G1622:G1661)</f>
        <v>0</v>
      </c>
    </row>
    <row r="1663" spans="1:7" x14ac:dyDescent="0.2">
      <c r="B1663" s="1750"/>
      <c r="C1663" s="1675"/>
      <c r="D1663" s="1662"/>
      <c r="E1663" s="653"/>
      <c r="F1663" s="817"/>
      <c r="G1663" s="658"/>
    </row>
    <row r="1664" spans="1:7" x14ac:dyDescent="0.2">
      <c r="B1664" s="1750"/>
      <c r="C1664" s="1675"/>
      <c r="D1664" s="1662"/>
      <c r="E1664" s="653"/>
      <c r="F1664" s="817"/>
      <c r="G1664" s="658"/>
    </row>
    <row r="1665" spans="1:7" x14ac:dyDescent="0.2">
      <c r="B1665" s="1751" t="s">
        <v>4392</v>
      </c>
      <c r="C1665" s="1341" t="s">
        <v>4393</v>
      </c>
      <c r="D1665" s="1696"/>
      <c r="E1665" s="659"/>
      <c r="F1665" s="1199"/>
      <c r="G1665" s="542"/>
    </row>
    <row r="1666" spans="1:7" x14ac:dyDescent="0.2">
      <c r="A1666" s="1586"/>
      <c r="B1666" s="1743"/>
      <c r="C1666" s="1630"/>
      <c r="D1666" s="1708"/>
      <c r="E1666" s="669"/>
      <c r="F1666" s="1188"/>
      <c r="G1666" s="637"/>
    </row>
    <row r="1667" spans="1:7" ht="108" x14ac:dyDescent="0.2">
      <c r="A1667" s="1595"/>
      <c r="B1667" s="1718">
        <v>224</v>
      </c>
      <c r="C1667" s="1250" t="s">
        <v>4144</v>
      </c>
      <c r="D1667" s="1260"/>
      <c r="E1667" s="71"/>
      <c r="F1667" s="639"/>
      <c r="G1667" s="74"/>
    </row>
    <row r="1668" spans="1:7" x14ac:dyDescent="0.2">
      <c r="A1668" s="1595"/>
      <c r="B1668" s="1718"/>
      <c r="C1668" s="1250" t="s">
        <v>4269</v>
      </c>
      <c r="D1668" s="1260" t="s">
        <v>5</v>
      </c>
      <c r="E1668" s="71">
        <v>1</v>
      </c>
      <c r="F1668" s="1531"/>
      <c r="G1668" s="74">
        <f>F1668*E1668</f>
        <v>0</v>
      </c>
    </row>
    <row r="1669" spans="1:7" ht="48" x14ac:dyDescent="0.2">
      <c r="A1669" s="1595"/>
      <c r="B1669" s="1718"/>
      <c r="C1669" s="1252" t="s">
        <v>3773</v>
      </c>
      <c r="D1669" s="1260"/>
      <c r="E1669" s="71"/>
      <c r="F1669" s="639"/>
      <c r="G1669" s="74"/>
    </row>
    <row r="1670" spans="1:7" ht="108" x14ac:dyDescent="0.2">
      <c r="A1670" s="1595"/>
      <c r="B1670" s="1718">
        <v>225</v>
      </c>
      <c r="C1670" s="1250" t="s">
        <v>4394</v>
      </c>
      <c r="D1670" s="1260"/>
      <c r="E1670" s="71"/>
      <c r="F1670" s="639"/>
      <c r="G1670" s="74"/>
    </row>
    <row r="1671" spans="1:7" x14ac:dyDescent="0.2">
      <c r="A1671" s="1595"/>
      <c r="B1671" s="1718"/>
      <c r="C1671" s="1250" t="s">
        <v>4395</v>
      </c>
      <c r="D1671" s="1260" t="s">
        <v>5</v>
      </c>
      <c r="E1671" s="71">
        <v>1</v>
      </c>
      <c r="F1671" s="1531"/>
      <c r="G1671" s="74">
        <f>F1671*E1671</f>
        <v>0</v>
      </c>
    </row>
    <row r="1672" spans="1:7" ht="48" x14ac:dyDescent="0.2">
      <c r="A1672" s="1595"/>
      <c r="B1672" s="1718"/>
      <c r="C1672" s="1252" t="s">
        <v>3773</v>
      </c>
      <c r="D1672" s="1260"/>
      <c r="E1672" s="71"/>
      <c r="F1672" s="639"/>
      <c r="G1672" s="74"/>
    </row>
    <row r="1673" spans="1:7" ht="36" x14ac:dyDescent="0.2">
      <c r="A1673" s="1595"/>
      <c r="B1673" s="1718">
        <v>226</v>
      </c>
      <c r="C1673" s="1250" t="s">
        <v>4153</v>
      </c>
      <c r="D1673" s="1265"/>
      <c r="E1673" s="666"/>
      <c r="F1673" s="639"/>
      <c r="G1673" s="74"/>
    </row>
    <row r="1674" spans="1:7" x14ac:dyDescent="0.2">
      <c r="A1674" s="1595"/>
      <c r="B1674" s="1718"/>
      <c r="C1674" s="1250" t="s">
        <v>1740</v>
      </c>
      <c r="D1674" s="1260" t="s">
        <v>5</v>
      </c>
      <c r="E1674" s="71">
        <v>1</v>
      </c>
      <c r="F1674" s="1531"/>
      <c r="G1674" s="74">
        <f>F1674*E1674</f>
        <v>0</v>
      </c>
    </row>
    <row r="1675" spans="1:7" x14ac:dyDescent="0.2">
      <c r="A1675" s="1595"/>
      <c r="B1675" s="1718"/>
      <c r="C1675" s="1252"/>
      <c r="D1675" s="262"/>
      <c r="E1675" s="74"/>
      <c r="F1675" s="639"/>
      <c r="G1675" s="74"/>
    </row>
    <row r="1676" spans="1:7" ht="36" x14ac:dyDescent="0.2">
      <c r="A1676" s="1595"/>
      <c r="B1676" s="1718">
        <v>227</v>
      </c>
      <c r="C1676" s="1250" t="s">
        <v>4155</v>
      </c>
      <c r="D1676" s="1260"/>
      <c r="E1676" s="71"/>
      <c r="F1676" s="639"/>
      <c r="G1676" s="74"/>
    </row>
    <row r="1677" spans="1:7" x14ac:dyDescent="0.2">
      <c r="A1677" s="1595"/>
      <c r="B1677" s="1718"/>
      <c r="C1677" s="1250" t="s">
        <v>4259</v>
      </c>
      <c r="D1677" s="1260" t="s">
        <v>5</v>
      </c>
      <c r="E1677" s="71">
        <v>1</v>
      </c>
      <c r="F1677" s="1531"/>
      <c r="G1677" s="74">
        <f>F1677*E1677</f>
        <v>0</v>
      </c>
    </row>
    <row r="1678" spans="1:7" x14ac:dyDescent="0.2">
      <c r="A1678" s="1595"/>
      <c r="B1678" s="1718"/>
      <c r="C1678" s="1250"/>
      <c r="D1678" s="1260"/>
      <c r="E1678" s="71"/>
      <c r="F1678" s="639"/>
      <c r="G1678" s="74"/>
    </row>
    <row r="1679" spans="1:7" ht="24" x14ac:dyDescent="0.2">
      <c r="A1679" s="1595"/>
      <c r="B1679" s="1718">
        <v>228</v>
      </c>
      <c r="C1679" s="1250" t="s">
        <v>4159</v>
      </c>
      <c r="D1679" s="1260"/>
      <c r="E1679" s="71"/>
      <c r="F1679" s="639"/>
      <c r="G1679" s="74"/>
    </row>
    <row r="1680" spans="1:7" x14ac:dyDescent="0.2">
      <c r="A1680" s="1595"/>
      <c r="B1680" s="1718"/>
      <c r="C1680" s="1250" t="s">
        <v>1740</v>
      </c>
      <c r="D1680" s="1260" t="s">
        <v>5</v>
      </c>
      <c r="E1680" s="71">
        <v>2</v>
      </c>
      <c r="F1680" s="1531"/>
      <c r="G1680" s="74">
        <f>F1680*E1680</f>
        <v>0</v>
      </c>
    </row>
    <row r="1681" spans="1:7" ht="36" x14ac:dyDescent="0.2">
      <c r="A1681" s="1595"/>
      <c r="B1681" s="1718">
        <v>229</v>
      </c>
      <c r="C1681" s="1250" t="s">
        <v>4160</v>
      </c>
      <c r="D1681" s="1693"/>
      <c r="E1681" s="662"/>
      <c r="F1681" s="639"/>
      <c r="G1681" s="74"/>
    </row>
    <row r="1682" spans="1:7" x14ac:dyDescent="0.2">
      <c r="A1682" s="1595"/>
      <c r="B1682" s="1718"/>
      <c r="C1682" s="1250" t="s">
        <v>4259</v>
      </c>
      <c r="D1682" s="1260" t="s">
        <v>5</v>
      </c>
      <c r="E1682" s="71">
        <v>2</v>
      </c>
      <c r="F1682" s="1531"/>
      <c r="G1682" s="74">
        <f>F1682*E1682</f>
        <v>0</v>
      </c>
    </row>
    <row r="1683" spans="1:7" ht="36" x14ac:dyDescent="0.2">
      <c r="A1683" s="1595"/>
      <c r="B1683" s="1718">
        <v>230</v>
      </c>
      <c r="C1683" s="1250" t="s">
        <v>4161</v>
      </c>
      <c r="D1683" s="1260"/>
      <c r="E1683" s="71"/>
      <c r="F1683" s="639"/>
      <c r="G1683" s="74"/>
    </row>
    <row r="1684" spans="1:7" x14ac:dyDescent="0.2">
      <c r="A1684" s="1595"/>
      <c r="B1684" s="1718"/>
      <c r="C1684" s="1250" t="s">
        <v>1738</v>
      </c>
      <c r="D1684" s="1260" t="s">
        <v>5</v>
      </c>
      <c r="E1684" s="71">
        <v>2</v>
      </c>
      <c r="F1684" s="1531"/>
      <c r="G1684" s="74">
        <f>F1684*E1684</f>
        <v>0</v>
      </c>
    </row>
    <row r="1685" spans="1:7" ht="48" x14ac:dyDescent="0.2">
      <c r="A1685" s="1595"/>
      <c r="B1685" s="1718">
        <v>231</v>
      </c>
      <c r="C1685" s="1250" t="s">
        <v>4274</v>
      </c>
      <c r="D1685" s="1260"/>
      <c r="E1685" s="71"/>
      <c r="F1685" s="639"/>
      <c r="G1685" s="74"/>
    </row>
    <row r="1686" spans="1:7" x14ac:dyDescent="0.2">
      <c r="A1686" s="1595"/>
      <c r="B1686" s="1718"/>
      <c r="C1686" s="1250" t="s">
        <v>4180</v>
      </c>
      <c r="D1686" s="1260" t="s">
        <v>5</v>
      </c>
      <c r="E1686" s="71">
        <v>4</v>
      </c>
      <c r="F1686" s="1531"/>
      <c r="G1686" s="74">
        <f>F1686*E1686</f>
        <v>0</v>
      </c>
    </row>
    <row r="1687" spans="1:7" ht="48" x14ac:dyDescent="0.2">
      <c r="A1687" s="1595"/>
      <c r="B1687" s="1718">
        <v>232</v>
      </c>
      <c r="C1687" s="1250" t="s">
        <v>4162</v>
      </c>
      <c r="D1687" s="1260"/>
      <c r="E1687" s="71"/>
      <c r="F1687" s="639"/>
      <c r="G1687" s="74"/>
    </row>
    <row r="1688" spans="1:7" x14ac:dyDescent="0.2">
      <c r="A1688" s="1595"/>
      <c r="B1688" s="1718"/>
      <c r="C1688" s="1250" t="s">
        <v>1738</v>
      </c>
      <c r="D1688" s="1260" t="s">
        <v>926</v>
      </c>
      <c r="E1688" s="71">
        <v>1</v>
      </c>
      <c r="F1688" s="1531"/>
      <c r="G1688" s="74">
        <f>F1688*E1688</f>
        <v>0</v>
      </c>
    </row>
    <row r="1689" spans="1:7" x14ac:dyDescent="0.2">
      <c r="A1689" s="1595"/>
      <c r="B1689" s="1718"/>
      <c r="C1689" s="1250" t="s">
        <v>1740</v>
      </c>
      <c r="D1689" s="1260" t="s">
        <v>926</v>
      </c>
      <c r="E1689" s="71">
        <v>36</v>
      </c>
      <c r="F1689" s="1531"/>
      <c r="G1689" s="74">
        <f>F1689*E1689</f>
        <v>0</v>
      </c>
    </row>
    <row r="1690" spans="1:7" ht="48" x14ac:dyDescent="0.2">
      <c r="A1690" s="1595"/>
      <c r="B1690" s="1718">
        <v>233</v>
      </c>
      <c r="C1690" s="1250" t="s">
        <v>4164</v>
      </c>
      <c r="D1690" s="1596"/>
      <c r="E1690" s="665"/>
      <c r="F1690" s="639"/>
      <c r="G1690" s="74"/>
    </row>
    <row r="1691" spans="1:7" x14ac:dyDescent="0.2">
      <c r="A1691" s="1595"/>
      <c r="B1691" s="1718"/>
      <c r="C1691" s="1250" t="s">
        <v>4259</v>
      </c>
      <c r="D1691" s="1260" t="s">
        <v>926</v>
      </c>
      <c r="E1691" s="71">
        <v>130</v>
      </c>
      <c r="F1691" s="1531"/>
      <c r="G1691" s="74">
        <f>F1691*E1691</f>
        <v>0</v>
      </c>
    </row>
    <row r="1692" spans="1:7" ht="36" x14ac:dyDescent="0.2">
      <c r="A1692" s="1595"/>
      <c r="B1692" s="1718">
        <v>234</v>
      </c>
      <c r="C1692" s="1700" t="s">
        <v>4166</v>
      </c>
      <c r="D1692" s="1260"/>
      <c r="E1692" s="71"/>
      <c r="F1692" s="639"/>
      <c r="G1692" s="74"/>
    </row>
    <row r="1693" spans="1:7" x14ac:dyDescent="0.2">
      <c r="A1693" s="1595"/>
      <c r="B1693" s="1718"/>
      <c r="C1693" s="1700" t="s">
        <v>4167</v>
      </c>
      <c r="D1693" s="1260" t="s">
        <v>148</v>
      </c>
      <c r="E1693" s="71">
        <v>110</v>
      </c>
      <c r="F1693" s="1531"/>
      <c r="G1693" s="74">
        <f>F1693*E1693</f>
        <v>0</v>
      </c>
    </row>
    <row r="1694" spans="1:7" ht="48" x14ac:dyDescent="0.2">
      <c r="A1694" s="1595"/>
      <c r="B1694" s="1718">
        <v>235</v>
      </c>
      <c r="C1694" s="1250" t="s">
        <v>4170</v>
      </c>
      <c r="D1694" s="1260"/>
      <c r="E1694" s="71"/>
      <c r="F1694" s="639"/>
      <c r="G1694" s="74"/>
    </row>
    <row r="1695" spans="1:7" x14ac:dyDescent="0.2">
      <c r="A1695" s="1595"/>
      <c r="B1695" s="1718"/>
      <c r="C1695" s="1250" t="s">
        <v>4171</v>
      </c>
      <c r="D1695" s="1260" t="s">
        <v>926</v>
      </c>
      <c r="E1695" s="71">
        <v>1</v>
      </c>
      <c r="F1695" s="1531"/>
      <c r="G1695" s="74">
        <f>F1695*E1695</f>
        <v>0</v>
      </c>
    </row>
    <row r="1696" spans="1:7" x14ac:dyDescent="0.2">
      <c r="A1696" s="1595"/>
      <c r="B1696" s="1718"/>
      <c r="C1696" s="1250" t="s">
        <v>4175</v>
      </c>
      <c r="D1696" s="1260" t="s">
        <v>926</v>
      </c>
      <c r="E1696" s="71">
        <v>36</v>
      </c>
      <c r="F1696" s="1531"/>
      <c r="G1696" s="74">
        <f>F1696*E1696</f>
        <v>0</v>
      </c>
    </row>
    <row r="1697" spans="1:7" x14ac:dyDescent="0.2">
      <c r="A1697" s="1595"/>
      <c r="B1697" s="1718"/>
      <c r="C1697" s="1250" t="s">
        <v>4396</v>
      </c>
      <c r="D1697" s="1260" t="s">
        <v>926</v>
      </c>
      <c r="E1697" s="71">
        <v>130</v>
      </c>
      <c r="F1697" s="1531"/>
      <c r="G1697" s="74">
        <f>F1697*E1697</f>
        <v>0</v>
      </c>
    </row>
    <row r="1698" spans="1:7" ht="60" x14ac:dyDescent="0.2">
      <c r="A1698" s="1595"/>
      <c r="B1698" s="1718">
        <v>236</v>
      </c>
      <c r="C1698" s="1250" t="s">
        <v>4276</v>
      </c>
      <c r="D1698" s="1260"/>
      <c r="E1698" s="71"/>
      <c r="F1698" s="639"/>
      <c r="G1698" s="74"/>
    </row>
    <row r="1699" spans="1:7" ht="60" x14ac:dyDescent="0.2">
      <c r="A1699" s="1595"/>
      <c r="B1699" s="1718">
        <v>237</v>
      </c>
      <c r="C1699" s="1250" t="s">
        <v>4397</v>
      </c>
      <c r="D1699" s="1260"/>
      <c r="E1699" s="71"/>
      <c r="F1699" s="639"/>
      <c r="G1699" s="74"/>
    </row>
    <row r="1700" spans="1:7" ht="24" x14ac:dyDescent="0.2">
      <c r="A1700" s="1595"/>
      <c r="B1700" s="1718"/>
      <c r="C1700" s="1250" t="s">
        <v>4398</v>
      </c>
      <c r="D1700" s="1260" t="s">
        <v>40</v>
      </c>
      <c r="E1700" s="71">
        <v>1</v>
      </c>
      <c r="F1700" s="1531"/>
      <c r="G1700" s="74">
        <f>F1700*E1700</f>
        <v>0</v>
      </c>
    </row>
    <row r="1701" spans="1:7" ht="48" x14ac:dyDescent="0.2">
      <c r="A1701" s="1595"/>
      <c r="B1701" s="1718">
        <v>238</v>
      </c>
      <c r="C1701" s="1250" t="s">
        <v>4182</v>
      </c>
      <c r="D1701" s="1260" t="s">
        <v>5</v>
      </c>
      <c r="E1701" s="71">
        <v>2</v>
      </c>
      <c r="F1701" s="1531"/>
      <c r="G1701" s="74">
        <f>F1701*E1701</f>
        <v>0</v>
      </c>
    </row>
    <row r="1702" spans="1:7" ht="48" x14ac:dyDescent="0.2">
      <c r="A1702" s="1595"/>
      <c r="B1702" s="1718">
        <v>239</v>
      </c>
      <c r="C1702" s="1252" t="s">
        <v>3773</v>
      </c>
      <c r="D1702" s="1260"/>
      <c r="E1702" s="71"/>
      <c r="F1702" s="639"/>
      <c r="G1702" s="74"/>
    </row>
    <row r="1703" spans="1:7" x14ac:dyDescent="0.2">
      <c r="A1703" s="1595"/>
      <c r="B1703" s="1718"/>
      <c r="C1703" s="1252"/>
      <c r="D1703" s="1260"/>
      <c r="E1703" s="71"/>
      <c r="F1703" s="639"/>
      <c r="G1703" s="74"/>
    </row>
    <row r="1704" spans="1:7" ht="48" x14ac:dyDescent="0.2">
      <c r="A1704" s="1595"/>
      <c r="B1704" s="1718">
        <v>240</v>
      </c>
      <c r="C1704" s="1250" t="s">
        <v>4399</v>
      </c>
      <c r="D1704" s="1260" t="s">
        <v>5</v>
      </c>
      <c r="E1704" s="71">
        <v>2</v>
      </c>
      <c r="F1704" s="1531"/>
      <c r="G1704" s="74">
        <f>F1704*E1704</f>
        <v>0</v>
      </c>
    </row>
    <row r="1705" spans="1:7" ht="48" x14ac:dyDescent="0.2">
      <c r="A1705" s="1595"/>
      <c r="B1705" s="1718">
        <v>241</v>
      </c>
      <c r="C1705" s="1252" t="s">
        <v>3773</v>
      </c>
      <c r="D1705" s="1260"/>
      <c r="E1705" s="71"/>
      <c r="F1705" s="639"/>
      <c r="G1705" s="74"/>
    </row>
    <row r="1706" spans="1:7" ht="36" x14ac:dyDescent="0.2">
      <c r="A1706" s="1595"/>
      <c r="B1706" s="1718">
        <v>242</v>
      </c>
      <c r="C1706" s="1250" t="s">
        <v>4177</v>
      </c>
      <c r="D1706" s="1260" t="s">
        <v>5</v>
      </c>
      <c r="E1706" s="71">
        <v>4</v>
      </c>
      <c r="F1706" s="1531"/>
      <c r="G1706" s="74">
        <f t="shared" ref="G1706:G1713" si="22">F1706*E1706</f>
        <v>0</v>
      </c>
    </row>
    <row r="1707" spans="1:7" ht="36" x14ac:dyDescent="0.2">
      <c r="A1707" s="1595"/>
      <c r="B1707" s="1718">
        <v>243</v>
      </c>
      <c r="C1707" s="1250" t="s">
        <v>4178</v>
      </c>
      <c r="D1707" s="1260" t="s">
        <v>5</v>
      </c>
      <c r="E1707" s="71">
        <v>2</v>
      </c>
      <c r="F1707" s="1531"/>
      <c r="G1707" s="74">
        <f t="shared" si="22"/>
        <v>0</v>
      </c>
    </row>
    <row r="1708" spans="1:7" ht="60" x14ac:dyDescent="0.2">
      <c r="A1708" s="1595"/>
      <c r="B1708" s="1718">
        <v>244</v>
      </c>
      <c r="C1708" s="1252" t="s">
        <v>4049</v>
      </c>
      <c r="D1708" s="262" t="s">
        <v>40</v>
      </c>
      <c r="E1708" s="74">
        <v>1</v>
      </c>
      <c r="F1708" s="1531"/>
      <c r="G1708" s="74">
        <f t="shared" si="22"/>
        <v>0</v>
      </c>
    </row>
    <row r="1709" spans="1:7" ht="24" x14ac:dyDescent="0.2">
      <c r="A1709" s="1595"/>
      <c r="B1709" s="1718">
        <v>245</v>
      </c>
      <c r="C1709" s="1252" t="s">
        <v>4055</v>
      </c>
      <c r="D1709" s="262" t="s">
        <v>40</v>
      </c>
      <c r="E1709" s="74">
        <v>1</v>
      </c>
      <c r="F1709" s="1531"/>
      <c r="G1709" s="74">
        <f t="shared" si="22"/>
        <v>0</v>
      </c>
    </row>
    <row r="1710" spans="1:7" ht="24" x14ac:dyDescent="0.2">
      <c r="A1710" s="1595"/>
      <c r="B1710" s="1718">
        <v>246</v>
      </c>
      <c r="C1710" s="1252" t="s">
        <v>4055</v>
      </c>
      <c r="D1710" s="262" t="s">
        <v>40</v>
      </c>
      <c r="E1710" s="74">
        <v>1</v>
      </c>
      <c r="F1710" s="1531"/>
      <c r="G1710" s="74">
        <f t="shared" si="22"/>
        <v>0</v>
      </c>
    </row>
    <row r="1711" spans="1:7" ht="27" customHeight="1" x14ac:dyDescent="0.2">
      <c r="A1711" s="1595"/>
      <c r="B1711" s="1718">
        <v>247</v>
      </c>
      <c r="C1711" s="1252" t="s">
        <v>4056</v>
      </c>
      <c r="D1711" s="262" t="s">
        <v>40</v>
      </c>
      <c r="E1711" s="74">
        <v>1</v>
      </c>
      <c r="F1711" s="1531"/>
      <c r="G1711" s="74">
        <f t="shared" si="22"/>
        <v>0</v>
      </c>
    </row>
    <row r="1712" spans="1:7" ht="24.75" customHeight="1" x14ac:dyDescent="0.2">
      <c r="A1712" s="1595"/>
      <c r="B1712" s="1718">
        <v>248</v>
      </c>
      <c r="C1712" s="1252" t="s">
        <v>4289</v>
      </c>
      <c r="D1712" s="1260" t="s">
        <v>40</v>
      </c>
      <c r="E1712" s="71">
        <v>1</v>
      </c>
      <c r="F1712" s="1531"/>
      <c r="G1712" s="74">
        <f t="shared" si="22"/>
        <v>0</v>
      </c>
    </row>
    <row r="1713" spans="1:7" ht="24" x14ac:dyDescent="0.2">
      <c r="A1713" s="1710"/>
      <c r="B1713" s="1721">
        <v>249</v>
      </c>
      <c r="C1713" s="1711" t="s">
        <v>4058</v>
      </c>
      <c r="D1713" s="324" t="s">
        <v>40</v>
      </c>
      <c r="E1713" s="1227">
        <v>1</v>
      </c>
      <c r="F1713" s="1712"/>
      <c r="G1713" s="1227">
        <f t="shared" si="22"/>
        <v>0</v>
      </c>
    </row>
    <row r="1714" spans="1:7" x14ac:dyDescent="0.2">
      <c r="A1714" s="1586"/>
      <c r="B1714" s="1743"/>
      <c r="C1714" s="1630"/>
      <c r="D1714" s="1587"/>
      <c r="E1714" s="636"/>
      <c r="F1714" s="1188"/>
      <c r="G1714" s="637"/>
    </row>
    <row r="1715" spans="1:7" x14ac:dyDescent="0.2">
      <c r="A1715" s="1583"/>
      <c r="B1715" s="1752"/>
      <c r="C1715" s="1713" t="s">
        <v>2031</v>
      </c>
      <c r="D1715" s="1585"/>
      <c r="E1715" s="1228"/>
      <c r="F1715" s="1229"/>
      <c r="G1715" s="534">
        <f>SUM(G1667:G1714)</f>
        <v>0</v>
      </c>
    </row>
    <row r="1716" spans="1:7" x14ac:dyDescent="0.2">
      <c r="B1716" s="1750"/>
      <c r="C1716" s="1675"/>
      <c r="D1716" s="1662"/>
      <c r="E1716" s="653"/>
      <c r="F1716" s="817"/>
      <c r="G1716" s="658"/>
    </row>
    <row r="1717" spans="1:7" x14ac:dyDescent="0.2">
      <c r="A1717" s="1603"/>
      <c r="B1717" s="1747"/>
      <c r="C1717" s="1341" t="s">
        <v>4408</v>
      </c>
      <c r="D1717" s="1342"/>
      <c r="E1717" s="541"/>
      <c r="F1717" s="1199"/>
      <c r="G1717" s="449">
        <f>G1715+G1662+G1617+G1575+G1510+G1438+G1371+G1035</f>
        <v>0</v>
      </c>
    </row>
    <row r="1718" spans="1:7" x14ac:dyDescent="0.2">
      <c r="B1718" s="1750"/>
      <c r="C1718" s="1675"/>
      <c r="D1718" s="1662"/>
      <c r="E1718" s="653"/>
      <c r="F1718" s="817"/>
      <c r="G1718" s="658"/>
    </row>
    <row r="1719" spans="1:7" x14ac:dyDescent="0.2">
      <c r="B1719" s="1750"/>
      <c r="C1719" s="1714" t="s">
        <v>4060</v>
      </c>
      <c r="D1719" s="1662"/>
      <c r="E1719" s="653"/>
      <c r="F1719" s="817"/>
      <c r="G1719" s="658"/>
    </row>
    <row r="1720" spans="1:7" x14ac:dyDescent="0.2">
      <c r="B1720" s="1750"/>
      <c r="C1720" s="1675" t="s">
        <v>4061</v>
      </c>
      <c r="D1720" s="1662"/>
      <c r="E1720" s="653"/>
      <c r="F1720" s="817"/>
      <c r="G1720" s="658"/>
    </row>
    <row r="1721" spans="1:7" x14ac:dyDescent="0.2">
      <c r="B1721" s="1750"/>
      <c r="C1721" s="1714" t="s">
        <v>3891</v>
      </c>
      <c r="D1721" s="1662"/>
      <c r="E1721" s="653"/>
      <c r="F1721" s="817"/>
      <c r="G1721" s="658"/>
    </row>
    <row r="1722" spans="1:7" ht="24" x14ac:dyDescent="0.2">
      <c r="B1722" s="1750"/>
      <c r="C1722" s="1714" t="s">
        <v>4062</v>
      </c>
      <c r="D1722" s="1662"/>
      <c r="E1722" s="653"/>
      <c r="F1722" s="817"/>
      <c r="G1722" s="658"/>
    </row>
    <row r="1723" spans="1:7" x14ac:dyDescent="0.2">
      <c r="B1723" s="1750"/>
      <c r="C1723" s="1714" t="s">
        <v>4063</v>
      </c>
      <c r="D1723" s="1709"/>
      <c r="E1723" s="670"/>
      <c r="F1723" s="817"/>
      <c r="G1723" s="658"/>
    </row>
    <row r="1724" spans="1:7" x14ac:dyDescent="0.2">
      <c r="B1724" s="1750"/>
      <c r="C1724" s="1714" t="s">
        <v>4064</v>
      </c>
      <c r="D1724" s="1709"/>
      <c r="E1724" s="670"/>
      <c r="F1724" s="817"/>
      <c r="G1724" s="658"/>
    </row>
    <row r="1725" spans="1:7" x14ac:dyDescent="0.2">
      <c r="B1725" s="1750"/>
      <c r="C1725" s="1715"/>
      <c r="D1725" s="1709"/>
      <c r="E1725" s="670"/>
      <c r="F1725" s="817"/>
      <c r="G1725" s="658"/>
    </row>
  </sheetData>
  <sheetProtection password="C687" sheet="1" objects="1" scenarios="1"/>
  <pageMargins left="0.53" right="0.19685039370078741" top="0.46" bottom="0.5" header="0.19685039370078741" footer="0.19685039370078741"/>
  <pageSetup paperSize="9" orientation="portrait" r:id="rId1"/>
  <headerFooter>
    <oddHeader>&amp;L&amp;8&amp;D&amp;C&amp;8&amp;F&amp;R&amp;G</oddHeader>
    <oddFooter>&amp;L&amp;8&amp;A&amp;C&amp;"Arial CE,Krepko"  &amp;"Arial CE,Običajno"&amp;8Vsebino posameznih postavk popisa ni dovoljeno spreminjati!&amp;R&amp;8Stran &amp;P</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8</vt:i4>
      </vt:variant>
    </vt:vector>
  </HeadingPairs>
  <TitlesOfParts>
    <vt:vector size="16" baseType="lpstr">
      <vt:lpstr>NASLOV</vt:lpstr>
      <vt:lpstr>SKUPNA REKAPITULACIJA</vt:lpstr>
      <vt:lpstr>GRADBENA DELA</vt:lpstr>
      <vt:lpstr>OBRTNIŠKA DELA</vt:lpstr>
      <vt:lpstr>ZUNANJA UREDITEV</vt:lpstr>
      <vt:lpstr>BAZENSKA TEHNIKA</vt:lpstr>
      <vt:lpstr>ELEKTRIKA</vt:lpstr>
      <vt:lpstr>STR.INSTALACIJE</vt:lpstr>
      <vt:lpstr>NASLOV!Področje_tiskanja</vt:lpstr>
      <vt:lpstr>STR.INSTALACIJE!Področje_tiskanja</vt:lpstr>
      <vt:lpstr>'BAZENSKA TEHNIKA'!Tiskanje_naslovov</vt:lpstr>
      <vt:lpstr>ELEKTRIKA!Tiskanje_naslovov</vt:lpstr>
      <vt:lpstr>'GRADBENA DELA'!Tiskanje_naslovov</vt:lpstr>
      <vt:lpstr>'OBRTNIŠKA DELA'!Tiskanje_naslovov</vt:lpstr>
      <vt:lpstr>STR.INSTALACIJE!Tiskanje_naslovov</vt:lpstr>
      <vt:lpstr>'ZUNANJA UREDITEV'!Tiskanje_naslovov</vt:lpstr>
    </vt:vector>
  </TitlesOfParts>
  <Manager>Vili Lovšin</Manager>
  <Company>KLinvest d.o.o.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 UPOKOJENCEV IDRIJA - PZI</dc:title>
  <dc:subject>PROJEKTANTSKI POPIS IN PREDRAČUN</dc:subject>
  <dc:creator>KLinvest d.o.o.</dc:creator>
  <cp:lastModifiedBy>gazvoda</cp:lastModifiedBy>
  <cp:lastPrinted>2014-02-20T09:29:20Z</cp:lastPrinted>
  <dcterms:created xsi:type="dcterms:W3CDTF">2000-07-18T15:41:57Z</dcterms:created>
  <dcterms:modified xsi:type="dcterms:W3CDTF">2014-03-07T07:20:28Z</dcterms:modified>
  <cp:category>PZI</cp:category>
  <cp:contentStatus>RUŠITVENA DELA</cp:contentStatus>
</cp:coreProperties>
</file>