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heckCompatibility="1" defaultThemeVersion="124226"/>
  <bookViews>
    <workbookView xWindow="-240" yWindow="12" windowWidth="10992" windowHeight="8076" tabRatio="934"/>
  </bookViews>
  <sheets>
    <sheet name="REKAPITULACIJA" sheetId="3" r:id="rId1"/>
    <sheet name="N  -2" sheetId="93" state="hidden" r:id="rId2"/>
    <sheet name="N  -1" sheetId="94" state="hidden" r:id="rId3"/>
    <sheet name="N  -0" sheetId="95" state="hidden" r:id="rId4"/>
    <sheet name="N  1a" sheetId="96" state="hidden" r:id="rId5"/>
    <sheet name="N  2" sheetId="97" state="hidden" r:id="rId6"/>
    <sheet name="podstrešje" sheetId="98" state="hidden" r:id="rId7"/>
    <sheet name="razno" sheetId="83" state="hidden" r:id="rId8"/>
    <sheet name="okna ,line" sheetId="90" state="hidden" r:id="rId9"/>
    <sheet name="terasa" sheetId="99" state="hidden" r:id="rId10"/>
    <sheet name="SPLOŠNO" sheetId="102" r:id="rId11"/>
    <sheet name="POPIS DEL" sheetId="101" r:id="rId12"/>
  </sheets>
  <definedNames>
    <definedName name="_xlnm.Print_Area" localSheetId="0">REKAPITULACIJA!$A$1:$D$64</definedName>
  </definedNames>
  <calcPr calcId="125725"/>
</workbook>
</file>

<file path=xl/calcChain.xml><?xml version="1.0" encoding="utf-8"?>
<calcChain xmlns="http://schemas.openxmlformats.org/spreadsheetml/2006/main">
  <c r="D60" i="3"/>
  <c r="F1367" i="101"/>
  <c r="F212"/>
  <c r="F1406"/>
  <c r="F1510"/>
  <c r="F1508"/>
  <c r="F1538"/>
  <c r="F1558"/>
  <c r="F1581"/>
  <c r="F1601"/>
  <c r="F1619"/>
  <c r="F1646"/>
  <c r="F1738"/>
  <c r="F1676"/>
  <c r="A1687"/>
  <c r="A1689" s="1"/>
  <c r="F1736"/>
  <c r="F1734"/>
  <c r="F1732"/>
  <c r="F1730"/>
  <c r="F1728"/>
  <c r="F1726"/>
  <c r="F1724"/>
  <c r="F1722"/>
  <c r="F1720"/>
  <c r="F1718"/>
  <c r="D1716"/>
  <c r="F1716" s="1"/>
  <c r="F1714"/>
  <c r="F1712"/>
  <c r="F1709"/>
  <c r="F1707"/>
  <c r="F1705"/>
  <c r="F1703"/>
  <c r="F1701"/>
  <c r="F1699"/>
  <c r="F1697"/>
  <c r="F1695"/>
  <c r="F1693"/>
  <c r="F1691"/>
  <c r="F1689"/>
  <c r="F1687"/>
  <c r="A1654"/>
  <c r="A1656" s="1"/>
  <c r="F1674"/>
  <c r="F1672"/>
  <c r="F1670"/>
  <c r="F1668"/>
  <c r="F1666"/>
  <c r="F1664"/>
  <c r="F1663"/>
  <c r="F1660"/>
  <c r="F1658"/>
  <c r="F1656"/>
  <c r="F1654"/>
  <c r="A1632"/>
  <c r="A1634" s="1"/>
  <c r="F1644"/>
  <c r="F1642"/>
  <c r="F1640"/>
  <c r="F1638"/>
  <c r="F1636"/>
  <c r="F1634"/>
  <c r="F1632"/>
  <c r="A1524"/>
  <c r="F1624"/>
  <c r="F1622"/>
  <c r="F1621"/>
  <c r="F1620"/>
  <c r="F1618"/>
  <c r="F1617"/>
  <c r="F1616"/>
  <c r="F1615"/>
  <c r="F1614"/>
  <c r="F1613"/>
  <c r="F1612"/>
  <c r="F1611"/>
  <c r="F1610"/>
  <c r="F1609"/>
  <c r="F1608"/>
  <c r="F1607"/>
  <c r="F1606"/>
  <c r="F1604"/>
  <c r="F1603"/>
  <c r="F1602"/>
  <c r="F1600"/>
  <c r="F1599"/>
  <c r="F1598"/>
  <c r="F1597"/>
  <c r="F1596"/>
  <c r="F1595"/>
  <c r="F1594"/>
  <c r="F1593"/>
  <c r="F1592"/>
  <c r="F1591"/>
  <c r="F1590"/>
  <c r="F1589"/>
  <c r="F1588"/>
  <c r="F1584"/>
  <c r="F1583"/>
  <c r="F1582"/>
  <c r="F1580"/>
  <c r="F1579"/>
  <c r="F1578"/>
  <c r="F1577"/>
  <c r="F1576"/>
  <c r="F1575"/>
  <c r="F1574"/>
  <c r="F1573"/>
  <c r="F1572"/>
  <c r="F1571"/>
  <c r="F1570"/>
  <c r="F1569"/>
  <c r="F1568"/>
  <c r="F1567"/>
  <c r="F1566"/>
  <c r="F1565"/>
  <c r="F1561"/>
  <c r="F1560"/>
  <c r="F1559"/>
  <c r="F1557"/>
  <c r="F1556"/>
  <c r="F1555"/>
  <c r="F1554"/>
  <c r="F1553"/>
  <c r="F1552"/>
  <c r="F1551"/>
  <c r="F1550"/>
  <c r="F1549"/>
  <c r="F1548"/>
  <c r="F1547"/>
  <c r="F1546"/>
  <c r="F1545"/>
  <c r="F1541"/>
  <c r="F1540"/>
  <c r="F1539"/>
  <c r="F1537"/>
  <c r="F1536"/>
  <c r="F1535"/>
  <c r="F1534"/>
  <c r="F1533"/>
  <c r="F1532"/>
  <c r="F1531"/>
  <c r="F1530"/>
  <c r="F1529"/>
  <c r="F1528"/>
  <c r="F1527"/>
  <c r="F1526"/>
  <c r="F1525"/>
  <c r="F1524"/>
  <c r="A1416"/>
  <c r="F1516"/>
  <c r="F1514"/>
  <c r="F1512"/>
  <c r="F1506"/>
  <c r="F1504"/>
  <c r="F1502"/>
  <c r="F1500"/>
  <c r="F1498"/>
  <c r="F1496"/>
  <c r="F1494"/>
  <c r="F1492"/>
  <c r="F1490"/>
  <c r="F1488"/>
  <c r="F1486"/>
  <c r="F1484"/>
  <c r="F1482"/>
  <c r="F1480"/>
  <c r="F1478"/>
  <c r="F1476"/>
  <c r="F1474"/>
  <c r="F1472"/>
  <c r="F1470"/>
  <c r="F1468"/>
  <c r="F1466"/>
  <c r="F1464"/>
  <c r="F1462"/>
  <c r="F1460"/>
  <c r="F1458"/>
  <c r="F1456"/>
  <c r="F1454"/>
  <c r="F1452"/>
  <c r="F1450"/>
  <c r="F1448"/>
  <c r="F1446"/>
  <c r="F1444"/>
  <c r="F1442"/>
  <c r="F1440"/>
  <c r="F1438"/>
  <c r="F1436"/>
  <c r="F1434"/>
  <c r="F1432"/>
  <c r="F1430"/>
  <c r="F1428"/>
  <c r="F1426"/>
  <c r="F1424"/>
  <c r="F1422"/>
  <c r="F1420"/>
  <c r="F1418"/>
  <c r="F1416"/>
  <c r="F1518" s="1"/>
  <c r="D48" i="3" s="1"/>
  <c r="A1390" i="101"/>
  <c r="A1392" s="1"/>
  <c r="F1404"/>
  <c r="F1402"/>
  <c r="F1400"/>
  <c r="F1398"/>
  <c r="F1396"/>
  <c r="F1394"/>
  <c r="F1392"/>
  <c r="F1408" s="1"/>
  <c r="D46" i="3" s="1"/>
  <c r="F1390" i="101"/>
  <c r="F924"/>
  <c r="F921"/>
  <c r="F917"/>
  <c r="F915"/>
  <c r="F913"/>
  <c r="F1369"/>
  <c r="D37" i="3" s="1"/>
  <c r="A1257" i="101"/>
  <c r="F1358"/>
  <c r="F1356"/>
  <c r="F1354"/>
  <c r="F1352"/>
  <c r="F1350"/>
  <c r="F1345"/>
  <c r="F1344"/>
  <c r="F1340"/>
  <c r="F1336"/>
  <c r="F1330"/>
  <c r="F1329"/>
  <c r="F1328"/>
  <c r="F1320"/>
  <c r="F1319"/>
  <c r="F1318"/>
  <c r="F1310"/>
  <c r="F1309"/>
  <c r="F1308"/>
  <c r="F1300"/>
  <c r="F1299"/>
  <c r="F1298"/>
  <c r="F1292"/>
  <c r="F1291"/>
  <c r="F1290"/>
  <c r="F1289"/>
  <c r="F1288"/>
  <c r="F1282"/>
  <c r="F1274"/>
  <c r="F1268"/>
  <c r="F1262"/>
  <c r="A1197"/>
  <c r="A1202" s="1"/>
  <c r="F1246"/>
  <c r="F1245"/>
  <c r="F1242"/>
  <c r="F1234"/>
  <c r="F1233"/>
  <c r="F1232"/>
  <c r="F1231"/>
  <c r="F1224"/>
  <c r="F1215"/>
  <c r="F1203"/>
  <c r="F1199"/>
  <c r="F1648" l="1"/>
  <c r="D52" i="3" s="1"/>
  <c r="F1678" i="101"/>
  <c r="D54" i="3" s="1"/>
  <c r="F1740" i="101"/>
  <c r="D56" i="3" s="1"/>
  <c r="A1658" i="101"/>
  <c r="A1691"/>
  <c r="A1693" s="1"/>
  <c r="A1695" s="1"/>
  <c r="A1660"/>
  <c r="F1626"/>
  <c r="D50" i="3" s="1"/>
  <c r="A1418" i="101"/>
  <c r="A1420" s="1"/>
  <c r="A1545"/>
  <c r="A1565" s="1"/>
  <c r="A1588" s="1"/>
  <c r="A1636"/>
  <c r="A1638" s="1"/>
  <c r="A1394"/>
  <c r="A1396" s="1"/>
  <c r="F1360"/>
  <c r="A1277"/>
  <c r="A1285" s="1"/>
  <c r="F1251"/>
  <c r="D33" i="3" s="1"/>
  <c r="F1746" i="101" l="1"/>
  <c r="F1748" s="1"/>
  <c r="A1697"/>
  <c r="A1699" s="1"/>
  <c r="A1662"/>
  <c r="A1422"/>
  <c r="D35" i="3"/>
  <c r="A1606" i="101"/>
  <c r="A1624" s="1"/>
  <c r="A1398"/>
  <c r="A1295"/>
  <c r="A1305" s="1"/>
  <c r="A1206"/>
  <c r="F1750" l="1"/>
  <c r="D58" i="3"/>
  <c r="A1701" i="101"/>
  <c r="A1705"/>
  <c r="A1703"/>
  <c r="A1666"/>
  <c r="A1424"/>
  <c r="A1426" s="1"/>
  <c r="A1640"/>
  <c r="A1400"/>
  <c r="A1315"/>
  <c r="A1325"/>
  <c r="A1335" s="1"/>
  <c r="A1707" l="1"/>
  <c r="A1668"/>
  <c r="A1428"/>
  <c r="A1430" s="1"/>
  <c r="A1642"/>
  <c r="A1644" s="1"/>
  <c r="A1402"/>
  <c r="A1404" s="1"/>
  <c r="A1406" s="1"/>
  <c r="A1338"/>
  <c r="A1343" s="1"/>
  <c r="A1222"/>
  <c r="A1670" l="1"/>
  <c r="A1672" s="1"/>
  <c r="A1674" s="1"/>
  <c r="A1709"/>
  <c r="A1432"/>
  <c r="A1646"/>
  <c r="A1350"/>
  <c r="A1352" s="1"/>
  <c r="A1354" s="1"/>
  <c r="A1356" s="1"/>
  <c r="A1230"/>
  <c r="A1240" s="1"/>
  <c r="A1244" s="1"/>
  <c r="A1676" l="1"/>
  <c r="A1712"/>
  <c r="A1714" s="1"/>
  <c r="A1716" s="1"/>
  <c r="A1718" s="1"/>
  <c r="A1720" s="1"/>
  <c r="A1722" s="1"/>
  <c r="A1724" s="1"/>
  <c r="A1726" s="1"/>
  <c r="A1728" s="1"/>
  <c r="A1730" s="1"/>
  <c r="A1732" s="1"/>
  <c r="A1734" s="1"/>
  <c r="A1736" s="1"/>
  <c r="A1738" s="1"/>
  <c r="A1434"/>
  <c r="A1436" s="1"/>
  <c r="A1358"/>
  <c r="A1438" l="1"/>
  <c r="A1440" s="1"/>
  <c r="A1442" l="1"/>
  <c r="A1444" s="1"/>
  <c r="A1446" s="1"/>
  <c r="A1448" s="1"/>
  <c r="A1450" s="1"/>
  <c r="A1452" s="1"/>
  <c r="A1454" s="1"/>
  <c r="A1456" s="1"/>
  <c r="A1458" s="1"/>
  <c r="A1460" s="1"/>
  <c r="A1462" s="1"/>
  <c r="A1464" s="1"/>
  <c r="A1466" s="1"/>
  <c r="A1468" s="1"/>
  <c r="A1470" s="1"/>
  <c r="A1472" s="1"/>
  <c r="A1474" s="1"/>
  <c r="A1476" s="1"/>
  <c r="A1478" s="1"/>
  <c r="A1480" s="1"/>
  <c r="A1482" s="1"/>
  <c r="A1484" s="1"/>
  <c r="A1486" s="1"/>
  <c r="A1488" s="1"/>
  <c r="A1490" s="1"/>
  <c r="A1492" s="1"/>
  <c r="A1494" s="1"/>
  <c r="A1496" s="1"/>
  <c r="A1498" s="1"/>
  <c r="A1500" s="1"/>
  <c r="A1502" s="1"/>
  <c r="A1504" s="1"/>
  <c r="A1506" s="1"/>
  <c r="A1508" s="1"/>
  <c r="A1510" s="1"/>
  <c r="A1512" s="1"/>
  <c r="A1514" s="1"/>
  <c r="A1516" s="1"/>
  <c r="F210" l="1"/>
  <c r="F200"/>
  <c r="F176"/>
  <c r="F163"/>
  <c r="F160"/>
  <c r="F150"/>
  <c r="F114"/>
  <c r="F112"/>
  <c r="F85"/>
  <c r="F83"/>
  <c r="F81"/>
  <c r="F79"/>
  <c r="F77"/>
  <c r="F75"/>
  <c r="F67"/>
  <c r="F65"/>
  <c r="F207" l="1"/>
  <c r="F203"/>
  <c r="F197"/>
  <c r="F193"/>
  <c r="F192"/>
  <c r="F191"/>
  <c r="F190"/>
  <c r="F189"/>
  <c r="F184"/>
  <c r="F183"/>
  <c r="F182"/>
  <c r="F173"/>
  <c r="F168"/>
  <c r="F167"/>
  <c r="F157"/>
  <c r="F153"/>
  <c r="F147"/>
  <c r="F146"/>
  <c r="F142"/>
  <c r="F138"/>
  <c r="F134"/>
  <c r="F131"/>
  <c r="F127"/>
  <c r="F124"/>
  <c r="F123"/>
  <c r="F121"/>
  <c r="F120"/>
  <c r="F110"/>
  <c r="F107"/>
  <c r="F104"/>
  <c r="F100"/>
  <c r="F96"/>
  <c r="F73"/>
  <c r="F70"/>
  <c r="F56"/>
  <c r="F53"/>
  <c r="F50"/>
  <c r="F46"/>
  <c r="F45"/>
  <c r="F44"/>
  <c r="F41"/>
  <c r="F38"/>
  <c r="F35"/>
  <c r="F31"/>
  <c r="F28"/>
  <c r="F25"/>
  <c r="F24"/>
  <c r="F21"/>
  <c r="F17"/>
  <c r="F16"/>
  <c r="F15"/>
  <c r="F11"/>
  <c r="F10"/>
  <c r="F214" l="1"/>
  <c r="D13" i="3" s="1"/>
  <c r="F58" i="101"/>
  <c r="D9" i="3" s="1"/>
  <c r="F87" i="101"/>
  <c r="D11" i="3" s="1"/>
  <c r="F219" i="101" l="1"/>
  <c r="F221" s="1"/>
  <c r="A692"/>
  <c r="F1188"/>
  <c r="F1185"/>
  <c r="F1181"/>
  <c r="F1179"/>
  <c r="F1170"/>
  <c r="F1166"/>
  <c r="F1164"/>
  <c r="F1160"/>
  <c r="F1153"/>
  <c r="F1152"/>
  <c r="F1146"/>
  <c r="F1144"/>
  <c r="F1142"/>
  <c r="F1141"/>
  <c r="F1135"/>
  <c r="F1126"/>
  <c r="F1124"/>
  <c r="F1117"/>
  <c r="F1114"/>
  <c r="F1110"/>
  <c r="F1108"/>
  <c r="F1106"/>
  <c r="F1105"/>
  <c r="F1104"/>
  <c r="F1101"/>
  <c r="F1098"/>
  <c r="F1097"/>
  <c r="F1095"/>
  <c r="F1094"/>
  <c r="F1092"/>
  <c r="F1091"/>
  <c r="F1090"/>
  <c r="F1084"/>
  <c r="F1083"/>
  <c r="F1082"/>
  <c r="F1081"/>
  <c r="F1073"/>
  <c r="F1072"/>
  <c r="F1071"/>
  <c r="F1066"/>
  <c r="F1063"/>
  <c r="F1059"/>
  <c r="F1054"/>
  <c r="F1053"/>
  <c r="F1050"/>
  <c r="F1049"/>
  <c r="F1046"/>
  <c r="F1045"/>
  <c r="F1044"/>
  <c r="F1043"/>
  <c r="F1042"/>
  <c r="F1041"/>
  <c r="F1037"/>
  <c r="F1019"/>
  <c r="F1002"/>
  <c r="F989"/>
  <c r="F981"/>
  <c r="F972"/>
  <c r="F967"/>
  <c r="F960"/>
  <c r="F950"/>
  <c r="F939"/>
  <c r="F908"/>
  <c r="F906"/>
  <c r="F901"/>
  <c r="F895"/>
  <c r="F894"/>
  <c r="F889"/>
  <c r="F888"/>
  <c r="F885"/>
  <c r="F882"/>
  <c r="F881"/>
  <c r="F878"/>
  <c r="F874"/>
  <c r="F873"/>
  <c r="F868"/>
  <c r="F867"/>
  <c r="F864"/>
  <c r="F863"/>
  <c r="F860"/>
  <c r="F854"/>
  <c r="F846"/>
  <c r="F836"/>
  <c r="F826"/>
  <c r="F817"/>
  <c r="F809"/>
  <c r="F794"/>
  <c r="F792"/>
  <c r="F790"/>
  <c r="F788"/>
  <c r="F786"/>
  <c r="F779"/>
  <c r="F777"/>
  <c r="F775"/>
  <c r="F772"/>
  <c r="F768"/>
  <c r="F767"/>
  <c r="F766"/>
  <c r="F763"/>
  <c r="F762"/>
  <c r="F758"/>
  <c r="F757"/>
  <c r="F753"/>
  <c r="F750"/>
  <c r="F747"/>
  <c r="F746"/>
  <c r="F743"/>
  <c r="F742"/>
  <c r="F739"/>
  <c r="F738"/>
  <c r="F735"/>
  <c r="F732"/>
  <c r="F729"/>
  <c r="F728"/>
  <c r="F727"/>
  <c r="F724"/>
  <c r="F722"/>
  <c r="F720"/>
  <c r="F717"/>
  <c r="F714"/>
  <c r="F709"/>
  <c r="F705"/>
  <c r="F702"/>
  <c r="F698"/>
  <c r="F694"/>
  <c r="F692"/>
  <c r="F690"/>
  <c r="F680"/>
  <c r="F678"/>
  <c r="F676"/>
  <c r="F674"/>
  <c r="F671"/>
  <c r="F667"/>
  <c r="F665"/>
  <c r="F662"/>
  <c r="F657"/>
  <c r="F656"/>
  <c r="F655"/>
  <c r="F654"/>
  <c r="F652"/>
  <c r="F650"/>
  <c r="F648"/>
  <c r="F646"/>
  <c r="F644"/>
  <c r="F642"/>
  <c r="F640"/>
  <c r="F639"/>
  <c r="F635"/>
  <c r="F634"/>
  <c r="F633"/>
  <c r="F632"/>
  <c r="F631"/>
  <c r="F630"/>
  <c r="F625"/>
  <c r="F624"/>
  <c r="F623"/>
  <c r="F622"/>
  <c r="F621"/>
  <c r="F620"/>
  <c r="F616"/>
  <c r="F615"/>
  <c r="F612"/>
  <c r="F611"/>
  <c r="F608"/>
  <c r="F605"/>
  <c r="F604"/>
  <c r="F601"/>
  <c r="F600"/>
  <c r="F599"/>
  <c r="F593"/>
  <c r="F590"/>
  <c r="F589"/>
  <c r="F586"/>
  <c r="F585"/>
  <c r="F582"/>
  <c r="F581"/>
  <c r="F575"/>
  <c r="F574"/>
  <c r="F570"/>
  <c r="F569"/>
  <c r="F564"/>
  <c r="F563"/>
  <c r="F562"/>
  <c r="F561"/>
  <c r="F558"/>
  <c r="F557"/>
  <c r="F556"/>
  <c r="F555"/>
  <c r="F551"/>
  <c r="F546"/>
  <c r="F542"/>
  <c r="F538"/>
  <c r="F531"/>
  <c r="F525"/>
  <c r="F518"/>
  <c r="F514"/>
  <c r="F506"/>
  <c r="F495"/>
  <c r="F481"/>
  <c r="F467"/>
  <c r="F462"/>
  <c r="F454"/>
  <c r="F447"/>
  <c r="F439"/>
  <c r="F432"/>
  <c r="F423"/>
  <c r="F415"/>
  <c r="F407"/>
  <c r="F396"/>
  <c r="F388"/>
  <c r="F377"/>
  <c r="F373"/>
  <c r="F367"/>
  <c r="F365"/>
  <c r="F363"/>
  <c r="F362"/>
  <c r="F361"/>
  <c r="F360"/>
  <c r="F356"/>
  <c r="F342"/>
  <c r="F337"/>
  <c r="F329"/>
  <c r="F314"/>
  <c r="F306"/>
  <c r="F293"/>
  <c r="F273"/>
  <c r="F245"/>
  <c r="F242"/>
  <c r="F234"/>
  <c r="F232"/>
  <c r="A232"/>
  <c r="F1191" l="1"/>
  <c r="F684"/>
  <c r="D21" i="3" s="1"/>
  <c r="F223" i="101"/>
  <c r="D15" i="3"/>
  <c r="D17" s="1"/>
  <c r="A694" i="101"/>
  <c r="F1119"/>
  <c r="D27" i="3" s="1"/>
  <c r="F1174" i="101"/>
  <c r="D29" i="3" s="1"/>
  <c r="F926" i="101"/>
  <c r="D25" i="3" s="1"/>
  <c r="F781" i="101"/>
  <c r="D23" i="3" s="1"/>
  <c r="A234" i="101"/>
  <c r="D31" i="3" l="1"/>
  <c r="F1375" i="101"/>
  <c r="D18" i="3"/>
  <c r="A696" i="101"/>
  <c r="A236"/>
  <c r="A700" l="1"/>
  <c r="A704" s="1"/>
  <c r="A709" s="1"/>
  <c r="A245"/>
  <c r="A713" l="1"/>
  <c r="A247"/>
  <c r="A716" l="1"/>
  <c r="A276"/>
  <c r="A719" l="1"/>
  <c r="A722" s="1"/>
  <c r="A296"/>
  <c r="A724" l="1"/>
  <c r="A726" s="1"/>
  <c r="A731" s="1"/>
  <c r="A734" s="1"/>
  <c r="A737" s="1"/>
  <c r="A741" s="1"/>
  <c r="A745" s="1"/>
  <c r="A749" s="1"/>
  <c r="A752" s="1"/>
  <c r="A755" s="1"/>
  <c r="A760" s="1"/>
  <c r="A765" s="1"/>
  <c r="A770" s="1"/>
  <c r="A775" s="1"/>
  <c r="A777" s="1"/>
  <c r="A779" s="1"/>
  <c r="A309"/>
  <c r="A317" s="1"/>
  <c r="A334" s="1"/>
  <c r="A340" l="1"/>
  <c r="A345" s="1"/>
  <c r="A359" s="1"/>
  <c r="A373" s="1"/>
  <c r="A375" s="1"/>
  <c r="A380" s="1"/>
  <c r="A399" s="1"/>
  <c r="A426" s="1"/>
  <c r="A442" s="1"/>
  <c r="A450" s="1"/>
  <c r="A457" s="1"/>
  <c r="A470" s="1"/>
  <c r="A484" s="1"/>
  <c r="A498" s="1"/>
  <c r="A511" s="1"/>
  <c r="A516" s="1"/>
  <c r="A523" s="1"/>
  <c r="A529" s="1"/>
  <c r="A535" s="1"/>
  <c r="A541" s="1"/>
  <c r="A544" s="1"/>
  <c r="A549" s="1"/>
  <c r="A554" s="1"/>
  <c r="A560" s="1"/>
  <c r="A566" s="1"/>
  <c r="A573" s="1"/>
  <c r="A580" s="1"/>
  <c r="A584" s="1"/>
  <c r="A588" s="1"/>
  <c r="A592" s="1"/>
  <c r="A598" s="1"/>
  <c r="A603" s="1"/>
  <c r="A607" s="1"/>
  <c r="A610" s="1"/>
  <c r="A614" s="1"/>
  <c r="A618" s="1"/>
  <c r="A627" s="1"/>
  <c r="A637" s="1"/>
  <c r="A662" s="1"/>
  <c r="A664" s="1"/>
  <c r="A667" s="1"/>
  <c r="A669" s="1"/>
  <c r="A674" s="1"/>
  <c r="A676" s="1"/>
  <c r="A678" s="1"/>
  <c r="A680" s="1"/>
  <c r="F9" i="95" l="1"/>
  <c r="F12"/>
  <c r="F15"/>
  <c r="F18"/>
  <c r="F27"/>
  <c r="F30"/>
  <c r="F34"/>
  <c r="F35"/>
  <c r="F36"/>
  <c r="F42"/>
  <c r="F45"/>
  <c r="F48"/>
  <c r="F51"/>
  <c r="F55"/>
  <c r="F56"/>
  <c r="D59"/>
  <c r="F59"/>
  <c r="F65"/>
  <c r="F73"/>
  <c r="F84"/>
  <c r="F95"/>
  <c r="F100"/>
  <c r="F102"/>
  <c r="F104"/>
  <c r="F108"/>
  <c r="F9" i="94"/>
  <c r="F97"/>
  <c r="F12"/>
  <c r="F15"/>
  <c r="F18"/>
  <c r="F21"/>
  <c r="F24"/>
  <c r="F27"/>
  <c r="F30"/>
  <c r="F40"/>
  <c r="F43"/>
  <c r="F46"/>
  <c r="F50"/>
  <c r="F51"/>
  <c r="F52"/>
  <c r="F59"/>
  <c r="F63"/>
  <c r="F67"/>
  <c r="F70"/>
  <c r="F80"/>
  <c r="F89"/>
  <c r="F92"/>
  <c r="F14" i="96"/>
  <c r="F17"/>
  <c r="F20"/>
  <c r="F23"/>
  <c r="D26"/>
  <c r="F26"/>
  <c r="F57"/>
  <c r="F29"/>
  <c r="F32"/>
  <c r="F36"/>
  <c r="F37"/>
  <c r="F38"/>
  <c r="F46"/>
  <c r="F49"/>
  <c r="D53"/>
  <c r="F53"/>
  <c r="F10" i="97"/>
  <c r="D13"/>
  <c r="F13"/>
  <c r="D16"/>
  <c r="F16"/>
  <c r="F19"/>
  <c r="F22"/>
  <c r="F25"/>
  <c r="F34"/>
  <c r="F39"/>
  <c r="F42"/>
  <c r="F46"/>
  <c r="F47"/>
  <c r="F48"/>
  <c r="F55"/>
  <c r="F58"/>
  <c r="F61"/>
  <c r="F64"/>
  <c r="F70"/>
  <c r="F71"/>
  <c r="F72"/>
  <c r="F73"/>
  <c r="F77"/>
  <c r="F78"/>
  <c r="F81"/>
  <c r="F84"/>
  <c r="F88"/>
  <c r="F93"/>
  <c r="F95"/>
  <c r="F97"/>
  <c r="F101"/>
  <c r="F112"/>
  <c r="F116"/>
  <c r="F121"/>
  <c r="F124"/>
  <c r="F128"/>
  <c r="F131"/>
  <c r="F134"/>
  <c r="F137"/>
  <c r="F140"/>
  <c r="F11" i="93"/>
  <c r="F16"/>
  <c r="F122"/>
  <c r="F20"/>
  <c r="F23"/>
  <c r="D26"/>
  <c r="F26"/>
  <c r="F29"/>
  <c r="F32"/>
  <c r="F35"/>
  <c r="F38"/>
  <c r="D41"/>
  <c r="F41"/>
  <c r="F44"/>
  <c r="F47"/>
  <c r="F50"/>
  <c r="F53"/>
  <c r="F56"/>
  <c r="F59"/>
  <c r="F63"/>
  <c r="F64"/>
  <c r="D73"/>
  <c r="F73"/>
  <c r="D76"/>
  <c r="F76"/>
  <c r="F79"/>
  <c r="F82"/>
  <c r="F86"/>
  <c r="F87"/>
  <c r="F88"/>
  <c r="F94"/>
  <c r="F98"/>
  <c r="F99"/>
  <c r="F100"/>
  <c r="F101"/>
  <c r="F102"/>
  <c r="F106"/>
  <c r="D110"/>
  <c r="F110"/>
  <c r="F114"/>
  <c r="F117"/>
  <c r="F15" i="90"/>
  <c r="F17"/>
  <c r="F20"/>
  <c r="F22"/>
  <c r="F27"/>
  <c r="F31"/>
  <c r="F33"/>
  <c r="F39"/>
  <c r="F41"/>
  <c r="F46"/>
  <c r="F51"/>
  <c r="F56"/>
  <c r="F62"/>
  <c r="F69"/>
  <c r="F73"/>
  <c r="F77"/>
  <c r="F81"/>
  <c r="F85"/>
  <c r="D18" i="98"/>
  <c r="F18"/>
  <c r="F25"/>
  <c r="F31"/>
  <c r="F109"/>
  <c r="F33"/>
  <c r="F36"/>
  <c r="F40"/>
  <c r="F41"/>
  <c r="F42"/>
  <c r="F49"/>
  <c r="F53"/>
  <c r="F57"/>
  <c r="F66"/>
  <c r="F70"/>
  <c r="F71"/>
  <c r="F76"/>
  <c r="F78"/>
  <c r="F80"/>
  <c r="D82"/>
  <c r="F82"/>
  <c r="F84"/>
  <c r="F86"/>
  <c r="F88"/>
  <c r="F90"/>
  <c r="F92"/>
  <c r="F98"/>
  <c r="F99"/>
  <c r="F102"/>
  <c r="F103"/>
  <c r="F105"/>
  <c r="F5" i="83"/>
  <c r="F8"/>
  <c r="F78"/>
  <c r="F13"/>
  <c r="F18"/>
  <c r="F24"/>
  <c r="F25"/>
  <c r="F26"/>
  <c r="F30"/>
  <c r="F33"/>
  <c r="F36"/>
  <c r="F39"/>
  <c r="D55"/>
  <c r="F69"/>
  <c r="F72"/>
  <c r="F75"/>
  <c r="F7" i="99"/>
  <c r="F10"/>
  <c r="F19"/>
  <c r="F22"/>
  <c r="F25"/>
  <c r="F28"/>
  <c r="F31"/>
  <c r="F112" i="95"/>
  <c r="F143" i="97"/>
  <c r="D61" i="3" l="1"/>
  <c r="F1377" i="101" l="1"/>
  <c r="F1379" l="1"/>
  <c r="D39" i="3"/>
  <c r="D41" s="1"/>
  <c r="D42" l="1"/>
  <c r="D63"/>
  <c r="D64" s="1"/>
</calcChain>
</file>

<file path=xl/sharedStrings.xml><?xml version="1.0" encoding="utf-8"?>
<sst xmlns="http://schemas.openxmlformats.org/spreadsheetml/2006/main" count="2984" uniqueCount="1253">
  <si>
    <t>profil  I  500x200mm, dolžine 12,50m</t>
  </si>
  <si>
    <t>profili  I  300mm, različnih dolžin od 5,50-10,30m</t>
  </si>
  <si>
    <t>vešalke za obešanje profilov I 300, dolžine 100cm</t>
  </si>
  <si>
    <t>Dobava in vgradnja elementa vpihovalne reže, izdelanega iz  INOX pločevine, z vgradnjo v leseni strop nad gostilno,  ter potrebnim pritrjevanjem. Izvedba po detajlu.</t>
  </si>
  <si>
    <t>Dobava in vgradnja elementa vpihovalne reže, izdelanega iz  INOX pločevine, z vgradnjo v izdelani utor v plošči in tlaku ter potrebnim pritrjevanjem. Izvedba po detajlu.</t>
  </si>
  <si>
    <t xml:space="preserve">Izdelava, dobava in montaža lesene dekorativne obloge jeklenih profilov stropa gostilne, izdelano iz lepljenega lesa, prereza 20x35cm, z izdelanim utorom za naleganje na I profile. </t>
  </si>
  <si>
    <t>Kompletno s pritrdilnim materialom in finalno obdelavo po izboru projektanta.</t>
  </si>
  <si>
    <t xml:space="preserve"> -betonski estrih iz betona C 16/20 v naklonu,  v deb. 5,0cm</t>
  </si>
  <si>
    <t>7.   Podstrešje</t>
  </si>
  <si>
    <t xml:space="preserve"> SKUPAJ PODSTREŠJE:</t>
  </si>
  <si>
    <r>
      <t>Sestava</t>
    </r>
    <r>
      <rPr>
        <sz val="10"/>
        <rFont val="Arial CE"/>
        <family val="2"/>
        <charset val="238"/>
      </rPr>
      <t xml:space="preserve"> tlaka </t>
    </r>
    <r>
      <rPr>
        <b/>
        <sz val="10"/>
        <rFont val="Arial CE"/>
        <charset val="238"/>
      </rPr>
      <t>3a</t>
    </r>
    <r>
      <rPr>
        <b/>
        <sz val="10"/>
        <rFont val="Arial CE"/>
        <family val="2"/>
        <charset val="238"/>
      </rPr>
      <t>- strop nad gostilno</t>
    </r>
    <r>
      <rPr>
        <b/>
        <sz val="10"/>
        <rFont val="Arial CE"/>
        <charset val="238"/>
      </rPr>
      <t xml:space="preserve">:  </t>
    </r>
    <r>
      <rPr>
        <sz val="10"/>
        <rFont val="Arial CE"/>
        <family val="2"/>
        <charset val="238"/>
      </rPr>
      <t xml:space="preserve">              </t>
    </r>
  </si>
  <si>
    <t xml:space="preserve"> -mikroarmirani betonski estrih C 16/20 v deb. 6,5cm, diletiran od str. Konstrukcije</t>
  </si>
  <si>
    <t xml:space="preserve"> -ekstrudirani polistiren ( 200Kn/m2) deb. 10,0cm</t>
  </si>
  <si>
    <t xml:space="preserve"> -hidroizolacija , enoslojno, aPP</t>
  </si>
  <si>
    <r>
      <t>Sestava</t>
    </r>
    <r>
      <rPr>
        <sz val="10"/>
        <rFont val="Arial CE"/>
        <family val="2"/>
        <charset val="238"/>
      </rPr>
      <t xml:space="preserve"> tlaka </t>
    </r>
    <r>
      <rPr>
        <b/>
        <sz val="10"/>
        <rFont val="Arial CE"/>
        <charset val="238"/>
      </rPr>
      <t>3aX</t>
    </r>
    <r>
      <rPr>
        <b/>
        <sz val="10"/>
        <rFont val="Arial CE"/>
        <family val="2"/>
        <charset val="238"/>
      </rPr>
      <t>- straop nad gostilno v območju klimata</t>
    </r>
    <r>
      <rPr>
        <b/>
        <sz val="10"/>
        <rFont val="Arial CE"/>
        <charset val="238"/>
      </rPr>
      <t xml:space="preserve">:  </t>
    </r>
    <r>
      <rPr>
        <sz val="10"/>
        <rFont val="Arial CE"/>
        <family val="2"/>
        <charset val="238"/>
      </rPr>
      <t xml:space="preserve">              </t>
    </r>
  </si>
  <si>
    <t xml:space="preserve"> -mikroarmirani betonski estrih C 16/20 v deb. 10,5cm, diletiran od str. Konstrukcije</t>
  </si>
  <si>
    <t xml:space="preserve"> -OSB plošče deb. 20mm</t>
  </si>
  <si>
    <t xml:space="preserve"> -SYLOMER, v pasovih širine cca 20-25cm, z razmaki cca 20cm</t>
  </si>
  <si>
    <r>
      <t>Sestava</t>
    </r>
    <r>
      <rPr>
        <sz val="10"/>
        <rFont val="Arial CE"/>
        <family val="2"/>
        <charset val="238"/>
      </rPr>
      <t xml:space="preserve"> tlaka </t>
    </r>
    <r>
      <rPr>
        <b/>
        <sz val="10"/>
        <rFont val="Arial CE"/>
        <charset val="238"/>
      </rPr>
      <t>3</t>
    </r>
    <r>
      <rPr>
        <b/>
        <sz val="10"/>
        <rFont val="Arial CE"/>
        <family val="2"/>
        <charset val="238"/>
      </rPr>
      <t>- klima 4M</t>
    </r>
    <r>
      <rPr>
        <b/>
        <sz val="10"/>
        <rFont val="Arial CE"/>
        <charset val="238"/>
      </rPr>
      <t xml:space="preserve">:  </t>
    </r>
    <r>
      <rPr>
        <sz val="10"/>
        <rFont val="Arial CE"/>
        <family val="2"/>
        <charset val="238"/>
      </rPr>
      <t xml:space="preserve">              </t>
    </r>
  </si>
  <si>
    <t xml:space="preserve"> -mikroarmirani betonski estrih C 16/20 v deb. 6,0cm</t>
  </si>
  <si>
    <t>kotnik L 100x100x10mm kot ležišče za ploščo nad kuhinjo, s sidranjem v obstoječi zid z kemičnimi sidri</t>
  </si>
  <si>
    <t xml:space="preserve">Izdelava, dobava in montaža  kovinske konstrukcije stopnic preko obstoječih leg ter podesta. Konstrukcija je vroče cinkana. </t>
  </si>
  <si>
    <t>Kompletno s pritrdilnim materialom.</t>
  </si>
  <si>
    <t>Dobava in montaža obloge kovinske konstrukcije stopnic preko obstoječih leg ter podesta, izdelano  z OSB ploščami deb. 24mm.</t>
  </si>
  <si>
    <t>Izdelava, dobava in montaža  obloge  stropa podstrešja, izvedeno v sestavi:</t>
  </si>
  <si>
    <t xml:space="preserve"> -lesena letev 5x8cm, montirana obstoječe špirovce</t>
  </si>
  <si>
    <t xml:space="preserve"> -letev 4x4cm, vijačena bočno na špirovce za pritrjevanje folije</t>
  </si>
  <si>
    <t xml:space="preserve"> -tyvek folija, napeta med špirovce, v naklonu</t>
  </si>
  <si>
    <t xml:space="preserve"> -tervol 2x8cm</t>
  </si>
  <si>
    <t xml:space="preserve"> -paropropustna armirana folija, stiki 100% zlepljeni</t>
  </si>
  <si>
    <t>Kompletno s pritrdilnim materialom in zaščitnim premazom lesnih elementov.</t>
  </si>
  <si>
    <t>Izdelava, dobava in montaža žlebu prereza 8x5cm za odvod ev. Vode iz rezervne kritine, žleb izdelan iz INOX pločevine deb. 1mm, kompletno z obešanjem.</t>
  </si>
  <si>
    <t xml:space="preserve"> -ravni del</t>
  </si>
  <si>
    <t xml:space="preserve"> -ločni del</t>
  </si>
  <si>
    <t>Izdelava montažne stene , izdelano iz  gipskartonskih plošč obojestransko 2x12,5mm, kompletno s tipsko podkonstrukcijo in bandažiranjem stikov.</t>
  </si>
  <si>
    <t>odrez obstoječih špirovcev v območju izvedbe, kompletno z začasnim podpiranjem</t>
  </si>
  <si>
    <t>odstranitev obstoječe kritine z odstarnitvijo v deponijo investitorja</t>
  </si>
  <si>
    <t>dobava in montaža podporne konstrukcije  špirovcev in kritine, izdelano iz Jekor profilov, po detajlu</t>
  </si>
  <si>
    <t>dobava in montaža posebno izdelanih strešnikov iz jekor pločevine, izdelanih po navodilih projektanta. Kompeltno s pritrdilnim materialom in prilagoditvijo na izvedeni izrez za prezračevanje</t>
  </si>
  <si>
    <t>dobava in montaža rešetk za zajem in izpu zraka za klimat, dim. 35x68cm. Rešetke iz alu profilov, s protimrčesno mrežico</t>
  </si>
  <si>
    <t>Izdelava izpuha klimata na strehi, kompletno vse potrebne predelave, ves pritrdilni material in zaključki, vse po detajlu projektanta:</t>
  </si>
  <si>
    <t>dobava in vgradnja lege iz smrekovega lesa, prereza 10x23cm,  kot podlaga poda pod rešetkami</t>
  </si>
  <si>
    <t>g.</t>
  </si>
  <si>
    <t>dobava in montaža vodoodpornih OSB plošč deb. 30mm, kot podlaga pločevine v  nišah izpusta in zajema</t>
  </si>
  <si>
    <t>h.</t>
  </si>
  <si>
    <t>dobava in montaža obloge niš izdelane iz Jekor pločevine, obračun po m2 razvite površine, kompletno z zaključki na stiku s kritino in oblogami špirovcev</t>
  </si>
  <si>
    <t>i.</t>
  </si>
  <si>
    <t>dobava in montaža grelnih kablov, kompletno z potrebno regulacijo , tipali in pritrditvami</t>
  </si>
  <si>
    <t>Zamenjava žlebu in maske napušča strehe A in 4M, kompletno odstranitev obstoječih elementov ter dobava in vgradnja novih elementov:</t>
  </si>
  <si>
    <t>žleb iz INOX pločevine deb. 1mm, razvite širine 50cm</t>
  </si>
  <si>
    <t xml:space="preserve"> -ravni del žlebu</t>
  </si>
  <si>
    <t xml:space="preserve"> -ločni del žlebu</t>
  </si>
  <si>
    <t>maska napušča iz JEKOR pločevine deb. 1mm, razvite širine 70cm</t>
  </si>
  <si>
    <t xml:space="preserve"> -ravni del maske</t>
  </si>
  <si>
    <t xml:space="preserve"> -ločni del maske</t>
  </si>
  <si>
    <t>postavitev fasadnega odra za izvedbo zamenjave maske napušča in žlebu ter izdelavo niše za prezračevanje, oder višine do 20m, kompletno z amortizacijo in demontažo po končanih delih. Kompletno z vsemi potrebnimi dostopi, zaščitami ter juto</t>
  </si>
  <si>
    <t>Izdelava premaza tlaka kuhinje z dvoslojnim PUR epoxidnim premazom s protidrsnostjo R 9, kompletno z kitanjem diletacijskih stikov, barva po izboru projektanta. Tlak T2a.</t>
  </si>
  <si>
    <t>Izdelava premaza tlaka kuhinje z dvoslojnim PUR epoxidnim premazom s protidrsnostjo R 9, kompletno z kitanjem diletacijskih stikov, barva po izboru projektanta. Tlak TB 0.</t>
  </si>
  <si>
    <t>Izdelava protiprašnega premaza tlaka dostopa na galerijo (prostor 3.9.)  z  2x premazom z barvo po izboru projektanta ter pripravo podlage. Tlak TB 1.</t>
  </si>
  <si>
    <t xml:space="preserve">Dobava in polaganje parketa iz črnega- eksotičnega lesa kot npr. Wenge ali podobno. Lamele dolžine cca 180cm, širine 5, 8 in 11cm, ekstra  kvalitete. </t>
  </si>
  <si>
    <t>Kompletno s polaganjem izravnalne mase,polaganjem,brušenjem, luženjem ter zaključnim premazom z parketnim oljem.</t>
  </si>
  <si>
    <t>V vsaki lameli vgrajena 2x  alu čepom v nivoju tlaka. Izdelava po detajlu in navodilu projektanta. Tlak T2.</t>
  </si>
  <si>
    <t>Dobava in polaganje obloge tlakov z opečnimi tlakovci deb. 2,0cm, dim. 15x30 in 5x30cm, diletirano po načrtu, s polaganjem v zemeljsko vlažen beton deb. 3,0cm ter fugiranjem. Polaganje točno po načrtu. Tlak TO .</t>
  </si>
  <si>
    <t>8.  RAZNA DELA</t>
  </si>
  <si>
    <t>Obdelava obstoječih površin zidov z očiščenjem ter neopaznim krpanjem (ocenjeno 5%) po navodilih projektanta.</t>
  </si>
  <si>
    <t>Barvanje gipskartonskih sten in stropov z akrilno barvo, v tonu po izboru projektanta, kompletno s pripravo podlage ter  glajenjem. Strop in stene v kuhinji.</t>
  </si>
  <si>
    <t>dobava in vgradnja betona MB 30, prereza do 0,12m3/m1</t>
  </si>
  <si>
    <t xml:space="preserve">Izdelava, dobava in montaža obloge sten in jaškov , izdelane iz zgibane pročevine JEKOR pločevine deb.2mm, razvite širine posameznega elementa 33cm, kompletno s potrebno podkonstrukcijo  iz kovinskih profilov 50x50x4mm.  </t>
  </si>
  <si>
    <t xml:space="preserve"> SKUPAJ OKNA IN VRATA:</t>
  </si>
  <si>
    <t xml:space="preserve"> -stena dim. 130x210cm, z vgrajenimi vrati šir. 65cm,  2 kosa</t>
  </si>
  <si>
    <t xml:space="preserve"> -stena dim. 110x210cm, z vgrajenimi vrati šir. 65cm,  1 kos</t>
  </si>
  <si>
    <t>Dobava in polaganje obloge tlakov z keramiko Porcelangres Otto d Este, Colorlife v štirih barvah (Brooklin, Manhatan, Tiems Square, Downtown) ter v širinah 60, 15, 11 in 10cm. Polaganje točno po načrtu.</t>
  </si>
  <si>
    <t>Dobava in montaža kanalizacijskega pokrova kanalizacije v  prostoru garderobe. Pokrov INOX izvedbe, za vgradnjo talne obloge kot ostali tlak, kompletno z smradotesnim okvirjem.</t>
  </si>
  <si>
    <t>Barvanje betonskih in mavčnokartonskih sten in stropov z pralno bravo kot npr. latex, v barvi po izboru projektanta. Kompletno z izravnavo podlage, glajenjem ter brušenjem.</t>
  </si>
  <si>
    <t>3.   Nivo -1</t>
  </si>
  <si>
    <t>Dobava in vgradnja betona C 25/30 prereza 0,12-0,20m3/m2,m1, betoniranje sten sanitarij, z dodatki za vidni beton.</t>
  </si>
  <si>
    <t xml:space="preserve">Izdelava dvostranskega opaža betona sten , amortizacija in razopaženje. Opaž za vidni beton, brez nadaljnjih obdelav, vogali ostro zaključeni, višine do 4m. </t>
  </si>
  <si>
    <t xml:space="preserve">Izdelava opaža prehoda v betonski steni, širine 15cm, amortizacija in razopaženje. Opaž za 1x uporabo. </t>
  </si>
  <si>
    <t>Dobava in vgradnja betona C 25/30 prereza 0,12-0,20m3/m2,m1, betoniranje talne plošče deb. 15cm.</t>
  </si>
  <si>
    <r>
      <t>Sestava</t>
    </r>
    <r>
      <rPr>
        <sz val="10"/>
        <rFont val="Arial CE"/>
        <family val="2"/>
        <charset val="238"/>
      </rPr>
      <t xml:space="preserve"> tlaka </t>
    </r>
    <r>
      <rPr>
        <b/>
        <sz val="10"/>
        <rFont val="Arial CE"/>
        <family val="2"/>
        <charset val="238"/>
      </rPr>
      <t>T1'- san</t>
    </r>
    <r>
      <rPr>
        <b/>
        <sz val="10"/>
        <rFont val="Arial CE"/>
        <charset val="238"/>
      </rPr>
      <t xml:space="preserve">itarije:  </t>
    </r>
    <r>
      <rPr>
        <sz val="10"/>
        <rFont val="Arial CE"/>
        <family val="2"/>
        <charset val="238"/>
      </rPr>
      <t xml:space="preserve">              </t>
    </r>
  </si>
  <si>
    <t xml:space="preserve"> -ekstrudirani polistiren deb. 8,0cm</t>
  </si>
  <si>
    <r>
      <t>Sestava</t>
    </r>
    <r>
      <rPr>
        <sz val="10"/>
        <rFont val="Arial CE"/>
        <family val="2"/>
        <charset val="238"/>
      </rPr>
      <t xml:space="preserve"> tlaka </t>
    </r>
    <r>
      <rPr>
        <b/>
        <sz val="10"/>
        <rFont val="Arial CE"/>
        <family val="2"/>
        <charset val="238"/>
      </rPr>
      <t>T1a-</t>
    </r>
    <r>
      <rPr>
        <b/>
        <sz val="10"/>
        <rFont val="Arial CE"/>
        <charset val="238"/>
      </rPr>
      <t xml:space="preserve"> shramba skalne dvorane:    </t>
    </r>
  </si>
  <si>
    <t>Dobava in polaganje obloge tlakov z keramiko Porcelanosa City ali trafic, dim. 60x60cm. Polaganje točno po načrtu.</t>
  </si>
  <si>
    <t>Kompletno s fugiranjem . Tlak T1'.</t>
  </si>
  <si>
    <t>Kompletno s fugiranjem ter obstensko obrobo. Tlak T2 v garderobi.</t>
  </si>
  <si>
    <t>Kompletno s fugiranjem ter obstensko obrobo. Tlak T2- ostalo</t>
  </si>
  <si>
    <t>Dobava in polaganje obloge tlakov z keramiko Porcelangres  40x40cm, v barvi po izboru projektanta. Polaganje točno po načrtu.</t>
  </si>
  <si>
    <t>Dobava in polaganje obloge stopnic z keramiko Porcelangres  , fazonski stopniščni elementi, v barvi po izboru projektanta. Polaganje točno po načrtu.</t>
  </si>
  <si>
    <t>Kompletno s fugiranjem ter obstensko obrobo. Stopnice prostor 3.21.1.</t>
  </si>
  <si>
    <t>Izdelava premaza tlaka T 1a v prostoru 4.4. z  2x premazom Krautol 5008 na zaglajeno podlago.</t>
  </si>
  <si>
    <t xml:space="preserve">Izdelava montažnega spuščenega stropa iz vlagoodpornih gipskartonskih plošč deb. 12,5mm, kompletno s tipsko podkonstrukcijo  spuščeno 150cm ter bandažiranjem stikov. </t>
  </si>
  <si>
    <t>Strop je od obešen  in je od zidov odmaknjen 5cm. V ceni upoštevati tudi izvedbo kvalitetnega ravnega zaključka stropa (22m1).</t>
  </si>
  <si>
    <t>Vrtanje kamnitega zidu s kronskim svedrom fi 150mm, za izvedbo ventilacije, z odvozom matreiala v trajno deponijo.</t>
  </si>
  <si>
    <t xml:space="preserve"> Spodnja in zgornja pasnica sta ravni, vertikalna pasnica pa je v 1/3 ločno odmaknjena od ravnine za 50mm, kot ročaj.</t>
  </si>
  <si>
    <t>Izdelava po detajlih.</t>
  </si>
  <si>
    <t>izdelano iz visokoobstojne folije z izgledom satiniranega stekla. Vzorec potrdi projektant.</t>
  </si>
  <si>
    <t xml:space="preserve">Okvir krila po eni vertikali ter zgoraj in spodaj je izdelan iz INOX profilov 2x70x5mm (peskano s steklenimi kroglicami), medsebojno vijačenih z poglobljenimi poliranimi INOX dvojnimi vijaki M8x20,   v rastru 210mm. </t>
  </si>
  <si>
    <t>Vrata so z okovjem pritrjena v tlak s talnim avtomatom, zgoraj v betonsko steno z bajonetnim nasadilom,  talna ključavnica. Odpiranje 180stopinj.</t>
  </si>
  <si>
    <r>
      <t xml:space="preserve">Izdelava, dobava in montaža steklenih vrat z oznako </t>
    </r>
    <r>
      <rPr>
        <b/>
        <sz val="10"/>
        <rFont val="Arial CE"/>
        <charset val="238"/>
      </rPr>
      <t>V 3 in 3'</t>
    </r>
    <r>
      <rPr>
        <sz val="10"/>
        <rFont val="Arial CE"/>
        <charset val="238"/>
      </rPr>
      <t>, dim. 80x250cm</t>
    </r>
  </si>
  <si>
    <t xml:space="preserve">Vratno krilo izdelano iz varnostnega kaljenega stekla,  deb. 10mm, z zunanje strani satinirano, z notranje strani je na steklo nalepljena silhueta  ženske ali moškega (M 1:1) , </t>
  </si>
  <si>
    <r>
      <t xml:space="preserve">Izdelava, dobava in montaža steklene stene z  oznako </t>
    </r>
    <r>
      <rPr>
        <b/>
        <sz val="10"/>
        <rFont val="Arial CE"/>
        <charset val="238"/>
      </rPr>
      <t>S-1 in vratnim krilom z oznako V 3 in 3'</t>
    </r>
    <r>
      <rPr>
        <sz val="10"/>
        <rFont val="Arial CE"/>
        <charset val="238"/>
      </rPr>
      <t>, skupne dim. 178x212cm</t>
    </r>
  </si>
  <si>
    <t xml:space="preserve">Stena izdelana iz varnostnega kaljenega stekla deb. 10mm. </t>
  </si>
  <si>
    <t xml:space="preserve">Večji fiksni del stene izdelan iz okvirja iz INOX profilov 60x80x3mm oz. zgornji profil U 60x80mm, na katerega je obojestransko privijačeno emajlirano kaljeno steklo deb. 10mm, z koničnimi izvrtinami za vijačenje na okvir. </t>
  </si>
  <si>
    <t>Dim. okvirja fiksnega dela znaša 91,4x250cm, steklo pa je dim. 91,4x238cm. V zgornji U profil je vstavljena fluo luč.</t>
  </si>
  <si>
    <t>Dim. stekla fiksnega dela znaša 6,1x250cm, steklo dim. 6,1x238cm.</t>
  </si>
  <si>
    <t xml:space="preserve">Manjši fiksni del stene , na katerega je pritrjeno okvoje za vratno krilo izdelan iz vertikalne stojke iz INOX profila 60x80x3mm, na katerega je obojestransko privijačeno emajlirano kaljeno steklo deb. 10mm, z koničnimi izvrtinami za vijačenje na okvir. </t>
  </si>
  <si>
    <t>Vratno krilo izdelano iz varnostnega emajliranega stekla  deb. 10mm, z okovjem in kljuko z zaklepanjem</t>
  </si>
  <si>
    <t xml:space="preserve"> SKUPAJ NIVO -2:</t>
  </si>
  <si>
    <t>Izvedba dolbljenja utora v kamnitem zidu za izvedbo instalacijskih vertikal, kompletno z rezanjem zidu z žago z diamantnimi rezili ter dolbljenjem zidu z ročnimi električnimi udarnimi kladivi.</t>
  </si>
  <si>
    <t>utor prereza 40x40cm, ob stopnišču</t>
  </si>
  <si>
    <t>utor prereza 40x20cm, ob stopnišču</t>
  </si>
  <si>
    <t xml:space="preserve">Izvedba dolbljenja kamnitega grajskega zidu za razširitev prostora v območju vgradnje novih stopnic, oblikovanje dolbljenja po porfilu stopnic. </t>
  </si>
  <si>
    <t>niša dim. 60x80x20cm, za elektro omaro</t>
  </si>
  <si>
    <t>4.   Nivo 0</t>
  </si>
  <si>
    <t xml:space="preserve"> SKUPAJ NIVO 0:</t>
  </si>
  <si>
    <t xml:space="preserve">Izvedba ojačitve kljuke (izrezljan zmaj- tipksi grajski detajl) na obstoječih kovinskih vratih ( pri 1A 404) , kompletno z odvozom vrat v delavnico ter ponovno namestitvijo. </t>
  </si>
  <si>
    <t>Vrata se tudi v celoti očistijo s peskanjem. Dim. vrat 155x 270cm.  Izvedba po navodilih projektanta.</t>
  </si>
  <si>
    <t>Izdelava, dobava in montaža tlaka  pri vratih 1A 404. izdelano iz narvanega kamna granit, štokan, deb. 4cm, dim. plošče 170x46cm, rezano po porfilaciji prehoda, s polaganjem v cementno malto.</t>
  </si>
  <si>
    <t>Vrata so z okovjem pritrjena v tlak in portal s tečajem fi 12mm. Odpiranje 90stopinj. Zaklepanje s talno ključavnico.</t>
  </si>
  <si>
    <t>LINE 1A 405-416</t>
  </si>
  <si>
    <t>Objekt:</t>
  </si>
  <si>
    <t>LJUBLJANSKI GRAD</t>
  </si>
  <si>
    <t>I.</t>
  </si>
  <si>
    <t>SKUPAJ STROJNE INSTALACIJE:</t>
  </si>
  <si>
    <t>STROJNE INSTALACIJE</t>
  </si>
  <si>
    <t>SKUPAJ ELEKTRO INSTALACIJE:</t>
  </si>
  <si>
    <t>Fiksna zasteklitev izvedena s termopan steklom 8+16+6mm, notranje steklo kaljeno,  dim. stekla povprečno 23x77cm.  Steklo vgrajeno v INOX okvir , robovi stekla imajo v širini 30mm nalepljeno obstojno satinirano folijo.</t>
  </si>
  <si>
    <t xml:space="preserve">Okvir podboja iz zgibanega  L profila razvite širine 10cm iz inox pločevine deb. 3mm, peskan s steklenimi kroglicami , sidran v kamniti zid z vtopljenimi IMBUS  m10 vijaki. Okvir stekla iz L profila 25x35mm. Okno se odpira okoli horizontalne osi in ima enostavno zaporo z Imbus vijakom ter tečajem fi 10mm, za občasno odpiranje za čiščenje. Tesnilo kot pri drugi oknih mehko in obstojno lepljeno v okvir. </t>
  </si>
  <si>
    <t>V spodnji poševni polici je vgrajena svetilka, za  katero je potrebno izdelati v kamnitzi zid horizontalno izvrtino fi 50mm, globine 35cm ter vertikalno izvrtino fi 35mm, dolžine  cca 100cm, skozi kateri se uvleče kabel za luč. Na poševnini se izdela tudi  izvrtina fi 50mm, globine 8cm, za montažo luči.</t>
  </si>
  <si>
    <t>OKNA 400-403</t>
  </si>
  <si>
    <t>Lesena dvokrilna okna dim. 152x196cm. Oblika in dimenzije profilov posnemajo baročna okna in morajo biti izdelana iz  stabilnega macesnovega lesa, točno po načrtu, kompletno s finalno obdelavo z prozornimi premazi, UV odporno.</t>
  </si>
  <si>
    <t>Zasteklitev termopan steklo 4+12+4mm, float, v enem kosu/krilo. Na steklo nalepljeni dve horizontalni leseni letvici.</t>
  </si>
  <si>
    <t>Okovje izdelano po vzorcu obstoječih ter detajlnjih načrtih projektanta, zapah zgoraj in spodaj ter nasadila.</t>
  </si>
  <si>
    <r>
      <t xml:space="preserve">Izvedba obnove in dodelave obstoječih lesenih vrat </t>
    </r>
    <r>
      <rPr>
        <b/>
        <sz val="10"/>
        <rFont val="Arial CE"/>
        <charset val="238"/>
      </rPr>
      <t>2A 100</t>
    </r>
    <r>
      <rPr>
        <sz val="10"/>
        <rFont val="Arial CE"/>
        <family val="2"/>
        <charset val="238"/>
      </rPr>
      <t>, ki so sedaj dim. 200x205cm in jih je potrebno podaljšati po višini za 37cm, v enakem izgledu kot obstoječe.</t>
    </r>
  </si>
  <si>
    <r>
      <t xml:space="preserve">Izdelava, dobava in montaža enokrilnih steklenih vrat z oznako </t>
    </r>
    <r>
      <rPr>
        <b/>
        <sz val="10"/>
        <rFont val="Arial CE"/>
        <charset val="238"/>
      </rPr>
      <t>1B 503</t>
    </r>
    <r>
      <rPr>
        <sz val="10"/>
        <rFont val="Arial CE"/>
        <charset val="238"/>
      </rPr>
      <t>, dim. 111x224cm</t>
    </r>
  </si>
  <si>
    <t xml:space="preserve">Vratno krilo izdelano iz varnostnega kaljenega stekla deb, 10mm,  float, na  enem vertikalnem robu je nalepljena obstojna satinirana folija pas širine 30mm. </t>
  </si>
  <si>
    <t>V steklu utori za izvedbo vijačenja kovinskega okvirja.</t>
  </si>
  <si>
    <t>Vrata opremljena s talnim avtomatom. Odpiranje 180stopinj. Zaklepanje s talno ključavnico.</t>
  </si>
  <si>
    <t xml:space="preserve">Okvir krila dim. 75x224cm, po eni vertikali ter zgoraj in spodaj je izdelan iz INOX profilov 2x70x5mm (peskano s steklenimi kroglicami), medsebojno vijačenih z poglobljenimi poliranimi INOX dvojnimi vijaki M8x20,   v rastru cca 200mm. </t>
  </si>
  <si>
    <t>Ob strani manjše  fiskno krilo dim. 35x224cm, kaljeno steklo float deb. 10mm,  kompletno z INOX okvirjem kot pri vratnem krilu.</t>
  </si>
  <si>
    <r>
      <t xml:space="preserve">Izdelava, dobava in montaža enokrilnih steklenih vrat z oznako </t>
    </r>
    <r>
      <rPr>
        <b/>
        <sz val="10"/>
        <rFont val="Arial CE"/>
        <charset val="238"/>
      </rPr>
      <t>1A 501</t>
    </r>
    <r>
      <rPr>
        <sz val="10"/>
        <rFont val="Arial CE"/>
        <charset val="238"/>
      </rPr>
      <t>, dim. 104x224cm</t>
    </r>
  </si>
  <si>
    <t>Ob strani manjše  fiskno krilo dim. 29x224cm, kaljeno steklo float deb. 10mm,  kompletno z INOX okvirjem kot pri vratnem krilu.</t>
  </si>
  <si>
    <t xml:space="preserve"> -kovinska nosilna konstrukcija iz peskanih INOX profilov 70x70x5mm</t>
  </si>
  <si>
    <t>VRATA 1B 502</t>
  </si>
  <si>
    <t>Izvedba varne zaščite obstoječih zidnih sgrafitov in fresk, v nivoju 2 in 0.</t>
  </si>
  <si>
    <t>Stopnišče izdelano iz naslednjih elementov</t>
  </si>
  <si>
    <t xml:space="preserve"> -horizontalne nosilne  cevi INOX DIN 1.4301, fi 60,3mm, z elementi za pritrjevanje</t>
  </si>
  <si>
    <t xml:space="preserve"> -vertikalne nosilne cevi INOX DIN 1.4301, premera 48,3mm, z elementi za pritrjevanje</t>
  </si>
  <si>
    <t xml:space="preserve"> -INOX rebra deb. 12mm, različnih dimenzij za montažo na cevi fi 60,3mm</t>
  </si>
  <si>
    <t xml:space="preserve"> -nastopne ploskve stopnic iz litine, tlorisne dim. 12-44x105cm</t>
  </si>
  <si>
    <t xml:space="preserve"> -nastopne ploskve podestov iz litine, tlorisne dim. 12-44x105cm</t>
  </si>
  <si>
    <t xml:space="preserve"> -obroči iz INOX pločevine tlorisno zunanji obseg R=400mm, prereza 70x12mm</t>
  </si>
  <si>
    <t xml:space="preserve"> -ograja iz  kaljenega in lepljenega stekla 2x8mm (določi steklar) , širine stekla 332mm, različnih dolžin od 120-280cm</t>
  </si>
  <si>
    <t xml:space="preserve"> -ročaj fi 30mm</t>
  </si>
  <si>
    <t>Obračun po kompletno izdelanem stopnišču, z vsem potrebnim materialom in zaključki, vse po detajlih in navodilih projektanta.</t>
  </si>
  <si>
    <t xml:space="preserve">Lesena vrata iz servisnega hodnika na galerijo, enokrilna, dim. 100x231cm, izdelana iz masivnega lesenega satovja, oblečena v jekor pločevino. Z zunanje strani je na krilo privijačena dekorativna mreža iz jekor pločevine (enako kot vrata 2B 501). Vratni okvir je kotnik iz jekor pločevine, sidran v obstoječi zid. Tečaj izdelan po detajlu, vpeto zgoraj in spodaj. </t>
  </si>
  <si>
    <t>Izdelava, dobava in montaža raznih oblog in zaključkov ter profilov , izdelano iz  JEKOR pločevine , kompletno s potrebnim pritrdilnim materialom. Obračun po kg vgrajenega materiala,. Izvedba po detajlih projektanta</t>
  </si>
  <si>
    <t>Izdelava, dobava in montaža raznih oblog in zaključkov ter profilov , izdelano iz INOX peskane pločevine , kompletno s potrebnim pritrdilnim materialom. Obračun po kg vgrajenega materiala,. Izvedba po detajlih projektanta</t>
  </si>
  <si>
    <t>10.  SANACIJA TERASE  B TRAKT</t>
  </si>
  <si>
    <t xml:space="preserve"> Odstranitev obstoječega kamnitega tlaka v celotni sestavi, kompletno z odvozom materiala v trajno deponijo ter očiščenjem podlage za izvajanje nove hidroizolacije</t>
  </si>
  <si>
    <t>Izdelava nove hidroizolacije ravne strehe po sistemu servideck in servipack, po tehnologiji dobavitelja, z vsemi potrebnimi deli za popolno tesnenje ravne strehe. Obračun po m2 razvite površine izolacije.</t>
  </si>
  <si>
    <r>
      <t>Sestava</t>
    </r>
    <r>
      <rPr>
        <sz val="10"/>
        <rFont val="Arial CE"/>
        <family val="2"/>
        <charset val="238"/>
      </rPr>
      <t xml:space="preserve"> tlaka </t>
    </r>
    <r>
      <rPr>
        <b/>
        <sz val="10"/>
        <rFont val="Arial CE"/>
        <family val="2"/>
        <charset val="238"/>
      </rPr>
      <t>terase</t>
    </r>
    <r>
      <rPr>
        <b/>
        <sz val="10"/>
        <rFont val="Arial CE"/>
        <charset val="238"/>
      </rPr>
      <t xml:space="preserve">:  </t>
    </r>
    <r>
      <rPr>
        <sz val="10"/>
        <rFont val="Arial CE"/>
        <family val="2"/>
        <charset val="238"/>
      </rPr>
      <t xml:space="preserve">              </t>
    </r>
  </si>
  <si>
    <t xml:space="preserve"> -mikroarmirani betonski estrih C 16/20 v deb. 5-8,0cm, v naklonu</t>
  </si>
  <si>
    <t xml:space="preserve"> -izolacija ekstrudirani polistiren deb. 8cm</t>
  </si>
  <si>
    <t>Dobava in polaganje novega tlaka iz naravnega kamna Plavi tok ali enakovredno (vzorec mora obvezno potrditi projektant), deb. 3,0cm, finalna obdelava štokano ali  krampano, s polaganjem v zmzlinoodporno lepilno malto ter fugiranjem.</t>
  </si>
  <si>
    <t>Izdelav, dobava in montaža pokrova mulde v tlaku, izdelano iz segmentov iz naravnega kamna kot tlak, prereza 50x8cm z montažo na INOX T nosilce dolžine 70cm , v rastru 50cm vgrajene v betonski tlak. Izdelava po detajlu</t>
  </si>
  <si>
    <t xml:space="preserve"> -obloga jaška na mestu elektro omare, izvedena z okovjem za odpiranje po vertikalni osi, dim. 100x230cm</t>
  </si>
  <si>
    <t>Obloga na podkonstrukcijo pritrjena z IMBUS vijaki M16 v rastru med 250-500mm. Izvedba po detajlu projektanta.</t>
  </si>
  <si>
    <t xml:space="preserve">Izdelava, dobava in montaža obloge instalacijskih jaškov , izdelane iz zgibane pročevine JEKOR pločevine deb.2mm, razvite širine posameznega elementa 33cm, kompletno s potrebno podkonstrukcijo  iz kovinskih profilov 50x50x4mm.  </t>
  </si>
  <si>
    <t>zapora vertikalnih instalacijskih jaškov ob stopnišču, širine 40cm, obračun po m1</t>
  </si>
  <si>
    <t xml:space="preserve">Izdelava, dobava in postavitev montažnih armiranobetonskih stopnic, izdelano kot vidni beton, kompletno s polaganjem v betonsko podlago C 15/20.  Stopnice prereza 30x17cm, dolžine 110. Obračun po kom vgrajene stopnice. </t>
  </si>
  <si>
    <t>Dobava in vgradnja betona C 25/30 prereza 0,12-0,20m3/m2,m1, betoniranje plošče na koti + 371,46, z dodatki za vidni beton.</t>
  </si>
  <si>
    <t>Dobava in vgradnja armature RA in MAG različnih prerezov, pa detajlnih armaturnih načrtih. Ocena</t>
  </si>
  <si>
    <t>Izdelava opaža betona plošče na koti +371,46, z višino podpiranja do 5m , amortizacija in razopaženje. Opaž za vidni beton, brez nadaljnjih obdelav.</t>
  </si>
  <si>
    <t>Izdelava, dobava in montaža zaključkov plošče in tlaka v območju prehoda stopnic,  izdelano iz Jekor zgivbane  ali ravne pločevine, prilagojeno višini plošče ter obdelavi, izvedeno po detajlu projektanta.</t>
  </si>
  <si>
    <t>Obračun po kg vgrajenega materiala, kompletno s sidernim materialom.</t>
  </si>
  <si>
    <r>
      <t>Sestava</t>
    </r>
    <r>
      <rPr>
        <sz val="10"/>
        <rFont val="Arial CE"/>
        <family val="2"/>
        <charset val="238"/>
      </rPr>
      <t xml:space="preserve"> tlaka </t>
    </r>
    <r>
      <rPr>
        <b/>
        <sz val="10"/>
        <rFont val="Arial CE"/>
        <family val="2"/>
        <charset val="238"/>
      </rPr>
      <t>T0- orožarna-bar</t>
    </r>
    <r>
      <rPr>
        <b/>
        <sz val="10"/>
        <rFont val="Arial CE"/>
        <charset val="238"/>
      </rPr>
      <t xml:space="preserve">:  </t>
    </r>
    <r>
      <rPr>
        <sz val="10"/>
        <rFont val="Arial CE"/>
        <family val="2"/>
        <charset val="238"/>
      </rPr>
      <t xml:space="preserve">              </t>
    </r>
  </si>
  <si>
    <t xml:space="preserve"> -mikroarmirani betonski estrih C 16/20 v deb. 5,0cm</t>
  </si>
  <si>
    <t xml:space="preserve"> -ekstrudirani polistiren deb. 4,0cm</t>
  </si>
  <si>
    <t xml:space="preserve"> -mikroarmirani betonski estrih C 16/20 v deb. 5,0cm, plastifikator za talno ogrevanje</t>
  </si>
  <si>
    <t xml:space="preserve"> -mikroarmirani betonski estrih C 16/20 v deb. 4,0cm</t>
  </si>
  <si>
    <t xml:space="preserve"> -mikroarmirani betonski estrih C 16/20 v deb. 6,0cm, fino zaglajen</t>
  </si>
  <si>
    <t>Rušenje betonske rampe  na dostopu v galerijo (3.9.), z odvozom materiala v trajno deponijo</t>
  </si>
  <si>
    <t>Izdelava horizontalnega utora v kamniti zid, globine do 5cm, širine utora cca 5-6mm, za montažo  L kotnika za izvedbo  poglobljene fuge na zaključku finalnega tlaka.</t>
  </si>
  <si>
    <t xml:space="preserve"> -ravne linije</t>
  </si>
  <si>
    <t xml:space="preserve"> -ločne linije</t>
  </si>
  <si>
    <t>Dobava in vgradnja INOX kotnika L 20x50x3mm, z vgradnjo v izdelani utor v kamnito steno ter potrebnim pritrjevanjem. Izvedba poglobljene fuge zaključka tlaka, izvedba po detajlu.</t>
  </si>
  <si>
    <t>Štokanje obstoječega betonskega zidu pri  dvigalu, izvedba po navodilih projektanta.</t>
  </si>
  <si>
    <t>Izdelava, dobava in montaža predpražnika Gumal, alu lamele z gumo, kompletno z INOX okvirjem. Predpražnik dim. 120x100cm</t>
  </si>
  <si>
    <t xml:space="preserve"> SKUPAJ NIVO 1a:</t>
  </si>
  <si>
    <t>5.   Nivo 1a</t>
  </si>
  <si>
    <t xml:space="preserve">Izdelava preboja oboka na mestu izvedbe novih okroglih stopnic, izvedba z žaganjem z žago z dimanatnimi rezili, z odvozom v trajno dpeonijo. Izrez fi 300cm, deb. oboka 80cm </t>
  </si>
  <si>
    <t>V ceni upoštevati začasno podpiranje do izvedbe ojačitvenega okvirja. Obok na koti +377,39</t>
  </si>
  <si>
    <t>Stabilizacija obstoječega oboka, izvedeno po navodilih statika, z naslednjimim postopki:</t>
  </si>
  <si>
    <t xml:space="preserve"> -očiščenje podlage z odsesavanjem in po potrebi brušenjem </t>
  </si>
  <si>
    <t xml:space="preserve"> -uvrtanje sider  ter zalivanje z epoxi malto, 4kom/m2</t>
  </si>
  <si>
    <t xml:space="preserve"> -polaganje armaturne mreže 8kg/m2</t>
  </si>
  <si>
    <t>Obračun po m2 razvite površine.</t>
  </si>
  <si>
    <t xml:space="preserve"> -betoniranje cementne srajčke z betonom C 25/30, v deb. 6cm,  fino zaglajeno</t>
  </si>
  <si>
    <t>Izdelava premaza tlaka T a z  2x premazom Krautol 5008 na zaglajeno podlago.</t>
  </si>
  <si>
    <t xml:space="preserve">Izdelava, dobava in vgradnja jeklene konstrukcije plošče na koti +379,46, izdelano iz jeklenih profilov 120x120x5mm, HEA 120 in L 120x160x6mm. </t>
  </si>
  <si>
    <t>Celotna konstrukcija vroče cinkana in prašno barvana po izboru projektanta. Kompletno ves siderni in vezni material. Obračun po kg vgrajene konstrukcije.</t>
  </si>
  <si>
    <t>Izdelava kompletne plošče na koti + 379,46, kompletno z dobavo in montažo Hi-bond pločevine ter betoniranje z betonom C 25/30, skupna deb. plošče 12cm</t>
  </si>
  <si>
    <t>Dolbljenje  kamnitega zidu za izdelavo ležišč za montažo jeklene konstrukcije, z električnimi udarnimi kladivi, utor prereza 20x20x30cm.</t>
  </si>
  <si>
    <t>Izdelava, dobava in montaža čel in bokov  stopnic za dostop  v servisni hodnik, izdelano iz satiniranih INOX profilov deb. 4-5mm, kompletno s potrebnim sidernim materialom. Obračun po kg vgrajenega materiala.</t>
  </si>
  <si>
    <t>Dobava in vgradnja betona C 25/30 prereza 0,12-0,20m3/m2,m1, betoniranje stopnic  v servisni hodnik. Previdno betoniranje v   opaž iz INOX profilov, z vso potrebno zaščito ter zagladitvijo površine betona.</t>
  </si>
  <si>
    <t>Vrtanje kamnitega zidu s kronskim svedrom fi 80mm, za izvedbo odvodne kanalizacije iz talnega sifona, z odvozom matreiala v trajno deponijo.</t>
  </si>
  <si>
    <t>6.   Nivo 2</t>
  </si>
  <si>
    <r>
      <t>Sestava</t>
    </r>
    <r>
      <rPr>
        <sz val="10"/>
        <rFont val="Arial CE"/>
        <family val="2"/>
        <charset val="238"/>
      </rPr>
      <t xml:space="preserve"> tlaka </t>
    </r>
    <r>
      <rPr>
        <b/>
        <sz val="10"/>
        <rFont val="Arial CE"/>
        <charset val="238"/>
      </rPr>
      <t>2</t>
    </r>
    <r>
      <rPr>
        <b/>
        <sz val="10"/>
        <rFont val="Arial CE"/>
        <family val="2"/>
        <charset val="238"/>
      </rPr>
      <t>- Gostilna</t>
    </r>
    <r>
      <rPr>
        <b/>
        <sz val="10"/>
        <rFont val="Arial CE"/>
        <charset val="238"/>
      </rPr>
      <t xml:space="preserve">:  </t>
    </r>
    <r>
      <rPr>
        <sz val="10"/>
        <rFont val="Arial CE"/>
        <family val="2"/>
        <charset val="238"/>
      </rPr>
      <t xml:space="preserve">              </t>
    </r>
  </si>
  <si>
    <t xml:space="preserve"> -geficel TDZ 6-1</t>
  </si>
  <si>
    <t xml:space="preserve"> -ekstrudirani polistiren ( 200Kn/m2) deb. 4,0cm, točkovno lepljen na podlago</t>
  </si>
  <si>
    <r>
      <t>Sestava</t>
    </r>
    <r>
      <rPr>
        <sz val="10"/>
        <rFont val="Arial CE"/>
        <family val="2"/>
        <charset val="238"/>
      </rPr>
      <t xml:space="preserve"> tlaka </t>
    </r>
    <r>
      <rPr>
        <b/>
        <sz val="10"/>
        <rFont val="Arial CE"/>
        <charset val="238"/>
      </rPr>
      <t>2a</t>
    </r>
    <r>
      <rPr>
        <b/>
        <sz val="10"/>
        <rFont val="Arial CE"/>
        <family val="2"/>
        <charset val="238"/>
      </rPr>
      <t>- kuhinja</t>
    </r>
    <r>
      <rPr>
        <b/>
        <sz val="10"/>
        <rFont val="Arial CE"/>
        <charset val="238"/>
      </rPr>
      <t xml:space="preserve">:  </t>
    </r>
    <r>
      <rPr>
        <sz val="10"/>
        <rFont val="Arial CE"/>
        <family val="2"/>
        <charset val="238"/>
      </rPr>
      <t xml:space="preserve">              </t>
    </r>
  </si>
  <si>
    <t xml:space="preserve"> -mikroarmirani betonski estrih C 16/20 v deb. 5,0cm, fino zaglajen, za aksnejšo obdelavo z epoxi premazom</t>
  </si>
  <si>
    <t xml:space="preserve"> -hidroizolacija Scudoplast TNT 4, enoslojno</t>
  </si>
  <si>
    <t>Dobava in vgradnja lahkega nasutja na obstoječi obok, kot npr. Glinopor ali Leca</t>
  </si>
  <si>
    <t>Dobava in vgradnja betona C 25/30 prereza 0,12-0,20m3/m2,m1, betoniranje plošče na koti +383,59</t>
  </si>
  <si>
    <t>Izdelava kompletne plošče na koti + 384,09, kompletno z dobavo in montažo Hi-bond pločevine ter betoniranje z betonom C 25/30, skupna deb. plošče 12cm</t>
  </si>
  <si>
    <t xml:space="preserve">Izdelava opaža betona plošče na koti +383,59, z višino podpiranja do 4m , amortizacija in razopaženje. </t>
  </si>
  <si>
    <t xml:space="preserve"> SKUPAJ RAZNO:</t>
  </si>
  <si>
    <t>Pri Fasadnih  odprtinah je potrebno pred izdelavo kontrolirati mere ker so nekatere odprtine enake vrste vendar se mere praviloma nekoliko  razlikujejo</t>
  </si>
  <si>
    <t>Opomba:</t>
  </si>
  <si>
    <t>A.   GRADBENA DELA</t>
  </si>
  <si>
    <t>kompletno z razrezom na ustrezno velike kose za transport, iznos iz objekta ter odvoz v trajno deponijo.</t>
  </si>
  <si>
    <t>Z iznosom materiala iz objekta ter odvozom v trajno deponijo.</t>
  </si>
  <si>
    <t>Dela v režiji, pomoč obrtnikom in instalaterjem, obračun po dejansko porabljenem času in vpisih v gradbeni dnevnik</t>
  </si>
  <si>
    <t xml:space="preserve"> -PK</t>
  </si>
  <si>
    <t xml:space="preserve"> -KV</t>
  </si>
  <si>
    <t xml:space="preserve"> -VKV</t>
  </si>
  <si>
    <t>2.   Nivo -2</t>
  </si>
  <si>
    <t xml:space="preserve">Izvedba dolbljenja kamnitega grajskega zidu za izvedbo novega povezovalnega hodnika v trakt  A. </t>
  </si>
  <si>
    <t xml:space="preserve">Delo se izvaja z ročnimi električnimi rušilnimi kladivi, rušenje po kampadah po 1m , s sprotnim betoniranjem sten dvigalnega jaška. </t>
  </si>
  <si>
    <t>LINA 1A 101</t>
  </si>
  <si>
    <t>Steklo spodaj sloni na dveh IMBUS vijakih,  privijačenih  na kamniti zid, s struženo plastično oblogo v stiku s steklom, steklo polkrožno zarezano.</t>
  </si>
  <si>
    <t>Fiksiranje stekla se na notranji strani izdela z jekor prečko kot zapah, prereza 50x12mm, dolžnine 115cm, ki se vloži v obstoječe luknje za zapahe ( če teh lukenj ni, jih je potrebno poiskati oziroma izvesti po navodilih projektanta). Na zapah se vgradi INOX zagozda trikotnega prereza 100x173,2mm, deb. 12mm, z utorom za montažo na prečko ter opremlejno 1x z varovalno razcepko in 1x z varovalom proti izvlek fi 4mm, dolžine 36mm. Na steklo je nalepljen  INOX kotnik 20x20mm, dolžine 110mm</t>
  </si>
  <si>
    <t>Izdelava, dobava in montaža prezračevalnega kanala, izdelanega iz  INOX pločevine deb.2mm, razvite širine 55cm, z  ojačitvenimi rebri za montažo talne obloge, vse izdelano po detajlu projektanta.</t>
  </si>
  <si>
    <t>OKNO 1A 302 IN LINA 1A 102</t>
  </si>
  <si>
    <t xml:space="preserve">Lina zastekljena s kaljenim steklom float, deb. 10mm, dim.stekla 86x137cm. Robovi stekla imajo v širini 30mm nalepljeno obstojno satinirano folijo, ki zakrije gumi tesnilo med steklom in steno. </t>
  </si>
  <si>
    <t>Izdelava, dobava in montaža  plošče iz jekor pločevine deb. 10mm kot element podpiranja zgornjega dela line, plošča oblikovana po  obstoječem zidu. Za spajanje  vgrajen profil 70x10mm, dolžine 600+770mm.  Skupna teža pločevine je 180kg.</t>
  </si>
  <si>
    <t>Izdelava, dobava in montaža  plošče iz jekor pločevine deb. 10mm kot element podpiranja zgornjega dela line, plošča zgibana po profilaciji. Za spajanje  vgrajen profil 70x10mm, dolžine 560mm.  Skupna teža pločevine je 150kg.</t>
  </si>
  <si>
    <t>Za pritjevanje plošč  se na plošči izvede nastavek za privijačenje diwidag vijakov, po detajlu H in I.</t>
  </si>
  <si>
    <t>dobava in postavitev stopnice kot fragment iz kamna iz grajske deponije, dim. 60x25x15cm, s pritjevanjem z lepilno malto</t>
  </si>
  <si>
    <t>dobava in postavitev stopnice kot fragment iz kamna iz grajske deponije, dim. 120x30x13cm, s pritjevanjem z lepilno malto</t>
  </si>
  <si>
    <t>Vse elemente lin, oken in vrat je potrebno izdelati po detajlnjih načrtih in navodilih projektanta ter po že izvedenih detajlih gradu.</t>
  </si>
  <si>
    <t>9.  Okna, line in vrata</t>
  </si>
  <si>
    <t>Pritjevanje plošče se izvede z Diwidag sidri fi 10mm, dolžine 30cm - 3 kom ter dolžine 350cm- 4kom. Prav tako je potrebno upoštevati izvedbo  vrtine fi 20mm, dolžine 350cm, v kamniti zid- 4 kom</t>
  </si>
  <si>
    <t>Pritjevanje plošče se izvede z Diwidag sidri fi 10mm, dolžine 30cm - 8 kom ter dolžine 200cm- 4kom. Prav tako je potrebno upoštevati izvedbo  vrtine fi 20mm, dolžine 200cm, v kamniti zid- 4 kom</t>
  </si>
  <si>
    <t>PORTAL 1A 100</t>
  </si>
  <si>
    <t xml:space="preserve">Fiksna zasteklitev izvedena s termopan steklom 6+16+6mm, notranje steklo kaljeno,  dim. stekla 79x185cm.  Steklo vgrajeno v INOX okvir , robovi stekla imajo v širini 30mm nalepljeno obstojno satinirano folijo, ki zakrije gumi tesnilo med steklom in steno. </t>
  </si>
  <si>
    <t xml:space="preserve">Okvir podboja iz zgibanega  L profila razvite širine 10cm iz inox pločevine deb. 3mm, peskan s steklenimi kroglicami , sidran v kamniti portal z vtopljenimi IMBUS  vijaki. Okvir stekla iz L profila 25x35mm,  z izdelanim tečajem zgoraj in spodaj za občasno odpiranje za čiščenje, zapiranje z dvema vijakoma. tesnilo kot pri drugi oknih mehko in obstojno lepljeno v okvir. </t>
  </si>
  <si>
    <t>Okno ima okensko polico razvite širine 28cm, dolžine 80cm iz INOX pločevine deb. 2mm</t>
  </si>
  <si>
    <t>dobava in postavitev stopnice kot fragment iz kamna iz grajske deponije, dim. 100x30x13cm, s pritjevanjem z lepilno malto</t>
  </si>
  <si>
    <t>ODPRTINA 1B 500</t>
  </si>
  <si>
    <t>Fiksna zasteklitev izvedena s kaljenim deb. 10mm,   dim. stekla 102x210cm.  Robovi stekla imajo v širini 100mm nalepljeno obstojno satinirano folijo, prav tako je   horizontalno nalepljena folija kot varnostni pas, širine 40mm.</t>
  </si>
  <si>
    <t>Steklo  pritjeno na kamniti zid z  utopljenimi Imbus vijaki M 14- 11 kom, tesnilo dim. 60x3mm . V satiku s tlemi je steklo kitano s silikonskim kitom.</t>
  </si>
  <si>
    <t>OKNO 1A 300 (301,302)</t>
  </si>
  <si>
    <t>Okvir podboja iz zgibanega  L profila razvite širine 10cm iz inox pločevine deb. 3mm, peskan s steklenimi kroglicami , sidran v kamniti zid z vtopljenimi IMBUS  vijaki. Okvir stekla iz L profila 25x35mm,  z izdelanim tečajem zgoraj in spodaj za občasno odpiranje za čiščenje, zapiranje z dvema vijakoma. tesnilo kot pri drugi oknih mehko in obstojno lepljeno v okvir.  Okno zgoraj ločne oblike, izdelano točno po šabloni.</t>
  </si>
  <si>
    <t xml:space="preserve">Fiksna zasteklitev izvedena s termopan steklom 6+16+6mm, notranje steklo kaljeno, steklo z mehkim nanosom,  dim. stekla povprečno 67x72cm.  Steklo vgrajeno v INOX okvir , robovi stekla imajo v širini 30mm nalepljeno obstojno satinirano folijo, ki zakrije gumi tesnilo med steklom in steno. </t>
  </si>
  <si>
    <t>Pozidava obrobja in ležišč okenskih lin z dostavo kamna iz grajske deponije, izvedba zidanja kot obstoječe, izvedeno čimbolj neopazno kot obstoječe, po navodilih projektanta</t>
  </si>
  <si>
    <t>Pozidava  spodnje police okenskih lin z opeko starega formata 30x15x7,5cm, z zidanjem v PCM ter izdelavo oemta kot obstoječi. Pozidava polic oken 1A 300,301,302.</t>
  </si>
  <si>
    <t>ODPRTINA 1A 501</t>
  </si>
  <si>
    <t>Fiksna zasteklitev izvedena s  termopan steklom 8mm, kaljeno+16+44.1mm, lepljeno, dim. stekla 140x201cm.  Robovi stekla imajo v širini 30mm nalepljeno obstojno satinirano folijo, prav tako je   horizontalno nalepljena folija kot varnostni pas, širine 40mm.</t>
  </si>
  <si>
    <t>Okvir okna iz  L profila 18x32x3mm peskan s steklenimi kroglicami , sidran v zid z vtopljenimi IMBUS  vijaki M 10.  Po celotnem obodu zakitano s silikonskom kitom.</t>
  </si>
  <si>
    <t xml:space="preserve">Obstoječa vrata so lesena, delno v pasovih obložena s pasovi iz fe pločevine. Obstoječi del je potrebno očistiti in pokrpati. </t>
  </si>
  <si>
    <t>Spodaj se doda pas višine 37cm v enaki izvedbi ( les+pločevina).</t>
  </si>
  <si>
    <t>Obstoječe tečaje je potrebno popraviti.</t>
  </si>
  <si>
    <t>Pred izvedbo vart je potrebno odstraniti podzidavo s siporexom ter očistiti stike s kamnitim portalom.</t>
  </si>
  <si>
    <t>Izvedba po navodilih projektanta.</t>
  </si>
  <si>
    <t xml:space="preserve">Izdelava, dobava in montaža avtomatskih drsnih vrat v orožarno, kompletno nosilna konstrukcija, fiksni del zasteklitve ter dvokrilna drsna vrata z vso potrebno avtomatiko, pogoni, varovali in zaključki, izdeano iz elementov: </t>
  </si>
  <si>
    <t>Fiksna zasteklitev s kaljenim steklom deb. 10mm, float, kompletno s pritrjevanjem</t>
  </si>
  <si>
    <t>dvokrilna avtomatska drsna vrata dim. 2x50x228cm, kompletno z avtomatiko in pogoni GEZE Slim</t>
  </si>
  <si>
    <t>Izdelava, dobava in montaža novih kamnitih stopnic, izdelanih iz naravnega kamna konglomerata. Izvajalec mora  dostaviti vzorce kamna v potrditev projektantu.</t>
  </si>
  <si>
    <t>Stopnice dim. 215x31x20cm, položeno v cementno malto.</t>
  </si>
  <si>
    <t>Vratno krilo izdelano iz kaljenega satiniranega stekla deb. 10mm, dvorilno  dim. 2x56x203cm.  Opdiranje s strani restavracije senzorsko, s strani kuhinje na dotik.</t>
  </si>
  <si>
    <t>Doplačilo za vgradnjo ojačitve za montažo umivalnika na  montažno steno</t>
  </si>
  <si>
    <r>
      <t xml:space="preserve">Izdelava, dobava in montaža avtomatskih drsnih vrat  </t>
    </r>
    <r>
      <rPr>
        <b/>
        <sz val="10"/>
        <rFont val="Arial CE"/>
        <charset val="238"/>
      </rPr>
      <t>2A 101</t>
    </r>
    <r>
      <rPr>
        <sz val="10"/>
        <rFont val="Arial CE"/>
        <family val="2"/>
        <charset val="238"/>
      </rPr>
      <t>,  kompletno dvokrilna drsna vrata z vso potrebno avtomatiko, pogoni, varovali in zaključki.</t>
    </r>
  </si>
  <si>
    <r>
      <t xml:space="preserve">Izdelava, dobava in montaža dvokrilnih steklenih vrat z oznako </t>
    </r>
    <r>
      <rPr>
        <b/>
        <sz val="10"/>
        <rFont val="Arial CE"/>
        <charset val="238"/>
      </rPr>
      <t>1A 404</t>
    </r>
    <r>
      <rPr>
        <sz val="10"/>
        <rFont val="Arial CE"/>
        <charset val="238"/>
      </rPr>
      <t>, dim. 143x262cm</t>
    </r>
  </si>
  <si>
    <t xml:space="preserve">Vratno krilo izdelano iz varnostnega kaljenega termopan stekla 8+16+8mm,  float, posamezno krilo velikosti 71x262cm, na  enem vertikalnem robu je nalepljena obstojna satinirana folija pas širine 30mm. </t>
  </si>
  <si>
    <t>V steklu utori za izvedbo vijačenja kovisnkega okvirja.</t>
  </si>
  <si>
    <t xml:space="preserve">Okvir krila po eni vertikali ter zgoraj in spodaj je izdelan iz INOX profilov 2x70x5mm (peskano s steklenimi kroglicami), medsebojno vijačenih z poglobljenimi poliranimi INOX dvojnimi vijaki M8x20,   v rastru cca 200mm. </t>
  </si>
  <si>
    <t>Na obstoječi portal je vgrajen ploščati profil INOX 100x10mm,  skupne dolžine 520cm, pritrjen v zid s poglobljenimi Imbus M 10.</t>
  </si>
  <si>
    <t>Po vertikalnih robovih kril vgrajeno gumi tesnilo,  po horizontalnih pa  tesnilna metlica.</t>
  </si>
  <si>
    <t>Izdelava opaža vidnega betona plošče prehoda, amortizacija in razopaženje. Opaž višine do 3m.  Izvedba opaženja po kampadah .</t>
  </si>
  <si>
    <t>Dobava in vgradnja betona C 25/30 prereza 0,12-0,20m3/m2,m1, betoniranje sten prehoda, izvedba po kampadah . Beton z dodatkom plastifikatorja zaradi načina betoniranja.</t>
  </si>
  <si>
    <t>Dobava in vgradnja betona C 25/30 prereza 0,20-0,30m3/m2,m1, betoniranje sten prehoda ter podbetoniranje obst. temelja, izvedba po kampadah.</t>
  </si>
  <si>
    <t>Izdelava enostranskega opaža vidnega betona sten prehoda in podbetoniranja temelja, amortizacija in razopaženje. Opaž višine do 3m. Izvedba opaženja po kampadah .</t>
  </si>
  <si>
    <t>Dobava in vgradnja betona C 25/30 prereza nad 0,30m3/m2,m1, betoniranje temelja novega okroglega stopnišča</t>
  </si>
  <si>
    <t>Izdelava, dobava in postavitev krovnih plošč novih kinet, plošče deb. 8cm, širine 50cm, kompletno z vgradnjo neopren traku na stik s steno kinete. Obračun po m2 tlorisne površine  pokrovov</t>
  </si>
  <si>
    <t>Dobava in vgradnja betona C 25/30 prereza 0,12-0,20m3/m2,m1, betoniranje dna in sten kinet</t>
  </si>
  <si>
    <t xml:space="preserve">Izdelava eno in dvostranskega opaža betona sten kinet, amortizacija in razopaženje. Opaž višine do 1m. </t>
  </si>
  <si>
    <t xml:space="preserve">Izdelava, dobava in postavitev montažnih armiranobetonskih stopnic, izdelano kot vidni beton, kompletno s polganjem v betonsko podlago C 15/20.  Stopnice prereza 30x17cm, dolžine 100. Obračun po kom vgrajene stopnice. </t>
  </si>
  <si>
    <t xml:space="preserve">Izvedba dolbljenja kamnitega grajskega zidu za izvedbo instalacijskega jaška iz kinete v vertikalo. </t>
  </si>
  <si>
    <t xml:space="preserve">Delo se izvaja z ročnimi električnimi rušilnimi kladivi. </t>
  </si>
  <si>
    <t>Odstranitev obstoječih betonskih plošč kinet, z deponiranjem na objektu ter ponovno postavitvijo.</t>
  </si>
  <si>
    <t xml:space="preserve"> SKUPAJ NIVO 2:</t>
  </si>
  <si>
    <t>Izdelava, dobava in montaža steklene obloge dvigalnega jaška, izdelano iz kaljenega in emajliranega stekla deb. 8mm, kompletno s potrebno podkonstrukcijo in pritrjevanjem. Izvedba po detajlu projektanta.</t>
  </si>
  <si>
    <t xml:space="preserve"> -jeklena konstrukcija Jekor, vgrajena v betonsko ploščo in tlak, tlorisno ločne oblike, zgibana po detajlu, v celotni debelini sestave tlaka, z ležiščem za naleganje stekla</t>
  </si>
  <si>
    <t xml:space="preserve"> -troslojno kaljeno in lepljeno steklo 3x12mm, float, s sitotiskom za zagotavljanje protidrsnosti, premera 220cm, kompletno z izvedbo tesnenja pri naleganju</t>
  </si>
  <si>
    <t>Izdelava, dobava in vgradnja steklenega pohodnega  okna v tlaku, premera 220cm,  izdelanega v celoti, nosilna konstrukcija, tesnenje in zasteklitev. Izvedba po detajlu:</t>
  </si>
  <si>
    <t xml:space="preserve"> -zaključni obroč iz INOXa, za pritrjevanje stkal in vpsovanje parketa, po detajlu, z pritrdilnim materialom</t>
  </si>
  <si>
    <t>Izdelava montažne obloge stene pri drsnih vartih v kuhinjo, izdelano iz vlagoodpornih gipskartonskih plošč deb. 2x12,5mm, kompletno s tipsko podkonstrukcijo in bandažiranjem stikov.</t>
  </si>
  <si>
    <t>Izdelava montažne obloge instalacisjkega jaška  v kuhinji, izdelano iz vlagoodpornih gipskartonskih plošč deb. 2x12,5mm, kompletno s tipsko podkonstrukcijo in bandažiranjem stikov.</t>
  </si>
  <si>
    <t xml:space="preserve">Izrez kamnite stene v kuhinji proti dvigalnem jašku, stena deb. 30cm, dim. odprtine 100x250cm, izrez se izvede z žago z diamantnimi rezili in hlajenjem z vodo, </t>
  </si>
  <si>
    <t>Izdelava, dobava in montaža poteznih stopnic za dostop v podstrešje, dim. 90x180cm, višine stopnic 400cm, kompletno z  potrebno podkonstrukcijo ter toplotno izolirano zaporno loputo</t>
  </si>
  <si>
    <t xml:space="preserve">Izdelava montažnega spuščenega stropa iz vlagoodpornih gipskartonskih plošč deb. 12,5mm, kompletno s tipsko podkonstrukcijo  spuščeno 50cm ter bandažiranjem stikov. </t>
  </si>
  <si>
    <t>Dobava in polaganje sten kuhinje z velikoformatno keramiko KERLIT, do višine 200cm, barva po izboru projektanta. Polaganje točno po načrtu.</t>
  </si>
  <si>
    <t xml:space="preserve">Kompletno s fugiranjem ter obstensko obrobo. </t>
  </si>
  <si>
    <t>Opomba: vsi estrihi in betoni so dilatirani na ustrezne površine in estrihi izvedeni po veljavnih predpisih o zvočni izolativnosti (plavajoči estrihi).</t>
  </si>
  <si>
    <t>-PE folija</t>
  </si>
  <si>
    <t>e.</t>
  </si>
  <si>
    <t>f.</t>
  </si>
  <si>
    <t>Žaganje kamnitih zidov z žago z diamantnimi rezili in vodnih hlajenjem, obračun po m2 rezane površine</t>
  </si>
  <si>
    <t>Izvedba dolbljenja kamnitega grajskega zidu-razni posegi zaradi izvedbe instalacij in ostalih elementov objekta</t>
  </si>
  <si>
    <t>Izdelava montažne obloge WC kotličkov, izdelano iz vlagoodpornih gipskartonskih plošč deb. 2x12,5mm, kompletno s tipsko podkonstrukcijo in bandažiranjem stikov.</t>
  </si>
  <si>
    <t>Izdelava, dobava in montaža pregradnih sten  med sanitarijami, izdelano iz laminatnih plošč MAX deb. 10mm, kompletno s potrebnim okovjem v  INOX izvedbi. Višina sten 210xm, dvignjeno od tal za 15cm.</t>
  </si>
  <si>
    <t xml:space="preserve"> -stena dim. 140x210cm</t>
  </si>
  <si>
    <t xml:space="preserve"> -stena dim. 115x210cm</t>
  </si>
  <si>
    <t xml:space="preserve"> -stena dim. 60x210cm</t>
  </si>
  <si>
    <t>Čiščenje sten in dna obstoječe kinete z čistilcem na vodo pod pritiskom ter 1x barvanje z akrilno belo barvo</t>
  </si>
  <si>
    <t>Odstranitev obstoječih salonitnih kanalizacijskih cevi premera 250-300mm, v obstoječi kineti, kompletno z vsemi priključki</t>
  </si>
  <si>
    <t>cevi fi 250-300mm</t>
  </si>
  <si>
    <t>fazonski kosi za cevi fi 250-300mm</t>
  </si>
  <si>
    <t>Dobava in montaža novih PVC kanalizacijskih cevi premera 250-300mm, kompletno z izvedbo vseh priključkov na obstoječe vertikale, vsem tesnilnim ter obešalnim materialom. Potek cevi prilagoditi novi instalaciji cevi odvoda zraka.</t>
  </si>
  <si>
    <t>Izvedba rušenje skale v dnu stolpa A zaradi izvedbe novega tlaka ter poteka kinete, z premetom v luknjo na isti lokaciji, s potrebnim utrjevanjem.</t>
  </si>
  <si>
    <t>B.   OBRTNIŠKA DELA</t>
  </si>
  <si>
    <t>Kompletna izdelava plavajočih podov vključno z mikroarmaturo  estrihov, z izdelavo dilatacij ob zidovih in s polaganjem toplotne izolacije - po sestavah. Obračun v m2.</t>
  </si>
  <si>
    <t xml:space="preserve"> -horizontalna hidroizolacija Scudoplast TNT 4, enoslojno, kompletno z bitumenskim premazom podlage</t>
  </si>
  <si>
    <r>
      <t>Sestava</t>
    </r>
    <r>
      <rPr>
        <sz val="10"/>
        <rFont val="Arial CE"/>
        <family val="2"/>
        <charset val="238"/>
      </rPr>
      <t xml:space="preserve"> tlaka </t>
    </r>
    <r>
      <rPr>
        <b/>
        <sz val="10"/>
        <rFont val="Arial CE"/>
        <family val="2"/>
        <charset val="238"/>
      </rPr>
      <t>T2-skla</t>
    </r>
    <r>
      <rPr>
        <b/>
        <sz val="10"/>
        <rFont val="Arial CE"/>
        <charset val="238"/>
      </rPr>
      <t xml:space="preserve">dišče in hodnik:  </t>
    </r>
    <r>
      <rPr>
        <sz val="10"/>
        <rFont val="Arial CE"/>
        <family val="2"/>
        <charset val="238"/>
      </rPr>
      <t xml:space="preserve">              </t>
    </r>
  </si>
  <si>
    <t>Dobetoniranje že izdelanih stopnic v garderobi in skaldišču na ustrezno višinino, kompletno premaz za sprijem s staro podlago, opaž čela ter betoniranje z mikroarmiranim betonom v deb. 5-8cm. Obračun po m2 tlorisne površine.</t>
  </si>
  <si>
    <t>1.</t>
  </si>
  <si>
    <t>m3</t>
  </si>
  <si>
    <t>2.</t>
  </si>
  <si>
    <t>3.</t>
  </si>
  <si>
    <t>4.</t>
  </si>
  <si>
    <t>m2</t>
  </si>
  <si>
    <t>5.</t>
  </si>
  <si>
    <t>6.</t>
  </si>
  <si>
    <t>7.</t>
  </si>
  <si>
    <t>8.</t>
  </si>
  <si>
    <t>9.</t>
  </si>
  <si>
    <t>10.</t>
  </si>
  <si>
    <t>12.</t>
  </si>
  <si>
    <t>15.</t>
  </si>
  <si>
    <t>16.</t>
  </si>
  <si>
    <t>a.</t>
  </si>
  <si>
    <t>kom</t>
  </si>
  <si>
    <t>b.</t>
  </si>
  <si>
    <t>c.</t>
  </si>
  <si>
    <t>d.</t>
  </si>
  <si>
    <t>17.</t>
  </si>
  <si>
    <t>m1</t>
  </si>
  <si>
    <t>kos</t>
  </si>
  <si>
    <t>Vzidava raznih sider, manjših rešetk, konzol in držal, obračun po dejanskem številu vgrajenih elementov. Ocenjeno:</t>
  </si>
  <si>
    <t>ur</t>
  </si>
  <si>
    <t>kpl</t>
  </si>
  <si>
    <t>kg</t>
  </si>
  <si>
    <t>11.</t>
  </si>
  <si>
    <t>13.</t>
  </si>
  <si>
    <t>14.</t>
  </si>
  <si>
    <t>18.</t>
  </si>
  <si>
    <t>19.</t>
  </si>
  <si>
    <t>20.</t>
  </si>
  <si>
    <t>21.</t>
  </si>
  <si>
    <t>22.</t>
  </si>
  <si>
    <t>.</t>
  </si>
  <si>
    <t>Izdelava kompletnega glavnega stopnišča, izdelanega po detajlih projektanta, po naslednjem opisu:</t>
  </si>
  <si>
    <t xml:space="preserve"> - Vse jeklo je inox - vrsta je opisana pri detajlu stopnice, cevi so fi 48 za vertikale in fi 60 za stopnice,  na cevi  fi 60 so varjena rebra - vse laserski razrez, na rebrih sloni litina 8mm debeline + cca 1,5mm visoki krogci na pohodni površini  + robni rebri na obeh straneh, ki se spreminjata v prerezu ( važno zaradi modela, ki je bolj zahteven) 
</t>
  </si>
  <si>
    <t xml:space="preserve">Kovinska vrata ob vstopu gostov na galerijo, dim. 111x231cm, izdelano iz jekor pločevine s kvadratnimi izrezi z NC strojem tako, da nastane mreža 20x20+2cm. Na obodu je ojačitveni Fe profil. Vrata se zaklepajo. Tečaj izdelan po detajlu, vpeto zgoraj in spodaj. </t>
  </si>
  <si>
    <t>VRATA 1B 501</t>
  </si>
  <si>
    <t>Inox je peskan s steklenimi kroglicami, Jekor ( cor-ten ) je razmaščen in pasiviziran s 100 ciklusi vlaženja pred vgradnjo in 20 ciklusi po vgradnji - po navodilu projektanta.</t>
  </si>
  <si>
    <t xml:space="preserve">Zasteklitev izvedena s termopan steklom 6+16+6mm, notranje steklo kaljeno, srednje fiksno steklo dim. 59x305cm (zgornji log ločni, po šabloni), stranski stekli, ki se odpirata le za čiščenje pa dim. 58x167cm in 75x167cm.  Stekla so brez okvirja, robovi stekla imajo v širini 30mm nalepljeno obstojno satinirano folijo, ki zakrije gumi tesnilo med steklom in steno. </t>
  </si>
  <si>
    <t>Spodaj steklo sloni na fe profilu 30x50mm, v katerem imata robni krili vgrajen tečaj za odpiranje okoli vertikalne osi. Za vgardnjo profila je v obst. Kamnitem dnu izdelati utor, izvedba z rezanjem in previdnim dolbljenjem. Zgornja tečaja sta vgrajena v podporni pločevini oboka.</t>
  </si>
  <si>
    <t xml:space="preserve">Okno opremlejno z zunanjo polico iz INOX peskane pločevine de. 3mm, širine 22cm, dolžine 150cm ter notranje police  mediapan deb. 10mm, širine 40cm, dolžine 180cm, finalno lakirano, montirano na obstoječo kamnito polico. </t>
  </si>
  <si>
    <t>Fiksna zasteklitev z kaljenim  float steklom deb. 10mm, pritrjena v zid z dvojnim zatičem fi 6mm, dolžine 70mm, zavrtano v zid  in zalepljeno:Steklo je spodaj vpeto v INOX stabilizator s strukturnim kitom. Izvedba po detajlu izvajalca in potrditvi projektanta. -stranska svetloba steklo dim. 53x 213cm, zgoraj - nadsvetloba steklo dim. 128x18cm, zgoraj INOX stabilizatorji  prereza 100x10mm, brušeno. Stik stekla in stabilizatoja zakitan. Zgoraj in spodaj z INOX trnom vpet, na licu mesta. VRATNO KRILO, dim. 75x195cm, izdelano po grajskem detajlu, iz kaljenega stekla deb.10mm, po obodu krila vgrajen obojestransko 2x inox profil 6x70mm, med seboj vijačen z  Imbus  vijaki fi 20mm, v rastru cca 20cm.  Spodnja in zgornja pasnica sta ravni, vertikalna pasnica pa je v 1/3 ločno odmaknjena od ravnine za 40mm kot ročaj. Vpetje zgoraj in spodaj , sistemska ključavnica v tleh.</t>
  </si>
  <si>
    <r>
      <t xml:space="preserve">VRATA 1B 504 </t>
    </r>
    <r>
      <rPr>
        <sz val="10"/>
        <rFont val="Arial"/>
        <family val="2"/>
      </rPr>
      <t>(nihajna ali enosmerna z višino 210cm navzven - določiti po izbiri opreme v prostoru 3.8.-servisni hodnik)</t>
    </r>
  </si>
  <si>
    <t xml:space="preserve"> - Cevi v jedru se podaljšujejo na mestu kjer so naložene stopnice in sicer s tesno prilegajočo koaksialno cevjo dolžine 15 +12+ 15 cm, ki je z inox trnoma cca fi 12 fiksirana najprej v spodnjo, potem pa še v zgornjo cev. </t>
  </si>
  <si>
    <t xml:space="preserve"> - notranje nosilno jedro (in ograjo) tvorijo nosilne cevi, ki so povezane med seboj z obroči v rastru nižjem od 2400mm, med pare cevi so vstavljene cevi fi 60 z varjenimi rebri, ki nosijo privijačeno nastopno ploskev iz sive litine Cev fi 60 ima privarjeno dvojno uho, ki je vstavljeno v lasersko izrezano zarezo v nevtralni coni, ki se nasloni na par cevi fi 48, cev fi 60 pa  seže  preko jedra do nasprotnega konca jedra kjer je vijačena v cev skozi naprej izvrtano luknjo - kar predstavlja dobro vpetje konzole. </t>
  </si>
  <si>
    <t xml:space="preserve">Podesti so izvedeni iz enakih elementov kot stopnice, vendar sežejo cevi samo od jedra do zunanjega oboda, kjer so stopnice privijačene na jekor obrobo plošč. Ušesa za nasaditev na cevi jedra so izvedana tako, da se v isti ravnini sestavljajo in povezujejo med seboj. </t>
  </si>
  <si>
    <t xml:space="preserve">Vpetje  obodnih stekel navzdol je izvedeno tako , da je pritrdilni sistem obešen na jekor obod plošče namesto na konzolne stopnice. Vse vrtine in odrezi cevi se morajo izvesti z NC strojem ( laserjem) zaradi natančnosti izvedbe, in predhodne priprave lukenj za vezne elemente, ki se jih vgradi pri montaži. </t>
  </si>
  <si>
    <t xml:space="preserve"> - Na zunanjem obodu stopnišča je tam, kjer ni zidu obod zaprt s kaljenim lepljenim prozornim steklom 2x 8mm ( eventuelno 2x6 ali 3x4) , pasovi širine 33 cm imajo zgoraj okroglo vrtino spodaj okroglo podolgovato zaradi prevzemanja deformacij konzol, ter dodatno vrtino za pritrditev ročaja za roke.Ta je pritrjen z vijakom s struženim in rezkanim valjem fi 30mm in ploščatim elementom varjenim na  cev ročaja. Steklo mora imeti vse robove ustrezno posnete, ker so v območju gibanja ljudi. 
</t>
  </si>
  <si>
    <t xml:space="preserve"> - Ročaj za roke je v spiralo zvita kvadratna cev 30 x 30  (do max 40 x 40mm) , ki ima na spodnji strani zarezane minimalno 10mm široke in 250mm dolge  zareze v vzdolžni smeri v rastru 270cm, skozi katere sveti 
navzdol in proti jedru tračna svetilka iz led diod v samolepilnem traku. 
V spodnji coni cevi je vloženo plastično satovje, ki omejuje bleščanje izven območja stopnišča v prostor. 
</t>
  </si>
  <si>
    <t xml:space="preserve"> - Izvajalec mora izdelati tudi obrobe plošč,  valjasti kotniki z luknjami za montažo iz 8 do 10mm debelega jekor-ja</t>
  </si>
  <si>
    <t xml:space="preserve"> - Izvajalec mora izdelati delavniško dokumentacijo v AutoCad programu in jo predložiti v potrditev projektantu</t>
  </si>
  <si>
    <t xml:space="preserve"> SKUPAJ NIVO -1:</t>
  </si>
  <si>
    <t/>
  </si>
  <si>
    <t>Izdelava, dobava in vgradnja jeklene konstrukcije stropa nad  gostilno, izdelano iz jeklenih profilov po statičnem izračunu.</t>
  </si>
  <si>
    <t>Celotna konstrukcijaje antikorozijsko zaščitna. Kompletno ves siderni in vezni material. Obračun po kg vgrajene konstrukcije.</t>
  </si>
  <si>
    <t>REKAPITULACIJA</t>
  </si>
  <si>
    <t>II.</t>
  </si>
  <si>
    <t>PLINSKA INSTALACIJA</t>
  </si>
  <si>
    <t>Št.</t>
  </si>
  <si>
    <t>Popis, aktivnost, naziv</t>
  </si>
  <si>
    <t>EM</t>
  </si>
  <si>
    <t>Količina</t>
  </si>
  <si>
    <t>Vrednost ( € )</t>
  </si>
  <si>
    <t xml:space="preserve">1. </t>
  </si>
  <si>
    <t>m</t>
  </si>
  <si>
    <t>VGRADNJA PLINSKIH KOTLOV</t>
  </si>
  <si>
    <t>Kotel se dobavi skupaj nosilno ploščo kotla, antivibracijsko podlogo kotla, protiprirobnicami, manšeto za priključitev dimnika, vijačnim in tesnilnim materialom z zagonom, navodili in poučevanjem osebja.</t>
  </si>
  <si>
    <t>dopustna temperatura predtoka: 110°C</t>
  </si>
  <si>
    <t>dopustna obratovalni tlak: 6,0 bar</t>
  </si>
  <si>
    <t>projektna rešitev:</t>
  </si>
  <si>
    <t xml:space="preserve">BUDERUS tip SB 745-1000 </t>
  </si>
  <si>
    <t>kpl.</t>
  </si>
  <si>
    <t>ali enakovredni</t>
  </si>
  <si>
    <t>Postavitev kotla v kotlovnico z uporabo dvigala ter ostalih pripomočkov za varno postavitev</t>
  </si>
  <si>
    <t>Moduliran gorilnik na zemeljski plin opremljen z:</t>
  </si>
  <si>
    <t>- motorno zračno loputo,</t>
  </si>
  <si>
    <t>- servomotorjem z mehanskim odmičnim grebenom za simultano regulacijo zgorevanja,</t>
  </si>
  <si>
    <t>- vgradnim krmilnikom za modulacijo skupaj s tipali in sondami</t>
  </si>
  <si>
    <t>- črpalko z regulatorjem tlaka,</t>
  </si>
  <si>
    <t>- enofaznim elektromotorjem,</t>
  </si>
  <si>
    <t>- tlačnim stikalom za zrak,</t>
  </si>
  <si>
    <t>- ohišjem ter protihrupno zaščito</t>
  </si>
  <si>
    <t>- na gorilniku nameščeno elektro omarico za avtomatsko delovanje po EN298,</t>
  </si>
  <si>
    <t>- električno zaščito IP40,</t>
  </si>
  <si>
    <t>- avtomatskim preklopom goriva,</t>
  </si>
  <si>
    <t>- antvibracijskim priključkom</t>
  </si>
  <si>
    <t>Komandna plošča:</t>
  </si>
  <si>
    <t>- stikalo vklop/izklop,</t>
  </si>
  <si>
    <t>- kontrolne lučke delovanja in blokade,</t>
  </si>
  <si>
    <t>Plinska proga:</t>
  </si>
  <si>
    <t>- delovni elektromagnetni plinski ventil,</t>
  </si>
  <si>
    <t>- varnostni elektromagnetni plinski ventil,</t>
  </si>
  <si>
    <t>- presostat za plin - minimum,</t>
  </si>
  <si>
    <t>- presostat za plin - maksimum,</t>
  </si>
  <si>
    <t>- regulator tlaka,</t>
  </si>
  <si>
    <t>- plinski filter,</t>
  </si>
  <si>
    <t>Dobavljeno skupaj s prirobnicami, tesnilnim in pritrdilnim materialom, fleksibilnimi cevmi, protihrupno komoro na kolesih ter montažnim in pritrdilnim materialom</t>
  </si>
  <si>
    <t>U=400 V / 3ph. / 50 Hz</t>
  </si>
  <si>
    <t>WEISHAUPT tip VMG20/2A ZM-LN</t>
  </si>
  <si>
    <t>Mikroprocesorska regulacija sistema ogrevanja kompaktne izvedbe prirejena za nizkotemperaturno delovanje kotla in temperature ogrevne vode v odvisnosti od zunanje temperature, za krmiljenje enostopenjskih, dvostopenjskih ali moduliranih gorilnikov ter frekvenčno regulacijo kotlovske črpalke v odvisnosti od delovanja modulacije gorilnika.</t>
  </si>
  <si>
    <t>Avtomatika kot osnovna enota s prigrajenim modulom za vodenje kotla s frekvenčno regulirano obtočno črpalko, enega reguliranega ogrevalna kroga z mešalnim ventilom in obtočno črpalko ter možnostjo vgradnje štirih dodatnih modulov je dobavljena skupaj z:</t>
  </si>
  <si>
    <t>- funkcijskim modulom za kaskadno delovanje kotlov</t>
  </si>
  <si>
    <t>- modulom za vodenje alternativnih virov</t>
  </si>
  <si>
    <t>- funkcijskim modulom za pripravo STV preko toplotnega</t>
  </si>
  <si>
    <t xml:space="preserve">  izmenjevalca z mešalnim ventilom in obtočno črpalko</t>
  </si>
  <si>
    <t>- funkcijskim modulom za priključitev na sistem za energetski nadzor in obvladovanje stroškov</t>
  </si>
  <si>
    <t>- tipalom temperature kotlovske vode,</t>
  </si>
  <si>
    <t>- zunanjim temperaturnim tipalom z zaščito</t>
  </si>
  <si>
    <t xml:space="preserve">  proti direktnemu vplivu sonca,</t>
  </si>
  <si>
    <t>- potopnimi temperaturnimi tipali</t>
  </si>
  <si>
    <t>- nivojskimi potopnimi temperaturnimi tipali za vgradnjo</t>
  </si>
  <si>
    <t xml:space="preserve">  v akumulacijo priprave STV</t>
  </si>
  <si>
    <t>- nivojskimi potopnimi temperaturnimi tipalom za vgradnjo</t>
  </si>
  <si>
    <t xml:space="preserve">  v akumulacijo ogrevne vode</t>
  </si>
  <si>
    <t>- kabelskimi povezavami, zagonom sistema, navodili za uporabo v slovenskem jeziku ter poučevanjem upravljalca</t>
  </si>
  <si>
    <t>BUDERUS tip LOGAMATIC 4321+ FM458 + FM444 + FM445 + FM445 + MEC2</t>
  </si>
  <si>
    <t>Dvostenski dimniški priključek - troslojna plinotesna dimovodna tuljava skladna s standardom EN 1856, notranja dimna cev dimenzije ø400 mm iz nerjavečega jekla 1.4404 debeline minimalno 0,5 mm, zunanja cev iz nerjavečega jekla 1.430, toplotna izolacija iz keramičnih vlaken debeline 25 mm, sestavljena iz sledečih elementov:</t>
  </si>
  <si>
    <t>- osnovna cev dolžine 0,5 metra s čistilnimi vratci</t>
  </si>
  <si>
    <t>- priključni kos na plinski kotel</t>
  </si>
  <si>
    <t>Dobavljeno skupaj s tesnili ter objemkami za nadtlačno delovanje do 200 Pa, montažnim in vijačnim materialom ter ozemljitvijo dimnika.</t>
  </si>
  <si>
    <t>Dvostenski dimnik - troslojna plinotesna dimovodna tuljava skladna s standardom EN 1856, notranja dimna cev dimenzije ø400 mm iz nerjavečega jekla 1.4404 debeline minimalno 0,5 mm, zunanja cev iz nerjavečega jekla 1.430, toplotna izolacija iz keramičnih vlaken debeline 25 mm, sestavljena iz sledečih elementov:</t>
  </si>
  <si>
    <t>- kondenzna posoda z odvodom kondenza</t>
  </si>
  <si>
    <t>- dezov</t>
  </si>
  <si>
    <t>-2 x dimniška vratca (čistilna odprtina) iz nerjavnega jekla</t>
  </si>
  <si>
    <t>- T-kos 87° 400/400 mm za priključitev dimniškega priključka</t>
  </si>
  <si>
    <t>- 2 x lok 30° 400/400 mm</t>
  </si>
  <si>
    <t>- osnovna cev z obešali dolžine 8,0 metrov</t>
  </si>
  <si>
    <t>- distančniki za osnovno cev</t>
  </si>
  <si>
    <t>- pokrov dimniškega jaška z zaključkom</t>
  </si>
  <si>
    <t>- pokrov proti padavinam (dežna kapa iz kortena)</t>
  </si>
  <si>
    <t>OPOMBA:</t>
  </si>
  <si>
    <t>Način pritrditve dimnika, dostop do ustja (lestev), podkonstrukcijo ter način izdelave betonskega podstavka določi proizvajalec dimnika.</t>
  </si>
  <si>
    <t>Plinski stenski kondenzacijski grelnik s prisilnim vlekom (B2.3), lovilnikom kondenza s sifonom, montažno ploščo, nizkotemperaturno regulacijo delovanja kotla in temperature ogrevne vode za regulacijo temperature ogrevne vode v odvisnosti od zunanje temperature, vodenje delovanja obtočne črpalke, vključno z vsem tesnilnim in montažnim materialom, zagonom, navodili v slovenskem jeziku, ter poučevanje osebja</t>
  </si>
  <si>
    <t>Montažna jeklena konzola za postavitev plinskega kotla GB162 z nosilnim okvirom,skupaj s vijačnim in montažnim materialom</t>
  </si>
  <si>
    <t>BUDERUS tip TL1</t>
  </si>
  <si>
    <t>Mikroprocesorska stenska regulacija sistema ogrevanja, kompaktne izvedbe, prirejena za montažo na steno. Avtomatika kot ločena enota z vezavo na kotlovsko avtomatiko z možnostjo vgradnje dveh modulov je dobavljena skupaj z:</t>
  </si>
  <si>
    <t xml:space="preserve">  izmenjevalca</t>
  </si>
  <si>
    <t>- korektorjem prostorske temperature BFU</t>
  </si>
  <si>
    <t>BUDERUS tip LOGAMATIC 4122</t>
  </si>
  <si>
    <t>+ FM445 + FM446 + BFU+MEC2</t>
  </si>
  <si>
    <t>Sistem odvoda zgorevalnega zraka za plinski kotel tipa B2.3, iz Al pločevine f110, z zajemom zgorevalnega zraka iz prostora ter odvodom preko Al cevi, sestavljen iz:</t>
  </si>
  <si>
    <t>- rešetka za zajem zgorevalnega zraka f160 mm</t>
  </si>
  <si>
    <t>- revizijski T kos f110 mm</t>
  </si>
  <si>
    <t>- cev za odvod zgorevalnega zraka f110 na priključku</t>
  </si>
  <si>
    <t>- koleno 87º f110 mm</t>
  </si>
  <si>
    <t>- cev za odvod zgorevalnega zraka f110 mm</t>
  </si>
  <si>
    <t xml:space="preserve">  skupaj z distančnimi vložki, </t>
  </si>
  <si>
    <t>- zaključna garnitura za zajem in izpuh zgorevalnega zraka</t>
  </si>
  <si>
    <t xml:space="preserve">  na vrhu dimnika f110/160 mm</t>
  </si>
  <si>
    <t>skupaj s tesnilnim in pritrdilnim materialom</t>
  </si>
  <si>
    <t>BUDERUS tip GA</t>
  </si>
  <si>
    <t>Pregled dimovodne napeljave s strani pooblaščene organizacije, pridobitev soglasja</t>
  </si>
  <si>
    <t>Nevtralizacijska posoda za zbiranje kondenzata iz kondenzacijskih kotlov ter dimovodne napeljave, skupaj s cevnimi razvodi, črpalko in priključki</t>
  </si>
  <si>
    <t>BUDERUS tip NE 2.0</t>
  </si>
  <si>
    <r>
      <t>Jeklen kondenzacijski toplovodni kotel za priključitev oljnega ali plinskega gorilnika po TRD kompaktne izvedbe v velikimi kotlovskimi vrati z možnostjo odpiranja levo ali desno,z visoko kvalitetno toplotno zaščito ter oplaščenjem iz Al pločevine dobavljen skupaj s kompletom za varovanje kotla po DIN EN12828 navpične izvedbe s temperaturnim regulatorjem TR, varnostnim termostatom STB, dvema varnostnima omejevalnikoma maksimalnega tlaka, varnostnim omejevalnikom minimalnega tlaka, termometrom, potopno tuljko za termometer, vzmetnim varnostnim ventilom DN65/100 (p</t>
    </r>
    <r>
      <rPr>
        <vertAlign val="subscript"/>
        <sz val="10"/>
        <color rgb="FF000000"/>
        <rFont val="Arial"/>
        <family val="2"/>
        <charset val="238"/>
      </rPr>
      <t>izp</t>
    </r>
    <r>
      <rPr>
        <sz val="10"/>
        <color rgb="FF000000"/>
        <rFont val="Arial"/>
        <family val="2"/>
        <charset val="238"/>
      </rPr>
      <t>=6,0 bar), manometrom, varovalom pomanjkanja vode WMS.</t>
    </r>
  </si>
  <si>
    <r>
      <t>Q</t>
    </r>
    <r>
      <rPr>
        <vertAlign val="subscript"/>
        <sz val="10"/>
        <color rgb="FF000000"/>
        <rFont val="Arial"/>
        <family val="2"/>
        <charset val="238"/>
      </rPr>
      <t>nom</t>
    </r>
    <r>
      <rPr>
        <sz val="10"/>
        <color rgb="FF000000"/>
        <rFont val="Arial"/>
        <family val="2"/>
        <charset val="238"/>
      </rPr>
      <t xml:space="preserve"> = 928,0 kW</t>
    </r>
  </si>
  <si>
    <r>
      <t>N</t>
    </r>
    <r>
      <rPr>
        <vertAlign val="subscript"/>
        <sz val="10"/>
        <color rgb="FF000000"/>
        <rFont val="Arial"/>
        <family val="2"/>
        <charset val="238"/>
      </rPr>
      <t>e</t>
    </r>
    <r>
      <rPr>
        <sz val="10"/>
        <color rgb="FF000000"/>
        <rFont val="Arial"/>
        <family val="2"/>
        <charset val="238"/>
      </rPr>
      <t>=3.400 W</t>
    </r>
  </si>
  <si>
    <r>
      <t>SCHIEDEL tip ICS 25 ø400 mm</t>
    </r>
    <r>
      <rPr>
        <sz val="10"/>
        <color rgb="FF000000"/>
        <rFont val="Arial"/>
        <family val="2"/>
        <charset val="238"/>
      </rPr>
      <t xml:space="preserve"> </t>
    </r>
  </si>
  <si>
    <r>
      <t>Q</t>
    </r>
    <r>
      <rPr>
        <vertAlign val="subscript"/>
        <sz val="10"/>
        <color rgb="FF000000"/>
        <rFont val="Arial"/>
        <family val="2"/>
        <charset val="238"/>
      </rPr>
      <t>g</t>
    </r>
    <r>
      <rPr>
        <sz val="10"/>
        <color rgb="FF000000"/>
        <rFont val="Arial"/>
        <family val="2"/>
        <charset val="238"/>
      </rPr>
      <t xml:space="preserve"> = 96,5 kW</t>
    </r>
  </si>
  <si>
    <r>
      <t>BUDERUS tip GB 162 - 100</t>
    </r>
    <r>
      <rPr>
        <sz val="10"/>
        <color rgb="FF000000"/>
        <rFont val="Arial"/>
        <family val="2"/>
        <charset val="238"/>
      </rPr>
      <t xml:space="preserve"> </t>
    </r>
  </si>
  <si>
    <t>VGRADJNA PLINSKIH KOTLOV</t>
  </si>
  <si>
    <r>
      <t>m</t>
    </r>
    <r>
      <rPr>
        <vertAlign val="superscript"/>
        <sz val="10"/>
        <color rgb="FF000000"/>
        <rFont val="Arial"/>
        <family val="2"/>
        <charset val="238"/>
      </rPr>
      <t>2</t>
    </r>
  </si>
  <si>
    <t>Projektna rešitev:</t>
  </si>
  <si>
    <t>Izpihovanje obstoječe plinske inštalacije ter ponovno spuščanje plina v cevovod po uspešno zaključenem tlačnem preizkusu, s strani upravljalca javnega plinovodnega omrežja</t>
  </si>
  <si>
    <t>Prestavitev oziroma prevezava ter začasno blindiranje obstoječih razvodov plinske inštalacije (rezanje, vrtanje, varjenje, urezovanje navojev…)</t>
  </si>
  <si>
    <r>
      <t>Plinski zaporni elektromagnetni ventil s prirobničnimi priključki, normalno zaprt, 230 V, čas zapiranja &lt; 1 s, p</t>
    </r>
    <r>
      <rPr>
        <vertAlign val="subscript"/>
        <sz val="10"/>
        <color rgb="FF000000"/>
        <rFont val="Arial"/>
        <family val="2"/>
        <charset val="238"/>
      </rPr>
      <t>max</t>
    </r>
    <r>
      <rPr>
        <sz val="10"/>
        <color rgb="FF000000"/>
        <rFont val="Arial"/>
        <family val="2"/>
        <charset val="238"/>
      </rPr>
      <t>=200 mbar, skupaj s protiprirobnicami, tesnilnim in vijačnim materialom ter ožičenjem</t>
    </r>
  </si>
  <si>
    <t>DUNGS tip MVD 2100/5 DN 100, PN 1</t>
  </si>
  <si>
    <t>Nizkotlačni regulator tlaka z navojnimi priključki za redukcijo tlaka s 100 mbar na 50 mbar, skupaj z vijačnim ter tesnilnim materialom</t>
  </si>
  <si>
    <r>
      <t>DUNGS tip FRS,</t>
    </r>
    <r>
      <rPr>
        <sz val="10"/>
        <color rgb="FF000000"/>
        <rFont val="Arial"/>
        <family val="2"/>
        <charset val="238"/>
      </rPr>
      <t xml:space="preserve"> </t>
    </r>
    <r>
      <rPr>
        <b/>
        <sz val="10"/>
        <color rgb="FF000000"/>
        <rFont val="Arial"/>
        <family val="2"/>
        <charset val="238"/>
      </rPr>
      <t>DN 40</t>
    </r>
  </si>
  <si>
    <t>Konzola za pritrditev mehovnega plinomera, izdelana po priloženem detajlu iz vročecinkanih jeklenih profilov, skupaj z montažnim materialom</t>
  </si>
  <si>
    <t>G 10</t>
  </si>
  <si>
    <t>Podstavek mora biti skladen z zahtevami upravljalca javnega plinovodnega omrežja!</t>
  </si>
  <si>
    <t>Jeklen podstavek za postavitev mehovnega plinomera G40, DN80 cca 10-15 cm nad tlemi, antikorozijsko zaščiten, s prilagodtivenimi nogicami za možnost namestitve različno visokih plinomerov, skupaj z montažnim in vijačnim materialom</t>
  </si>
  <si>
    <t>Števčni regulator tlaka plina (100 mbar / 22 mbar) z navojnimi priključki, skupaj s tesnilnim in vijačnim materialom</t>
  </si>
  <si>
    <t>ZR, DN 40</t>
  </si>
  <si>
    <t>Mehovni plinomer s prirobničnimi priključki, z nizko frekvenčnim dajalnikom impulzov z ožičenjem za priključitev na CNS, skupaj s protiprirobnicami, vijačnim in tesnilnim materialom</t>
  </si>
  <si>
    <t>ELSTER tip G40, DN 80</t>
  </si>
  <si>
    <t>Kontrola delovanja obstoječega turbinskega plinomera ter ob neustreznosti zamenjava z novim</t>
  </si>
  <si>
    <t>Komunikacijski modul za spremljanje porabe plina z vgradnjo korektorju volumna turbinskega plinomera ter priključitvijo na CNS, skupaj z ožičenjem</t>
  </si>
  <si>
    <t>Manometer z Bourdonovo cevjo za plin s priključkom, DN15 (R 1/2'') spodaj, premera 160 mm, razred točnosti 1.0, skupaj z vijačnim ter tesnilnim materialom</t>
  </si>
  <si>
    <t>merilno območje 0 - 40 mbar</t>
  </si>
  <si>
    <t>merilno območje 0 - 100 mbar</t>
  </si>
  <si>
    <t>merilno območje 0 - 150 mbar</t>
  </si>
  <si>
    <t>Termometer v medeninastem ohišju ravne izvedbe, z navojnim priključkom R 1/2", komplet z montažnim in tesnilnim materialom</t>
  </si>
  <si>
    <t>- z merilnim območjem od -30 do +50 °C</t>
  </si>
  <si>
    <t>Krogelna pipa z navojnima priključkoma standardne dolžine, tlačne stopnje PN 16, atestirana za zemeljski plin, z ročko za posluževanje, blindirnim čepom, skupaj z vijačnim ter tesnilnim materialom</t>
  </si>
  <si>
    <t>DN 15, PN 16</t>
  </si>
  <si>
    <t>Krogelna pipa z navojnima priključkoma standardne dolžine, tlačne stopnje PN 16, atestirana za zemeljski plin, z ročko za posluževanje, skupaj z vijačnim ter tesnilnim materialom</t>
  </si>
  <si>
    <t>DN 40, PN 16</t>
  </si>
  <si>
    <t>Krogelna pipa s prirobničnima priključkoma standardne dolžine, standardne dolžine, atestirana za zemeljski plin, z ročko za posluževanje, skupaj s protiprirobnicama, vijačnim ter tesnilnim materialom</t>
  </si>
  <si>
    <t>DN 80, PN 16</t>
  </si>
  <si>
    <t>Zaporni element s termičnim varovalom navojne izvedbe, standardne dolžine, atestiran za zemeljski plin, z ročko za posluževanje, skupaj z vijačnim ter tesnilnim materialom.</t>
  </si>
  <si>
    <t>DN 40, PN 5</t>
  </si>
  <si>
    <t>DN 50, PN 5</t>
  </si>
  <si>
    <t>Zaporni element s termičnim varovalom s prirobničnima priključkoma, standardne dolžine, atestiran za zemeljski plin, z ročko za posluževanje, skupaj s protiprirobnicama, vijačnim ter tesnilnim materialom</t>
  </si>
  <si>
    <t>Jeklen aksialni kompenzator s prirobničnima priključkoma, meh iz materiala 1.4541, atestiran za zemeljski plin, skupaj s protiprirobnicama, vijačnim ter tesnilnim materialom</t>
  </si>
  <si>
    <t>Srednje težka navojna cev po SIST EN 10255 / DIN 2440 z atestom 2.2., skupaj s fitingi (T kosi, kolena, spojke, redukcije…), fazonskimi kosi, varilnim in obešalnim materialom ter odstranitvjo korozije in čiščenjem cevi, dvakratnim popleskom z antikorozijsko barvo ter pleskanjem z rumeno barvo po barvni lestvici RAL 1021</t>
  </si>
  <si>
    <t>( + 5 % za razrez)</t>
  </si>
  <si>
    <t>f 48,3 x 3,25 mm (DN40)</t>
  </si>
  <si>
    <t>Jeklena brezšivna cev po SIST EN 10216-1 / DIN 1629 / DIN 2448 z atestom 3.1., skupaj s fitingi (T kosi, kolena, spojke, redukcije…), fazonskimi kosi, varilnim in obešalnim materialom ter dvakratnim popleskom z antikorozijsko barvo po predhodnem čiščenju ter odstranitvi korozije</t>
  </si>
  <si>
    <t>f 114,3 x 3,60 mm (DN100)</t>
  </si>
  <si>
    <t>Prehodni kos za prehod plinske cevi skozi steno izdelan po detajlu za cev ter zapolnjen s požarno zaščitnim kitom</t>
  </si>
  <si>
    <t>DN 40 (DN 65)</t>
  </si>
  <si>
    <t>DN 80 (DN 100)</t>
  </si>
  <si>
    <t>Konstrukcijski profili, cevne konzole in obešala za notranjo in zunanjo montažo, izdelana iz jeklenih nerjavnih profilov in cevnih objemk, skupaj z montažo na nosilni profil, strop oziroma zid, skupaj z vijačnim in pritrdilnim materialom</t>
  </si>
  <si>
    <r>
      <t>HILTI</t>
    </r>
    <r>
      <rPr>
        <sz val="10"/>
        <color rgb="FF000000"/>
        <rFont val="Arial"/>
        <family val="2"/>
        <charset val="238"/>
      </rPr>
      <t xml:space="preserve"> </t>
    </r>
  </si>
  <si>
    <t>Gradbena dela potrebna za izvedbo plinske inštalacije, skupaj z izdelavo odprtin skozi betonske in opečne stene, dolblenjem opečnih sten, sanacijo in vzpostavitvijo predhodnega stanja, v ceni zajeti tudi gradbeni material</t>
  </si>
  <si>
    <t>Priključitev ter kontrola delovanja plinskih trošil</t>
  </si>
  <si>
    <t>Nadzor s strani upravljalca javnega plinovodnega omrežja</t>
  </si>
  <si>
    <t>Demontaža obstoječe inštalacije in naprav v centralni kotlovnici skupaj s kotli, vsemi napravami, armaturami, črpalkami, cevnimi razvodi, dimniškimi tuljavami, dimniškimi priključki, izolacijo, uporaba dvigala in ostalih pripomočkov za varno odstranitev skupaj z odvozom na deponijo oziroma na podjetje za predelavo surovin ter pridobitvijo potrdila (ocena)</t>
  </si>
  <si>
    <t>Prestavitev oziroma prevezava ter začasno blindiranje obstoječih razvodov ogrevne vode (rezanje, vrtanje, varjenje, urezovanje navojev…)</t>
  </si>
  <si>
    <t>- funkcijskim modulom za dva ogrevalna kroga z</t>
  </si>
  <si>
    <t xml:space="preserve">  mešalnim ventilom in obtočno črpalko</t>
  </si>
  <si>
    <t>BUDERUS tip LOGAMATIC 4322 + FM442+MEC2</t>
  </si>
  <si>
    <t>Energetsko učinkovita obtočna črpalka z zvezno regulacijo vrtljajev, z navojnimi priključki s priključnimi holandci, izolacijo, IF modulom za priključitev na sistem za energetski nadzor in obvladovanje stroškov, skupaj s tesnilnim in vijačnim materialom</t>
  </si>
  <si>
    <t>Energetski razred: A</t>
  </si>
  <si>
    <r>
      <t>V= 1,00 m</t>
    </r>
    <r>
      <rPr>
        <vertAlign val="superscript"/>
        <sz val="10"/>
        <color rgb="FF000000"/>
        <rFont val="Arial"/>
        <family val="2"/>
        <charset val="238"/>
      </rPr>
      <t>3</t>
    </r>
    <r>
      <rPr>
        <sz val="10"/>
        <color rgb="FF000000"/>
        <rFont val="Arial"/>
        <family val="2"/>
        <charset val="238"/>
      </rPr>
      <t>/h</t>
    </r>
  </si>
  <si>
    <t>H= 61 kPa</t>
  </si>
  <si>
    <r>
      <t>N</t>
    </r>
    <r>
      <rPr>
        <vertAlign val="subscript"/>
        <sz val="10"/>
        <color rgb="FF000000"/>
        <rFont val="Arial"/>
        <family val="2"/>
        <charset val="238"/>
      </rPr>
      <t>e</t>
    </r>
    <r>
      <rPr>
        <sz val="10"/>
        <color rgb="FF000000"/>
        <rFont val="Arial"/>
        <family val="2"/>
        <charset val="238"/>
      </rPr>
      <t>= 130 W</t>
    </r>
  </si>
  <si>
    <t>U=230 V / 50 Hz</t>
  </si>
  <si>
    <r>
      <t>WILO tip STRATOS 25/1-8 EM</t>
    </r>
    <r>
      <rPr>
        <sz val="10"/>
        <color rgb="FF000000"/>
        <rFont val="Arial"/>
        <family val="2"/>
        <charset val="238"/>
      </rPr>
      <t xml:space="preserve"> </t>
    </r>
    <r>
      <rPr>
        <b/>
        <sz val="10"/>
        <color rgb="FF000000"/>
        <rFont val="Arial"/>
        <family val="2"/>
        <charset val="238"/>
      </rPr>
      <t xml:space="preserve"> + IF modul</t>
    </r>
  </si>
  <si>
    <r>
      <t>V= 4,30 m</t>
    </r>
    <r>
      <rPr>
        <vertAlign val="superscript"/>
        <sz val="10"/>
        <color rgb="FF000000"/>
        <rFont val="Arial"/>
        <family val="2"/>
        <charset val="238"/>
      </rPr>
      <t>3</t>
    </r>
    <r>
      <rPr>
        <sz val="10"/>
        <color rgb="FF000000"/>
        <rFont val="Arial"/>
        <family val="2"/>
        <charset val="238"/>
      </rPr>
      <t>/h</t>
    </r>
  </si>
  <si>
    <t>H= 62 kPa</t>
  </si>
  <si>
    <r>
      <t>N</t>
    </r>
    <r>
      <rPr>
        <vertAlign val="subscript"/>
        <sz val="10"/>
        <color rgb="FF000000"/>
        <rFont val="Arial"/>
        <family val="2"/>
        <charset val="238"/>
      </rPr>
      <t>e</t>
    </r>
    <r>
      <rPr>
        <sz val="10"/>
        <color rgb="FF000000"/>
        <rFont val="Arial"/>
        <family val="2"/>
        <charset val="238"/>
      </rPr>
      <t>= 190 W</t>
    </r>
  </si>
  <si>
    <r>
      <t>WILO tip STRATOS 30/1-10 EM</t>
    </r>
    <r>
      <rPr>
        <sz val="10"/>
        <color rgb="FF000000"/>
        <rFont val="Arial"/>
        <family val="2"/>
        <charset val="238"/>
      </rPr>
      <t xml:space="preserve"> </t>
    </r>
    <r>
      <rPr>
        <b/>
        <sz val="10"/>
        <color rgb="FF000000"/>
        <rFont val="Arial"/>
        <family val="2"/>
        <charset val="238"/>
      </rPr>
      <t xml:space="preserve"> + IF modul</t>
    </r>
  </si>
  <si>
    <t>Energetsko učinkovita obtočna črpalka z zvezno regulacijo vrtljajev, s prirobničnimi priključki ter protiprirobnicami, gumijastimi medprirobničnimi gumijastimi kompenzatorji, izolacijo, IF modulom za priključitev na sistem za energetski nadzor in obvladovanje stroškov, skupaj s tesnilnim in vijačnim materialom</t>
  </si>
  <si>
    <r>
      <t>V= 13,30 m</t>
    </r>
    <r>
      <rPr>
        <vertAlign val="superscript"/>
        <sz val="10"/>
        <color rgb="FF000000"/>
        <rFont val="Arial"/>
        <family val="2"/>
        <charset val="238"/>
      </rPr>
      <t>3</t>
    </r>
    <r>
      <rPr>
        <sz val="10"/>
        <color rgb="FF000000"/>
        <rFont val="Arial"/>
        <family val="2"/>
        <charset val="238"/>
      </rPr>
      <t>/h</t>
    </r>
  </si>
  <si>
    <t>H= 55 kPa</t>
  </si>
  <si>
    <r>
      <t>N</t>
    </r>
    <r>
      <rPr>
        <vertAlign val="subscript"/>
        <sz val="10"/>
        <color rgb="FF000000"/>
        <rFont val="Arial"/>
        <family val="2"/>
        <charset val="238"/>
      </rPr>
      <t>e</t>
    </r>
    <r>
      <rPr>
        <sz val="10"/>
        <color rgb="FF000000"/>
        <rFont val="Arial"/>
        <family val="2"/>
        <charset val="238"/>
      </rPr>
      <t>= 430 W</t>
    </r>
  </si>
  <si>
    <t>U= 230 V / 50 Hz</t>
  </si>
  <si>
    <t>WILO tip STRATOS 50/1-9 EM + IF modul</t>
  </si>
  <si>
    <r>
      <t>V= 57,33 m</t>
    </r>
    <r>
      <rPr>
        <vertAlign val="superscript"/>
        <sz val="10"/>
        <color rgb="FF000000"/>
        <rFont val="Arial"/>
        <family val="2"/>
        <charset val="238"/>
      </rPr>
      <t>3</t>
    </r>
    <r>
      <rPr>
        <sz val="10"/>
        <color rgb="FF000000"/>
        <rFont val="Arial"/>
        <family val="2"/>
        <charset val="238"/>
      </rPr>
      <t>/h</t>
    </r>
  </si>
  <si>
    <t>H= 39 kPa</t>
  </si>
  <si>
    <r>
      <t>N</t>
    </r>
    <r>
      <rPr>
        <vertAlign val="subscript"/>
        <sz val="10"/>
        <color rgb="FF000000"/>
        <rFont val="Arial"/>
        <family val="2"/>
        <charset val="238"/>
      </rPr>
      <t>e</t>
    </r>
    <r>
      <rPr>
        <sz val="10"/>
        <color rgb="FF000000"/>
        <rFont val="Arial"/>
        <family val="2"/>
        <charset val="238"/>
      </rPr>
      <t>= 2,2 kW</t>
    </r>
  </si>
  <si>
    <t>U= 400 V / 3ph. / 50 Hz</t>
  </si>
  <si>
    <r>
      <t>WILO tip IP-E 80/115-2,2/2 DM</t>
    </r>
    <r>
      <rPr>
        <sz val="10"/>
        <color rgb="FF000000"/>
        <rFont val="Arial"/>
        <family val="2"/>
        <charset val="238"/>
      </rPr>
      <t xml:space="preserve"> </t>
    </r>
    <r>
      <rPr>
        <b/>
        <sz val="10"/>
        <color rgb="FF000000"/>
        <rFont val="Arial"/>
        <family val="2"/>
        <charset val="238"/>
      </rPr>
      <t xml:space="preserve"> + IF modul</t>
    </r>
  </si>
  <si>
    <r>
      <t>V= 100,0 m</t>
    </r>
    <r>
      <rPr>
        <vertAlign val="superscript"/>
        <sz val="10"/>
        <color rgb="FF000000"/>
        <rFont val="Arial"/>
        <family val="2"/>
        <charset val="238"/>
      </rPr>
      <t>3</t>
    </r>
    <r>
      <rPr>
        <sz val="10"/>
        <color rgb="FF000000"/>
        <rFont val="Arial"/>
        <family val="2"/>
        <charset val="238"/>
      </rPr>
      <t>/h</t>
    </r>
  </si>
  <si>
    <t>H= 200 kPa</t>
  </si>
  <si>
    <r>
      <t>N</t>
    </r>
    <r>
      <rPr>
        <vertAlign val="subscript"/>
        <sz val="10"/>
        <color rgb="FF000000"/>
        <rFont val="Arial"/>
        <family val="2"/>
        <charset val="238"/>
      </rPr>
      <t>e</t>
    </r>
    <r>
      <rPr>
        <sz val="10"/>
        <color rgb="FF000000"/>
        <rFont val="Arial"/>
        <family val="2"/>
        <charset val="238"/>
      </rPr>
      <t>= 15,0 kW</t>
    </r>
  </si>
  <si>
    <r>
      <t>WILO tip IL-E 80/170-15/2 DM</t>
    </r>
    <r>
      <rPr>
        <sz val="10"/>
        <color rgb="FF000000"/>
        <rFont val="Arial"/>
        <family val="2"/>
        <charset val="238"/>
      </rPr>
      <t xml:space="preserve"> </t>
    </r>
    <r>
      <rPr>
        <b/>
        <sz val="10"/>
        <color rgb="FF000000"/>
        <rFont val="Arial"/>
        <family val="2"/>
        <charset val="238"/>
      </rPr>
      <t xml:space="preserve"> + IF modul</t>
    </r>
  </si>
  <si>
    <t>Tripotni regulacijski ventil z navojnimi priključki s priključnimi holandci, skupaj s tesnilnim materialom ter elektromotornim pogonom tritočkovnim regulacijskim signalom</t>
  </si>
  <si>
    <t>DN 15; PN 16</t>
  </si>
  <si>
    <r>
      <t>k</t>
    </r>
    <r>
      <rPr>
        <vertAlign val="subscript"/>
        <sz val="10"/>
        <color rgb="FF000000"/>
        <rFont val="Arial"/>
        <family val="2"/>
        <charset val="238"/>
      </rPr>
      <t>vs</t>
    </r>
    <r>
      <rPr>
        <sz val="10"/>
        <color rgb="FF000000"/>
        <rFont val="Arial"/>
        <family val="2"/>
        <charset val="238"/>
      </rPr>
      <t>=2,5 m</t>
    </r>
    <r>
      <rPr>
        <vertAlign val="superscript"/>
        <sz val="10"/>
        <color rgb="FF000000"/>
        <rFont val="Arial"/>
        <family val="2"/>
        <charset val="238"/>
      </rPr>
      <t>3</t>
    </r>
    <r>
      <rPr>
        <sz val="10"/>
        <color rgb="FF000000"/>
        <rFont val="Arial"/>
        <family val="2"/>
        <charset val="238"/>
      </rPr>
      <t>/h</t>
    </r>
  </si>
  <si>
    <r>
      <t>DANFOSS tip VRG3 15/2,5 + AMV 435/230V</t>
    </r>
    <r>
      <rPr>
        <sz val="10"/>
        <color rgb="FF000000"/>
        <rFont val="Arial"/>
        <family val="2"/>
        <charset val="238"/>
      </rPr>
      <t xml:space="preserve"> </t>
    </r>
  </si>
  <si>
    <t>DN 50; PN 16</t>
  </si>
  <si>
    <r>
      <t>k</t>
    </r>
    <r>
      <rPr>
        <vertAlign val="subscript"/>
        <sz val="10"/>
        <color rgb="FF000000"/>
        <rFont val="Arial"/>
        <family val="2"/>
        <charset val="238"/>
      </rPr>
      <t>vs</t>
    </r>
    <r>
      <rPr>
        <sz val="10"/>
        <color rgb="FF000000"/>
        <rFont val="Arial"/>
        <family val="2"/>
        <charset val="238"/>
      </rPr>
      <t>=40,0 m</t>
    </r>
    <r>
      <rPr>
        <vertAlign val="superscript"/>
        <sz val="10"/>
        <color rgb="FF000000"/>
        <rFont val="Arial"/>
        <family val="2"/>
        <charset val="238"/>
      </rPr>
      <t>3</t>
    </r>
    <r>
      <rPr>
        <sz val="10"/>
        <color rgb="FF000000"/>
        <rFont val="Arial"/>
        <family val="2"/>
        <charset val="238"/>
      </rPr>
      <t>/h</t>
    </r>
  </si>
  <si>
    <r>
      <t>DANFOSS tip VRG3 50/40,0 + AMV 435/230V</t>
    </r>
    <r>
      <rPr>
        <sz val="10"/>
        <color rgb="FF000000"/>
        <rFont val="Arial"/>
        <family val="2"/>
        <charset val="238"/>
      </rPr>
      <t xml:space="preserve"> </t>
    </r>
  </si>
  <si>
    <t>Tripotni regulacijski ventil s prirobničnimi priključki, skupaj s protiprirobnicami, tesnilnim in vijačnim materialom ter elektromotornim pogonom tritočkovnim regulacijskim signalom</t>
  </si>
  <si>
    <t>DN 125; PN 16</t>
  </si>
  <si>
    <r>
      <t>k</t>
    </r>
    <r>
      <rPr>
        <vertAlign val="subscript"/>
        <sz val="10"/>
        <color rgb="FF000000"/>
        <rFont val="Arial"/>
        <family val="2"/>
        <charset val="238"/>
      </rPr>
      <t>vs</t>
    </r>
    <r>
      <rPr>
        <sz val="10"/>
        <color rgb="FF000000"/>
        <rFont val="Arial"/>
        <family val="2"/>
        <charset val="238"/>
      </rPr>
      <t>=225,0 m</t>
    </r>
    <r>
      <rPr>
        <vertAlign val="superscript"/>
        <sz val="10"/>
        <color rgb="FF000000"/>
        <rFont val="Arial"/>
        <family val="2"/>
        <charset val="238"/>
      </rPr>
      <t>3</t>
    </r>
    <r>
      <rPr>
        <sz val="10"/>
        <color rgb="FF000000"/>
        <rFont val="Arial"/>
        <family val="2"/>
        <charset val="238"/>
      </rPr>
      <t>/h</t>
    </r>
  </si>
  <si>
    <r>
      <t>DANFOSS tip VF3 125/225,0 + AMV 55/8/230V</t>
    </r>
    <r>
      <rPr>
        <sz val="10"/>
        <color rgb="FF000000"/>
        <rFont val="Arial"/>
        <family val="2"/>
        <charset val="238"/>
      </rPr>
      <t xml:space="preserve"> </t>
    </r>
  </si>
  <si>
    <t>Ultrazvočni merilnik toplotne energije navojne izvedbe, z ločeno računsko enoto ter dvema temperaturnima tipaloma s potopnima tuljkama, vgradnim modulom MBUSREP za priključitev na sistem za energetski nadzor in obvladovanje stroškov, skupaj s holandci, vmesnim kosom za vgradnjo v času poskusnega obratovanja, tesnilnim in vijačnim materialom</t>
  </si>
  <si>
    <t>DN 32, PN 16</t>
  </si>
  <si>
    <r>
      <t>V</t>
    </r>
    <r>
      <rPr>
        <vertAlign val="subscript"/>
        <sz val="10"/>
        <color rgb="FF000000"/>
        <rFont val="Arial"/>
        <family val="2"/>
        <charset val="238"/>
      </rPr>
      <t>nom</t>
    </r>
    <r>
      <rPr>
        <sz val="10"/>
        <color rgb="FF000000"/>
        <rFont val="Arial"/>
        <family val="2"/>
        <charset val="238"/>
      </rPr>
      <t xml:space="preserve"> = 6,00 m</t>
    </r>
    <r>
      <rPr>
        <vertAlign val="superscript"/>
        <sz val="10"/>
        <color rgb="FF000000"/>
        <rFont val="Arial"/>
        <family val="2"/>
        <charset val="238"/>
      </rPr>
      <t>3</t>
    </r>
    <r>
      <rPr>
        <sz val="10"/>
        <color rgb="FF000000"/>
        <rFont val="Arial"/>
        <family val="2"/>
        <charset val="238"/>
      </rPr>
      <t>/h</t>
    </r>
  </si>
  <si>
    <t>ALLMESS tip CF-ECHO II 6,0-260 + MBUSREP</t>
  </si>
  <si>
    <t>Ultrazvočni merilnik toplotne energije s prirobničnimi priključki, z ločeno računsko enoto ter dvema temperaturnima tipaloma s potopnima tuljkama, vgradnim modulom MBUSREP za priključitev na sistem za energetski nadzor in obvladovanje stroškov, skupaj s protiprirobnicami, vmesnim kosom za vgradnjo v času poskusnega obratovanja, tesnilnim in vijačnim materialom</t>
  </si>
  <si>
    <t>DN 50, PN 16</t>
  </si>
  <si>
    <r>
      <t>V</t>
    </r>
    <r>
      <rPr>
        <vertAlign val="subscript"/>
        <sz val="10"/>
        <color rgb="FF000000"/>
        <rFont val="Arial"/>
        <family val="2"/>
        <charset val="238"/>
      </rPr>
      <t>nom</t>
    </r>
    <r>
      <rPr>
        <sz val="10"/>
        <color rgb="FF000000"/>
        <rFont val="Arial"/>
        <family val="2"/>
        <charset val="238"/>
      </rPr>
      <t xml:space="preserve"> = 15,00 m</t>
    </r>
    <r>
      <rPr>
        <vertAlign val="superscript"/>
        <sz val="10"/>
        <color rgb="FF000000"/>
        <rFont val="Arial"/>
        <family val="2"/>
        <charset val="238"/>
      </rPr>
      <t>3</t>
    </r>
    <r>
      <rPr>
        <sz val="10"/>
        <color rgb="FF000000"/>
        <rFont val="Arial"/>
        <family val="2"/>
        <charset val="238"/>
      </rPr>
      <t>/h</t>
    </r>
  </si>
  <si>
    <t>ALLMESS tip CF ECHO II 15,0-270F + MBUSREP</t>
  </si>
  <si>
    <t>DN 100, PN 16</t>
  </si>
  <si>
    <r>
      <t>V</t>
    </r>
    <r>
      <rPr>
        <vertAlign val="subscript"/>
        <sz val="10"/>
        <color rgb="FF000000"/>
        <rFont val="Arial"/>
        <family val="2"/>
        <charset val="238"/>
      </rPr>
      <t>nom</t>
    </r>
    <r>
      <rPr>
        <sz val="10"/>
        <color rgb="FF000000"/>
        <rFont val="Arial"/>
        <family val="2"/>
        <charset val="238"/>
      </rPr>
      <t xml:space="preserve"> = 60,00 m</t>
    </r>
    <r>
      <rPr>
        <vertAlign val="superscript"/>
        <sz val="10"/>
        <color rgb="FF000000"/>
        <rFont val="Arial"/>
        <family val="2"/>
        <charset val="238"/>
      </rPr>
      <t>3</t>
    </r>
    <r>
      <rPr>
        <sz val="10"/>
        <color rgb="FF000000"/>
        <rFont val="Arial"/>
        <family val="2"/>
        <charset val="238"/>
      </rPr>
      <t>/h</t>
    </r>
  </si>
  <si>
    <t>ALLMESS tip USBR473 60,0-360F + CF55 + MBUSREP</t>
  </si>
  <si>
    <t>Ploščni prenosnik toplote iz nerjavne pločevine sestavljive izvedbe, dobavljen skupaj s podstavkom, prirobnicami in protiprirobnicami, izolacijo, tesnilnim in vijačnim materialom</t>
  </si>
  <si>
    <r>
      <t>Q</t>
    </r>
    <r>
      <rPr>
        <vertAlign val="subscript"/>
        <sz val="10"/>
        <color rgb="FF000000"/>
        <rFont val="Arial"/>
        <family val="2"/>
        <charset val="238"/>
      </rPr>
      <t>grelna</t>
    </r>
    <r>
      <rPr>
        <sz val="10"/>
        <color rgb="FF000000"/>
        <rFont val="Arial"/>
        <family val="2"/>
        <charset val="238"/>
      </rPr>
      <t xml:space="preserve"> = 300,0 kW</t>
    </r>
  </si>
  <si>
    <t>primar: 80/60°C (ogrevna voda)</t>
  </si>
  <si>
    <t>Δp=18,0 kPa</t>
  </si>
  <si>
    <t>(PN10)</t>
  </si>
  <si>
    <t>sekundar: 40/65 °C (sanitarna voda)</t>
  </si>
  <si>
    <r>
      <t>V= 10,42 m</t>
    </r>
    <r>
      <rPr>
        <vertAlign val="superscript"/>
        <sz val="10"/>
        <color rgb="FF000000"/>
        <rFont val="Arial"/>
        <family val="2"/>
        <charset val="238"/>
      </rPr>
      <t>3</t>
    </r>
    <r>
      <rPr>
        <sz val="10"/>
        <color rgb="FF000000"/>
        <rFont val="Arial"/>
        <family val="2"/>
        <charset val="238"/>
      </rPr>
      <t>/h</t>
    </r>
  </si>
  <si>
    <t>Δp=14 kPa</t>
  </si>
  <si>
    <t>ALFA LAVAL tip M6/26 plošč</t>
  </si>
  <si>
    <r>
      <t>Q</t>
    </r>
    <r>
      <rPr>
        <vertAlign val="subscript"/>
        <sz val="10"/>
        <color rgb="FF000000"/>
        <rFont val="Arial"/>
        <family val="2"/>
        <charset val="238"/>
      </rPr>
      <t>grelna</t>
    </r>
    <r>
      <rPr>
        <sz val="10"/>
        <color rgb="FF000000"/>
        <rFont val="Arial"/>
        <family val="2"/>
        <charset val="238"/>
      </rPr>
      <t xml:space="preserve"> = 100,0 kW</t>
    </r>
  </si>
  <si>
    <t>Δp=14,0 kPa</t>
  </si>
  <si>
    <t>(PN6)</t>
  </si>
  <si>
    <r>
      <t>V= 3,36 m</t>
    </r>
    <r>
      <rPr>
        <vertAlign val="superscript"/>
        <sz val="10"/>
        <color rgb="FF000000"/>
        <rFont val="Arial"/>
        <family val="2"/>
        <charset val="238"/>
      </rPr>
      <t>3</t>
    </r>
    <r>
      <rPr>
        <sz val="10"/>
        <color rgb="FF000000"/>
        <rFont val="Arial"/>
        <family val="2"/>
        <charset val="238"/>
      </rPr>
      <t>/h</t>
    </r>
  </si>
  <si>
    <t>Δp=10 kPa</t>
  </si>
  <si>
    <t>ALFA LAVAL tip M3/38 plošč</t>
  </si>
  <si>
    <t>Hidravlični kretnica / akumulator ogrevne vode okroglega preseka f1600 mm in višine 3500 mm za ločitev primarnega in sekundarnega kroga ogrevne vode s prirobničnimi priključki te protiprirobnicami, odzračevalnim ločkom volumna 5 litrov s povezovalno cevko f10 dolžine cca 10 m ter krogelnim ventilom DN 10, PN10 , tremi priključki za nivojska temperaturna tipala s potopno tuljkami, tremi priključki za nivojske termometre s potopno tuljkami, revizijsko prirobnico, izpustno pipico, skupaj z nosilnim podstavkom, izolacijskim ohišjem iz kamene volne debeline 150 mm z Al oplaščenjem, tesnilnim in montažnim materialom</t>
  </si>
  <si>
    <t>- 1 x DN 150 primar (dovod/povratek)</t>
  </si>
  <si>
    <t>- 1 x DN 80 primar (dovod/povratek)</t>
  </si>
  <si>
    <t>- 1 x DN 200 sekundar (dovod/povratek)</t>
  </si>
  <si>
    <t>- 1 x DN 50 navojni (praznjenje)</t>
  </si>
  <si>
    <r>
      <t>H</t>
    </r>
    <r>
      <rPr>
        <vertAlign val="subscript"/>
        <sz val="10"/>
        <color rgb="FF000000"/>
        <rFont val="Arial"/>
        <family val="2"/>
        <charset val="238"/>
      </rPr>
      <t>max</t>
    </r>
    <r>
      <rPr>
        <sz val="10"/>
        <color rgb="FF000000"/>
        <rFont val="Arial"/>
        <family val="2"/>
        <charset val="238"/>
      </rPr>
      <t xml:space="preserve"> = 3,5 m (z upoštevanjem izolacije)</t>
    </r>
  </si>
  <si>
    <r>
      <t>D</t>
    </r>
    <r>
      <rPr>
        <vertAlign val="subscript"/>
        <sz val="10"/>
        <color rgb="FF000000"/>
        <rFont val="Arial"/>
        <family val="2"/>
        <charset val="238"/>
      </rPr>
      <t>max</t>
    </r>
    <r>
      <rPr>
        <sz val="10"/>
        <color rgb="FF000000"/>
        <rFont val="Arial"/>
        <family val="2"/>
        <charset val="238"/>
      </rPr>
      <t xml:space="preserve"> = 1,6 m (z upoštevanjem izolacije)</t>
    </r>
  </si>
  <si>
    <t>SIMON tip AKU/HW 7000</t>
  </si>
  <si>
    <t xml:space="preserve">Akumulator ogrevne vode/hidravlična kretnica se izdela na mestu postavitve, kjer se izvede tudi tlačni preizkus ter pridobi vsa potrebna potrdila. Pred vnosom posameznih kosov je potrebno preveriti dimenzije odprtin za vnos, prostora postavitve ter maksimalno možno vgradno višino! </t>
  </si>
  <si>
    <t>Varnostni ventil za zaščito pred previsokim tlakom na generatorjih toplote, z vzmetnim delovanjem, možnostjo ročnega odzračevanja, skupaj s tesnilnim in vijačnim materialom</t>
  </si>
  <si>
    <r>
      <t>p</t>
    </r>
    <r>
      <rPr>
        <vertAlign val="subscript"/>
        <sz val="10"/>
        <color rgb="FF000000"/>
        <rFont val="Arial"/>
        <family val="2"/>
        <charset val="238"/>
      </rPr>
      <t>st</t>
    </r>
    <r>
      <rPr>
        <sz val="10"/>
        <color rgb="FF000000"/>
        <rFont val="Arial"/>
        <family val="2"/>
        <charset val="238"/>
      </rPr>
      <t>=1,5 bar</t>
    </r>
  </si>
  <si>
    <r>
      <t>p</t>
    </r>
    <r>
      <rPr>
        <vertAlign val="subscript"/>
        <sz val="10"/>
        <color rgb="FF000000"/>
        <rFont val="Arial"/>
        <family val="2"/>
        <charset val="238"/>
      </rPr>
      <t>od</t>
    </r>
    <r>
      <rPr>
        <sz val="10"/>
        <color rgb="FF000000"/>
        <rFont val="Arial"/>
        <family val="2"/>
        <charset val="238"/>
      </rPr>
      <t>=3,0 bar</t>
    </r>
  </si>
  <si>
    <t xml:space="preserve">DN 20/32 </t>
  </si>
  <si>
    <t>Kompaktna naprava za vzdrževanje tlaka v sistemu ogrevne vode v mejah +/- 0,1 bar, dobavljena z omaro s prosto programabilnim mikroprocesorskim krmilnikom za pogon kompresorja, z dvojnim kompresorjem, priključkom za dopolnjevanje sistema s krogelno pipo in elektromagnetnim ventilom MV, skupaj z montažnim in tesnilnim materialom ter ožičenjem</t>
  </si>
  <si>
    <t>REFLEX tip REFLEXOMAT VS90/2 + MV</t>
  </si>
  <si>
    <t>Ne = 1,50 kW</t>
  </si>
  <si>
    <t>U = 230 V / 50 Hz</t>
  </si>
  <si>
    <t>Membranska razteznostna posoda za kompresorski sistem vzdrževanja tlaka, skupaj z varnostnim ventilom, povezovalnimi cevmi, montažnim in tesnilnim materialom</t>
  </si>
  <si>
    <r>
      <t>REFLEX tip RG800</t>
    </r>
    <r>
      <rPr>
        <sz val="10"/>
        <color rgb="FF000000"/>
        <rFont val="Arial"/>
        <family val="2"/>
        <charset val="238"/>
      </rPr>
      <t xml:space="preserve"> </t>
    </r>
    <r>
      <rPr>
        <b/>
        <sz val="10"/>
        <color rgb="FF000000"/>
        <rFont val="Arial"/>
        <family val="2"/>
        <charset val="238"/>
      </rPr>
      <t>/ 6 bar</t>
    </r>
    <r>
      <rPr>
        <sz val="10"/>
        <color rgb="FF000000"/>
        <rFont val="Arial"/>
        <family val="2"/>
        <charset val="238"/>
      </rPr>
      <t xml:space="preserve"> </t>
    </r>
  </si>
  <si>
    <t>V= 800 l</t>
  </si>
  <si>
    <t>Dodatna membranska razteznostna posoda za kompresorski sistem vzdrževanja tlaka, skupaj z varnostnim ventilom, povezovalnimi cevmi, montažnim in tesnilnim materialom</t>
  </si>
  <si>
    <r>
      <t>REFLEX tip RF800</t>
    </r>
    <r>
      <rPr>
        <sz val="10"/>
        <color rgb="FF000000"/>
        <rFont val="Arial"/>
        <family val="2"/>
        <charset val="238"/>
      </rPr>
      <t xml:space="preserve"> </t>
    </r>
    <r>
      <rPr>
        <b/>
        <sz val="10"/>
        <color rgb="FF000000"/>
        <rFont val="Arial"/>
        <family val="2"/>
        <charset val="238"/>
      </rPr>
      <t>/ 6 bar</t>
    </r>
    <r>
      <rPr>
        <sz val="10"/>
        <color rgb="FF000000"/>
        <rFont val="Arial"/>
        <family val="2"/>
        <charset val="238"/>
      </rPr>
      <t xml:space="preserve"> </t>
    </r>
  </si>
  <si>
    <t>Zaprta membranska raztezna posoda, komplet s priključnim kosom z zapornim ventilom s kapo proti nepooblaščenemu posluževanju in izpustno pipico ter montažnim materialom</t>
  </si>
  <si>
    <r>
      <t>V</t>
    </r>
    <r>
      <rPr>
        <vertAlign val="subscript"/>
        <sz val="10"/>
        <color rgb="FF000000"/>
        <rFont val="Arial"/>
        <family val="2"/>
        <charset val="238"/>
      </rPr>
      <t>cel</t>
    </r>
    <r>
      <rPr>
        <sz val="10"/>
        <color rgb="FF000000"/>
        <rFont val="Arial"/>
        <family val="2"/>
        <charset val="238"/>
      </rPr>
      <t xml:space="preserve"> = 25 l</t>
    </r>
  </si>
  <si>
    <t xml:space="preserve">REFLEX tip N25/1,5/3,0 </t>
  </si>
  <si>
    <t>Zaporni ventil z varovalom proti nepooblaščenem posluževanju po EN 12828 z navojnima priključkoma, skupaj s tesnilnim materialom</t>
  </si>
  <si>
    <t>DN 50, PN10</t>
  </si>
  <si>
    <t>Dozirna posoda za ročno dodajanje korekcijske tekočine skupaj s krogelnimi pipami, izpustno pipico, dozirnimi kemikalijami za pripravo vode centralnega sistema ogrevanja, ki vsebuje sestavne dele iz jekla in bakra (trinatrijev fosfat in natrijev sulfit) z montažnim in tesnilnim materialom, ter merilnim priborom (koncentracija fosfata in sulfita, celotna trdota vode, pH), trinatrijevim fosfatom ter natrijevim sulfitom za dodajanje v sistem ogrevne vode</t>
  </si>
  <si>
    <t>GRÜNBECK tip GENO H5</t>
  </si>
  <si>
    <t>Dozirna posoda za ročno dodajanje korekcijske tekočine skupaj s krogelnimi pipami, izpustno pipico, dozirnimi kemikalijami za pripravo vode centralnega sistema ogrevanja, ki vsebuje tudi sestavne dele iz jekla, bakra in aluminija (GENO -safe A, 1 kg na 200 L vode) z montažnim in tesnilnim materialom, ter merilnim priborom (koncentracija molibdena, celotna trdota vode, prevodnost, pH) ter dozirno tekočino GENO -safe A 1 L</t>
  </si>
  <si>
    <r>
      <t>projektna rešitev:</t>
    </r>
    <r>
      <rPr>
        <sz val="10"/>
        <color rgb="FF000000"/>
        <rFont val="Arial"/>
        <family val="2"/>
        <charset val="238"/>
      </rPr>
      <t xml:space="preserve"> </t>
    </r>
  </si>
  <si>
    <t>Krogelna zaporna pipa z navojnima priključkoma, dolgo siluminsko ročko za posluževanje, skupaj s tesnilnim in vijačnim materialom</t>
  </si>
  <si>
    <t>DN 15, PN 6</t>
  </si>
  <si>
    <t>DN 15, PN 10</t>
  </si>
  <si>
    <t>DN 20, PN 10</t>
  </si>
  <si>
    <t>DN 50, PN 6</t>
  </si>
  <si>
    <t>LŽ medprirobnična zaporna loputa, skupaj z EPDM tesnili, ročico za posluževanje, protiprirobnicama ter tesnilnim in vijačnim materialom</t>
  </si>
  <si>
    <t>DN 65, PN 10</t>
  </si>
  <si>
    <t>DN 80, PN 10</t>
  </si>
  <si>
    <t>DN 150, PN 10</t>
  </si>
  <si>
    <t>DN 200, PN 10</t>
  </si>
  <si>
    <t>Regulacijski ventil z navojnima priključkoma, z nastavitvijo pretoka za uravnovešenje, prednastavitev, merilnimi priključki, zaporno funkcijo, izpustom, skupaj s tesnilnim in vijačnim materialom</t>
  </si>
  <si>
    <t>DANFOSS tip MSV-BD</t>
  </si>
  <si>
    <t>Regulacijski ventil s prirobničnima priključkoma, z nastavitvijo pretoka za uravnovešenje, prednastavitev, merilnimi priključki, zaporno funkcijo, izpustom, skupaj s protiprirobnicama, tesnilnim in vijačnim materialom</t>
  </si>
  <si>
    <t>DANFOSS tip MSV-2F</t>
  </si>
  <si>
    <t>Protipovratni ventil prirobnične izvedbe z revizijsko prirobnico, skupaj z EPDM tesnili, protiprirobnicama, tesnilnim in vijačnim materialom</t>
  </si>
  <si>
    <t>Lovilec nesnage s navojnimi priključki, z drobno zankastim sitom (velikost zank 0,4 mm), skupaj s tesnilnim in vijačnim materialom.</t>
  </si>
  <si>
    <t>Lovilec nesnage s prirobničnima priključkoma, z drobno zankastim sitom (velikost zank 0,4 mm) ter magnetnim vložkom, skupaj s protiprirobnicama, tesnilnim in vijačnim materialom.</t>
  </si>
  <si>
    <t>Izločevalnik nečistoč iz sistema ogrevne vode s prirobničnima priključkoma za horizontalno vgradnjo, z dodatnim magnetom za izločanje magnetita, toplotno izolacijo, skupaj s protiprirobnicama, tesnilnim in vijačnim materialom</t>
  </si>
  <si>
    <t>DN 150, PN10</t>
  </si>
  <si>
    <t>ZEPARO tip ZIO 150 F + ZIMA</t>
  </si>
  <si>
    <t>Krogelna pipa za praznjenje z navojnima priključkoma, s kratko siluminsko ročko (metuljčkom) za posluževanje, zaporno kapo, tesnilom in verižico, vijačnim spojem za gibko cev, skupaj s tesnilnim in vijačnim materialom</t>
  </si>
  <si>
    <t>Odzračevalni lonček, skupaj s povezovalno cevko f10 dolžine cca 10 m, krogelnim ventilom DN 10, PN10 ter tesnilnim in pritrdilnim materialom</t>
  </si>
  <si>
    <t>V = 1 l</t>
  </si>
  <si>
    <t>V = 5 l</t>
  </si>
  <si>
    <t>Odtočni lijak razvodov odzračevanja dimenzije</t>
  </si>
  <si>
    <t>1000 x 80 mm.</t>
  </si>
  <si>
    <t>Manometer v okroglem ohišju f80 mm, z varilnim kolčakom, navojnim priključkom DN 15, manometrsko navojno pipico DN 15, komplet z montažnim in z montažnim in tesnilnim materialom</t>
  </si>
  <si>
    <t>- z merilnim območjem od 0 do 6,0 bar</t>
  </si>
  <si>
    <t>- z merilnim območjem od 0 do 10,0 bar</t>
  </si>
  <si>
    <t>Termometer v okroglem ohišju f80, z navojnim priključkom R 1/2", komplet z montažnim in tesnilnim materialom</t>
  </si>
  <si>
    <t>- z merilnim območjem od +0 do +60 °C</t>
  </si>
  <si>
    <t>- z merilnim območjem od +0 do +120 °C</t>
  </si>
  <si>
    <t>Srednje težka navojna cev po SIST EN 10255 / DIN 2440 z atestom 2.2., skupaj s fitingi (T kosi, kolena, spojke, redukcije…), fazonskimi kosi, varilnim in obešalnim materialom ter dvakratnim popleskom z antikorozijsko barvo po predhodnem čiščenju ter odstranitvi korozije</t>
  </si>
  <si>
    <t>f 21,3 x 2,65 mm (DN15)</t>
  </si>
  <si>
    <t>f 26,9 x 2,65 mm (DN20)</t>
  </si>
  <si>
    <t>f 33,7 x 3,25 mm (DN25)</t>
  </si>
  <si>
    <t>f 42,4 x 3,25 mm (DN32)</t>
  </si>
  <si>
    <t>f 60,3 x 3,65 mm (DN50)</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</si>
  <si>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</si>
  <si>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 xml:space="preserve"> ( + 5 % za razrez)</t>
  </si>
  <si>
    <t>f 76,1 x 3,20 mm (DN65)</t>
  </si>
  <si>
    <t>f 88,9 x 3,60 mm (DN80)</t>
  </si>
  <si>
    <t>f 139,7 x 4,00 mm (DN125)</t>
  </si>
  <si>
    <t>f 159,0 x 4,50 mm (DN150)</t>
  </si>
  <si>
    <t>f 219,0 x 5,90 mm (DN200)</t>
  </si>
  <si>
    <r>
      <t>Toplotna izolacija razvoda ogrevne vode vodene vidno s cevno izolacijo oziroma izolacijskimi ploščami iz kamene volne z nizko toplotno prevodnostjo (λ</t>
    </r>
    <r>
      <rPr>
        <vertAlign val="subscript"/>
        <sz val="10"/>
        <color rgb="FF000000"/>
        <rFont val="Arial"/>
        <family val="2"/>
        <charset val="238"/>
      </rPr>
      <t>R</t>
    </r>
    <r>
      <rPr>
        <sz val="10"/>
        <color rgb="FF000000"/>
        <rFont val="Arial"/>
        <family val="2"/>
        <charset val="238"/>
      </rPr>
      <t>=0,035 W/mK po EN 8497), skupaj s kovinskimi objemkami in obdelavo fazonskih kosov ter armatur</t>
    </r>
  </si>
  <si>
    <t>debeline 30 mm</t>
  </si>
  <si>
    <t>debeline 40 mm</t>
  </si>
  <si>
    <t>debeline 50 mm</t>
  </si>
  <si>
    <t>debeline 60 mm</t>
  </si>
  <si>
    <t>debeline 70 mm</t>
  </si>
  <si>
    <t>debeline 90 mm</t>
  </si>
  <si>
    <t>debeline 100 mm</t>
  </si>
  <si>
    <t>debeline 110 mm</t>
  </si>
  <si>
    <t>ROCKWOOL tip 850</t>
  </si>
  <si>
    <t>Zaščitni ovoj razvodov ogrevne vode vodenih vidno v energetskem prostoru izdelan iz Al pločevine in spet s kniping vijaki</t>
  </si>
  <si>
    <t>Tlačna PP cev za lepljenje za odvod kondenzata, skupaj z vsemi fazonskimi kosi, pritrdilnim in montažnim materialom</t>
  </si>
  <si>
    <t>f 32 mm</t>
  </si>
  <si>
    <t>Vgradnja potopnih tuljk za vstavitev temperaturnih tipal, skupaj z vijačnim in tesnilnim materialom</t>
  </si>
  <si>
    <t>Podporni in obešalni material iz predfabriciranih jeklenih pocinkanih profilov, vijačnega in pritrdilnega materiala, cevnih objemk, podpor</t>
  </si>
  <si>
    <t>Drobni inštalacijski material za izvedbo sistema ogrevanja (fitingi, prehodni kosi, pritrdilni material, dodatna odzračevanja, praznilne pipice...)</t>
  </si>
  <si>
    <t>Praznjenje obstoječega sistema ogrevne vode v kotlovnici ter ponovno polnjenje sistema z mehčano vodo preko nevtralnega kationskega izmenjevalca, odzračevanje, tlačni in tesnostni preizkus omrežja, zagon sistema, regulacija naprav, meritve stopnje trdote ter pH vrednosti ogrevne vode, dodajanje korekcijske tekočine z ročno dozirno napravo, ponovne meritve ustreznosti ter poučevanje osebja, da se zagotovi ustrezna pH vrednost vode</t>
  </si>
  <si>
    <t>Polnjenje sistema (GB162-100) z mehčano vodo preko nevtralnega kationskega izmenjevalca, odzračevanje, tlačni in tesnostni preizkus omrežja, zagon sistema, regulacija naprav, meritve stopnje trdote ter pH vrednosti ogrevne vode, dodajanje korekcijske tekočine z ročno dozirno napravo, ponovne meritve ustreznosti ter poučevanje osebja, da se zagotovi ustrezna pH vrednost vode</t>
  </si>
  <si>
    <t>Izdelava požarno odpornih prebojev na prehodih cevi skozi meje požarnih celic in sektorjev po SIST EN 1366-3 skupaj z označbo prebojev ter izdelavo tehnične dokumentacije z dokumentiranjem vseh prebojev</t>
  </si>
  <si>
    <t>Obstoječ preboj pravokotnega preseka mes sektorjem 1 in 2 prečkajo cevi ogrevne in sanitarne vode</t>
  </si>
  <si>
    <t>DN 40, PN10</t>
  </si>
  <si>
    <t>DN 20, PN 6</t>
  </si>
  <si>
    <t>OPOMBA: obešala za vodoravno, poševno in navpično pritrjevanje cevi na gradbeno ali drugo vrsto konstrukcije sestavljene iz predfabriciranih obešal je iz pocinkanega železa in obsega objemke za dušenje zvoka ter zaščito pred toplotnim mostom z nosilnim delom iz PUR/PIR vgrajene v zaprtocelični izolacijski material skupaj z dvema zunanjima alu oblogama, navojne palice s temeljno ploščo ali temeljnim profilom, kovinskih vložkov, vijakov z maticami, drsne in fiksne podpore. Vsa obešala se izvede po smernicah za montažo in preprečevanje prenosa hrupa na gradbeno konstrukcijo!</t>
  </si>
  <si>
    <t>ARMACELL tip ARMAFLEX XG</t>
  </si>
  <si>
    <t>Zaščitni ovoj izoliranih cevi izdelan iz Al pločevine in spet s kniping vijaki</t>
  </si>
  <si>
    <t>Demontaža obstoječe plinske inštalacije in naprav v centralni kotlovnici ter plinski postaji, skupaj z armaturami, cevnimi razvodi, uporaba dvigala in ostalih pripomočkov za varno odstranitev skupaj z odvozom na deponijo oziroma na podjetje za predelavo surovin ter pridobitvijo potrdila (ocena)</t>
  </si>
  <si>
    <t>Mehovni plinomer z navojnimi priključki, z nizko frekvenčnim dajalnikom impulzov z ožičenjem za priključitev na CNS, skupaj z vijačnim in tesnilnim materialom</t>
  </si>
  <si>
    <t>ELSTER tip G10, DN 40</t>
  </si>
  <si>
    <t>f 88,9 x 3,20 mm (DN 80)</t>
  </si>
  <si>
    <t>DN 100 (DN 150)</t>
  </si>
  <si>
    <t>Demontaža obstoječe inštalacije in naprav v centralni kotlovnici skupaj z akumulatorjem sanitarne vode, toplotnim izmenjevalcem, vsemi ostalimi napravami, toplotnimi izmenjevalci, armaturami, črpalkami, cevnimi razvodi, izolacijo, uporaba dvigala in ostalih pripomočkov za varno odstranitev skupaj z odvozom na deponijo oziroma na podjetje za predelavo surovin ter pridobitvijo potrdila (ocena)</t>
  </si>
  <si>
    <t>Demontaža obstoječih razvodov fekalne kanalizacije skupaj z odvozom na deponijo oziroma na podjetje za predelavo surovin ter pridobitvijo potrdila (ocena)</t>
  </si>
  <si>
    <t>Prestavitev oziroma prevezava obstoječih strojnih instalacij, dela katera niso premet projekta zaradi gradbenih sprememb (rezanje, vrtanje, varjenje, urezovanje navojev…)</t>
  </si>
  <si>
    <t>Skrita dela zaradi izvedbe dela inštalacij sanitarne vode ter fekalne kanalizacije v obstoječih kinetah in dvojnih stropovih, stenah ter tlakih</t>
  </si>
  <si>
    <t>Akumulator/zalogovnik sanitarne tople vode za centralno pripravo iz nerjavečega materiala 1.4401, tlačne stopnje PN10, vgrajeno magnezijevo anodno zaščito, prirobnico za čiščenje notranjosti, izolacijo iz kamene volne debeline 150 mm z Al oplaščenjem, skupaj z dvojnimi potopnimi tuljkami (4x) za vstavitev temperaturnih tipal (spodaj, sredina), dvemi nivojskimi termometri (spodaj, sredina), električnim grelcem s termostatom, varnostnim termostatom ter kontaktorsko omarico, dobavljeno skupaj z vsem montažnim materialom</t>
  </si>
  <si>
    <r>
      <t>D</t>
    </r>
    <r>
      <rPr>
        <vertAlign val="subscript"/>
        <sz val="10"/>
        <color rgb="FF000000"/>
        <rFont val="Arial"/>
        <family val="2"/>
        <charset val="238"/>
      </rPr>
      <t>max</t>
    </r>
    <r>
      <rPr>
        <sz val="10"/>
        <color rgb="FF000000"/>
        <rFont val="Arial"/>
        <family val="2"/>
        <charset val="238"/>
      </rPr>
      <t xml:space="preserve"> = 1,2 m (z upoštevanjem izolacije)</t>
    </r>
  </si>
  <si>
    <t>- 2 x DN 50 spodaj (hladna voda, priprava)</t>
  </si>
  <si>
    <t>- 1 x DN 40 sredina (cirkulacija)</t>
  </si>
  <si>
    <t>- 2 x DN 50 zgoraj (topla voda, priprava)</t>
  </si>
  <si>
    <t>- 2 x DN 15 – tipali spodaj in sredina (priprava STV pozimi)</t>
  </si>
  <si>
    <t>- 2 x DN 15 – tipali spodaj in sredina (priprava STV poleti)</t>
  </si>
  <si>
    <t>- 2 x DN 15 – termometra spodaj in sredina</t>
  </si>
  <si>
    <t>V = 1.500 l</t>
  </si>
  <si>
    <r>
      <t>N</t>
    </r>
    <r>
      <rPr>
        <vertAlign val="subscript"/>
        <sz val="10"/>
        <color rgb="FF000000"/>
        <rFont val="Arial"/>
        <family val="2"/>
        <charset val="238"/>
      </rPr>
      <t>e</t>
    </r>
    <r>
      <rPr>
        <sz val="10"/>
        <color rgb="FF000000"/>
        <rFont val="Arial"/>
        <family val="2"/>
        <charset val="238"/>
      </rPr>
      <t xml:space="preserve"> = 9,0 kW</t>
    </r>
  </si>
  <si>
    <t>U = 400 V / 3ph. / 50 Hz</t>
  </si>
  <si>
    <t>SIMON tip AKU RF 1500</t>
  </si>
  <si>
    <t>Pred izvedbo akumulatorja je potrebno preveriti dimenzije odprtin za vnos, prostora postavitve ter maksimalno možno vgradno višino!</t>
  </si>
  <si>
    <t>Ekspanzijska posoda za sanitarno vodo po DIN 4807 T5, za preizkusni tlak 10 bar obratovalni tlak 6 bar, skupaj T-kosom ter flow-jet ventilom, vključno ves tesnilni in montažni material</t>
  </si>
  <si>
    <r>
      <t>V</t>
    </r>
    <r>
      <rPr>
        <vertAlign val="subscript"/>
        <sz val="10"/>
        <color rgb="FF000000"/>
        <rFont val="Arial"/>
        <family val="2"/>
        <charset val="238"/>
      </rPr>
      <t>cel</t>
    </r>
    <r>
      <rPr>
        <sz val="10"/>
        <color rgb="FF000000"/>
        <rFont val="Arial"/>
        <family val="2"/>
        <charset val="238"/>
      </rPr>
      <t xml:space="preserve"> = 100 l</t>
    </r>
  </si>
  <si>
    <r>
      <t>REFLEX tip DT5 JUNIOR 100</t>
    </r>
    <r>
      <rPr>
        <sz val="10"/>
        <color rgb="FF000000"/>
        <rFont val="Arial"/>
        <family val="2"/>
        <charset val="238"/>
      </rPr>
      <t xml:space="preserve"> </t>
    </r>
  </si>
  <si>
    <r>
      <t>Elektronska sesalno tlačna dozirna črpalka po DIN 1988, skupaj z merilnikom pretoka za krmiljenje membranske črpalke z nazivnim priključnim premerom 1 ¼" s pretokom 10 m</t>
    </r>
    <r>
      <rPr>
        <vertAlign val="superscript"/>
        <sz val="10"/>
        <color rgb="FF000000"/>
        <rFont val="Arial"/>
        <family val="2"/>
        <charset val="238"/>
      </rPr>
      <t>3</t>
    </r>
    <r>
      <rPr>
        <sz val="10"/>
        <color rgb="FF000000"/>
        <rFont val="Arial"/>
        <family val="2"/>
        <charset val="238"/>
      </rPr>
      <t>/h pri Dp = 0,8 bara, dozirnim ventilom, sesalno garnituro z nivojskim stikalom, z mineralno raztopino Exados (20 L kanister), skupaj s tesnilnim in montažnim materialom električnim napajanjem ter stikalno omarico z brezpotencialnim kontaktom za javljanje izpraznjenosti in napake za EXADOS črpalke.</t>
    </r>
  </si>
  <si>
    <t>Priklop na sistem za energetski nadzor in obvladovanje stroškov: skupinsko javljanje napake</t>
  </si>
  <si>
    <r>
      <t>Q</t>
    </r>
    <r>
      <rPr>
        <vertAlign val="subscript"/>
        <sz val="10"/>
        <color rgb="FF000000"/>
        <rFont val="Arial"/>
        <family val="2"/>
        <charset val="238"/>
      </rPr>
      <t>n</t>
    </r>
    <r>
      <rPr>
        <sz val="10"/>
        <color rgb="FF000000"/>
        <rFont val="Arial"/>
        <family val="2"/>
        <charset val="238"/>
      </rPr>
      <t xml:space="preserve"> = 0,03 – 10,0 m</t>
    </r>
    <r>
      <rPr>
        <vertAlign val="superscript"/>
        <sz val="10"/>
        <color rgb="FF000000"/>
        <rFont val="Arial"/>
        <family val="2"/>
        <charset val="238"/>
      </rPr>
      <t>3</t>
    </r>
    <r>
      <rPr>
        <sz val="10"/>
        <color rgb="FF000000"/>
        <rFont val="Arial"/>
        <family val="2"/>
        <charset val="238"/>
      </rPr>
      <t>/h</t>
    </r>
  </si>
  <si>
    <t>Ne= 20 W</t>
  </si>
  <si>
    <t>GRÜNBECK tip EXADOS ES 12 DN 32</t>
  </si>
  <si>
    <t>H= 20 kPa</t>
  </si>
  <si>
    <r>
      <t>WILO tip STRATOS-Z 30/1-8 EM</t>
    </r>
    <r>
      <rPr>
        <sz val="10"/>
        <color rgb="FF000000"/>
        <rFont val="Arial"/>
        <family val="2"/>
        <charset val="238"/>
      </rPr>
      <t xml:space="preserve"> </t>
    </r>
    <r>
      <rPr>
        <b/>
        <sz val="10"/>
        <color rgb="FF000000"/>
        <rFont val="Arial"/>
        <family val="2"/>
        <charset val="238"/>
      </rPr>
      <t>(PN10) + IF modul</t>
    </r>
  </si>
  <si>
    <t>H= 24 kPa</t>
  </si>
  <si>
    <r>
      <t>N</t>
    </r>
    <r>
      <rPr>
        <vertAlign val="subscript"/>
        <sz val="10"/>
        <color rgb="FF000000"/>
        <rFont val="Arial"/>
        <family val="2"/>
        <charset val="238"/>
      </rPr>
      <t>e</t>
    </r>
    <r>
      <rPr>
        <sz val="10"/>
        <color rgb="FF000000"/>
        <rFont val="Arial"/>
        <family val="2"/>
        <charset val="238"/>
      </rPr>
      <t>= 310 W</t>
    </r>
  </si>
  <si>
    <t>WILO tip STRATOS-Z 50/1-9 EM (PN10) + IF modul</t>
  </si>
  <si>
    <t>Energetsko učinkovita cirkulacijska črpalka z zvezno regulacijo vrtljajev, s prirobničnimi priključki ter protiprirobnicami, gumijastimi medprirobničnimi gumijastimi kompenzatorji, izolacijo, IF modulom za priključitev na sistem za energetski nadzor in obvladovanje stroškov, skupaj s tesnilnim in vijačnim materialom</t>
  </si>
  <si>
    <t>Vzmetni varnostni ventil z navojnima priključkoma za vgradnjo v sisteme sanitarne pitne vode,prelivno območje zaščiteno s plombo, skupaj s tesnilnim in vijačnim materialom</t>
  </si>
  <si>
    <r>
      <t>p</t>
    </r>
    <r>
      <rPr>
        <vertAlign val="subscript"/>
        <sz val="10"/>
        <color rgb="FF000000"/>
        <rFont val="Arial"/>
        <family val="2"/>
        <charset val="238"/>
      </rPr>
      <t>st</t>
    </r>
    <r>
      <rPr>
        <sz val="10"/>
        <color rgb="FF000000"/>
        <rFont val="Arial"/>
        <family val="2"/>
        <charset val="238"/>
      </rPr>
      <t xml:space="preserve"> = 6,5 bar</t>
    </r>
  </si>
  <si>
    <r>
      <t>p</t>
    </r>
    <r>
      <rPr>
        <vertAlign val="subscript"/>
        <sz val="10"/>
        <color rgb="FF000000"/>
        <rFont val="Arial"/>
        <family val="2"/>
        <charset val="238"/>
      </rPr>
      <t>izp</t>
    </r>
    <r>
      <rPr>
        <sz val="10"/>
        <color rgb="FF000000"/>
        <rFont val="Arial"/>
        <family val="2"/>
        <charset val="238"/>
      </rPr>
      <t xml:space="preserve"> = 10,0 bar</t>
    </r>
  </si>
  <si>
    <t>DN 25</t>
  </si>
  <si>
    <t>DN 40, PN 10</t>
  </si>
  <si>
    <t>DN 50, PN 10</t>
  </si>
  <si>
    <t>Poševnosedežni ventil za hidravlično uravnovešanje z navojnim priključkom, namenjen za delovno temperaturo od –20°C do 120°C. Ventil ima proporcionalno karakteristiko dušenja, merne priključke za instrument za nastavljanje pretoka, ročno nastavitveno kolo z numerično skalo, funkcijo zapornega elementa, (s priključkom za izpust vode oz. signalni vod). Postavka vključuje nastavitev pretoka s pomočjo merilnega instrumenta in izdelavo zapisnika o doseženih pretokih,</t>
  </si>
  <si>
    <t>MS protipovratni ventil z navojnima priključkoma, skupaj s tesnilnim materialom</t>
  </si>
  <si>
    <t>Termometer v okroglem ohišju, z navojnim priključkom R 1/2", komplet z montažnim in tesnilnim materialom</t>
  </si>
  <si>
    <t xml:space="preserve">- z merilnim območjem 0 do 40°C </t>
  </si>
  <si>
    <t xml:space="preserve">- z merilnim območjem 0 do 120°C </t>
  </si>
  <si>
    <t>Pocinkana navojna cev po SIST EN 10255, hidrotestirane, atest 3.1., skupaj z vsemi fitingi (kolena, T-kosi, navojni priključki, prehodni kosi,…), tesnilnim in pritrdilnim/obešalnim materialom</t>
  </si>
  <si>
    <t>f 48,3 x 3,25 mm (DN 40)</t>
  </si>
  <si>
    <t>f 60,3 x 3,65 mm (DN 50)</t>
  </si>
  <si>
    <t>Toplotna izolacija razvoda sanitarne hladne vode s cevno izolacijo iz sintetičnega kavčuka z zaprto celično strukturo. Cevna izolacija izpolnjuje pogoje za preprečevanje toplotnih izgub, korozije, rosenja in kondenzacije, prenosa hrupa na gradbeno konstrukcijo, elastična in odporna od -50°C do +105 °C, z visoko odpornostjo proti prehodu vodne pare (η&gt;10.000) skladno z EN 12086 in EN 13469 in nizko toplotno prevodnostjo (λd(0°C)=0,036 W/mK) skladno z EN 8497, skupaj z lepilom ter obdelavo fazonskih kosov ter armatur</t>
  </si>
  <si>
    <t>Drobni inštalacijski material za izvedbo vodovoda (polnilne pipice, reducirke, fitingi…) skupaj s cevno izolacijo ustrezne debeline za popravilo poškodb</t>
  </si>
  <si>
    <t>Izdelava različnih utorov, lukenj, odprtin in ostala gradbena dela v zvezi z vodovodno inštalacijo</t>
  </si>
  <si>
    <t>PRIPRAVA TOPLE SANITARNE VODE</t>
  </si>
  <si>
    <t>Avtomatski filter s povratnim pranjem z navojnimi priključki po standardu DIN1988, manometroma pred in za filtrnim vložkom v sklopu filtra, filtrnim vložkom 100 mm, avtomatskim in ročnim vklopom povratnega pranja (časovno in preko nastavljivega diferenčnega stikala serijsko 0,4 bara), skupaj z elektro regulacijsko omarico, vijačnim, tesnilnim in montažnim materialom.</t>
  </si>
  <si>
    <t>priklop na sistem za energetski nadzor in obvladovanje stroškov: skupinsko javljanje napake</t>
  </si>
  <si>
    <t>premer odtočne cevi 50 mm</t>
  </si>
  <si>
    <r>
      <t>Q</t>
    </r>
    <r>
      <rPr>
        <vertAlign val="subscript"/>
        <sz val="10"/>
        <color rgb="FF000000"/>
        <rFont val="Arial"/>
        <family val="2"/>
        <charset val="238"/>
      </rPr>
      <t>nom</t>
    </r>
    <r>
      <rPr>
        <sz val="10"/>
        <color rgb="FF000000"/>
        <rFont val="Arial"/>
        <family val="2"/>
        <charset val="238"/>
      </rPr>
      <t xml:space="preserve"> = 27,0 m</t>
    </r>
    <r>
      <rPr>
        <vertAlign val="superscript"/>
        <sz val="10"/>
        <color rgb="FF000000"/>
        <rFont val="Arial"/>
        <family val="2"/>
        <charset val="238"/>
      </rPr>
      <t>3</t>
    </r>
    <r>
      <rPr>
        <sz val="10"/>
        <color rgb="FF000000"/>
        <rFont val="Arial"/>
        <family val="2"/>
        <charset val="238"/>
      </rPr>
      <t>/h (Dp = 0,2 bar)</t>
    </r>
  </si>
  <si>
    <r>
      <t>N</t>
    </r>
    <r>
      <rPr>
        <vertAlign val="subscript"/>
        <sz val="10"/>
        <color rgb="FF000000"/>
        <rFont val="Arial"/>
        <family val="2"/>
        <charset val="238"/>
      </rPr>
      <t>e</t>
    </r>
    <r>
      <rPr>
        <sz val="10"/>
        <color rgb="FF000000"/>
        <rFont val="Arial"/>
        <family val="2"/>
        <charset val="238"/>
      </rPr>
      <t xml:space="preserve"> = 20 W</t>
    </r>
  </si>
  <si>
    <t>GRÜNBECK tip MXA 2''</t>
  </si>
  <si>
    <r>
      <t>Dvojna avtomatska naprava za mehčanje vode po DIN 1988 z nazivnim priključnim premer 1", nazivno kapaciteto 2x65°dH x m³, volumenski tok 2,0 m</t>
    </r>
    <r>
      <rPr>
        <vertAlign val="superscript"/>
        <sz val="10"/>
        <color rgb="FF000000"/>
        <rFont val="Arial"/>
        <family val="2"/>
        <charset val="238"/>
      </rPr>
      <t>3</t>
    </r>
    <r>
      <rPr>
        <sz val="10"/>
        <color rgb="FF000000"/>
        <rFont val="Arial"/>
        <family val="2"/>
        <charset val="238"/>
      </rPr>
      <t>/h pri Dp = 0,6 bara pri mehčanju vode na &lt; 0,1 °dH. Ščiti cevovod in priključene naprave pred motnjami, ki jih povzroča izločanje zemljoalkalijskih karbonatov iz vode. Mehčalna naprava je volumetrično krmiljena mehčalna naprava z dvema vzporedno povezanima ionskima rezervoarjema, ki izmenoma zagotavljata neprekinjen dotok mehke vode. Elektronska krmilna enota preko enega večpotnega krmilnega ventila avtomatsko preklaplja med rezervoarjema in krmili regeneracijski proces. Krmilna enota nadzira delovanje s pomočjo impulzov vodnega merilnika, ki je nameščen v cevi z že omehčano vodo. Za količinsko krmiljenje mehčalne naprave moramo vnesti podatka o vhodni in izhodni trdoti vode. Na podlagi vnesenih parametrov lahko krmilna elektronska enota izračuna količino omehčane vode med dvema regeneracijama. S tremi tipkami in LCD prikazovalnikom lahko nadzorujemo in programiramo vse stopnje delovanja ter ročno prožimo regeneracijo. Z napravo dobaviti tabletirano sol za prvo polnjenje, ter merilni pribor za merjenje celotne trdote vode. Naprava je dobavljena z vsem vijačnim, tesnilnim ter montažnim materialom, mešalnim ventilom OVP R 1 ¼“, detektorjem nivoja soli v posodi za slanico</t>
    </r>
  </si>
  <si>
    <t>premer odtočne cevi: 50 mm</t>
  </si>
  <si>
    <r>
      <t>Q</t>
    </r>
    <r>
      <rPr>
        <vertAlign val="subscript"/>
        <sz val="10"/>
        <color rgb="FF000000"/>
        <rFont val="Arial"/>
        <family val="2"/>
        <charset val="238"/>
      </rPr>
      <t>nom</t>
    </r>
    <r>
      <rPr>
        <sz val="10"/>
        <color rgb="FF000000"/>
        <rFont val="Arial"/>
        <family val="2"/>
        <charset val="238"/>
      </rPr>
      <t xml:space="preserve"> = 2,0 m</t>
    </r>
    <r>
      <rPr>
        <vertAlign val="superscript"/>
        <sz val="10"/>
        <color rgb="FF000000"/>
        <rFont val="Arial"/>
        <family val="2"/>
        <charset val="238"/>
      </rPr>
      <t>3</t>
    </r>
    <r>
      <rPr>
        <sz val="10"/>
        <color rgb="FF000000"/>
        <rFont val="Arial"/>
        <family val="2"/>
        <charset val="238"/>
      </rPr>
      <t>/h</t>
    </r>
  </si>
  <si>
    <t>DN 25, PN10</t>
  </si>
  <si>
    <r>
      <t>GRÜNBECK tip GENO-mat duo WE 65</t>
    </r>
    <r>
      <rPr>
        <sz val="10"/>
        <color rgb="FF000000"/>
        <rFont val="Arial"/>
        <family val="2"/>
        <charset val="238"/>
      </rPr>
      <t xml:space="preserve"> </t>
    </r>
  </si>
  <si>
    <t>Za pripravo delno omehčane vode se v obhodni vod vgradi mešalni ventil OVP R 1 ¼“, z nazivnim priključnim premerom 1 ¼“.</t>
  </si>
  <si>
    <t>Cevni sistemski ločevalnik z izpustom po DIN 1988 (DIN EN 1717 klasa 1 do 4), priključki za merjenje tlaka na dovodu, iztoku in vmesnem prostoru, z navojnima priključkoma ter tesnilnim in montažnim materialom</t>
  </si>
  <si>
    <t>premer odtočne cevi: 40 mm</t>
  </si>
  <si>
    <r>
      <t>Q</t>
    </r>
    <r>
      <rPr>
        <vertAlign val="subscript"/>
        <sz val="10"/>
        <color rgb="FF000000"/>
        <rFont val="Arial"/>
        <family val="2"/>
        <charset val="238"/>
      </rPr>
      <t>n</t>
    </r>
    <r>
      <rPr>
        <sz val="10"/>
        <color rgb="FF000000"/>
        <rFont val="Arial"/>
        <family val="2"/>
        <charset val="238"/>
      </rPr>
      <t xml:space="preserve"> = 8,50 m</t>
    </r>
    <r>
      <rPr>
        <vertAlign val="superscript"/>
        <sz val="10"/>
        <color rgb="FF000000"/>
        <rFont val="Arial"/>
        <family val="2"/>
        <charset val="238"/>
      </rPr>
      <t>3</t>
    </r>
    <r>
      <rPr>
        <sz val="10"/>
        <color rgb="FF000000"/>
        <rFont val="Arial"/>
        <family val="2"/>
        <charset val="238"/>
      </rPr>
      <t>/h (Dp=1,0 bar)</t>
    </r>
  </si>
  <si>
    <r>
      <t>GRÜNBECK tip DK-2 1''</t>
    </r>
    <r>
      <rPr>
        <sz val="10"/>
        <color rgb="FF000000"/>
        <rFont val="Arial"/>
        <family val="2"/>
        <charset val="238"/>
      </rPr>
      <t xml:space="preserve"> </t>
    </r>
  </si>
  <si>
    <t>Odštevalni vodomer za horizontalno vgradnjo z navojnimi priključki ter priključnimi holandci, opremljen z impulznim izhodom oziroma BUS modulom za priključitev na sistem za energetski nadzor in obvladovanje stroškov, skupaj s prigrajenim lovilcem nesnage,navojnimi holandci, tesnilnim in vijačnim materialom</t>
  </si>
  <si>
    <t>HYDROMETER tip M-NR 101 25/4,0</t>
  </si>
  <si>
    <r>
      <t>Q</t>
    </r>
    <r>
      <rPr>
        <vertAlign val="subscript"/>
        <sz val="10"/>
        <color rgb="FF000000"/>
        <rFont val="Arial"/>
        <family val="2"/>
        <charset val="238"/>
      </rPr>
      <t>nom</t>
    </r>
    <r>
      <rPr>
        <sz val="10"/>
        <color rgb="FF000000"/>
        <rFont val="Arial"/>
        <family val="2"/>
        <charset val="238"/>
      </rPr>
      <t xml:space="preserve"> = 4,0 m</t>
    </r>
    <r>
      <rPr>
        <vertAlign val="superscript"/>
        <sz val="10"/>
        <color rgb="FF000000"/>
        <rFont val="Arial"/>
        <family val="2"/>
        <charset val="238"/>
      </rPr>
      <t>3</t>
    </r>
    <r>
      <rPr>
        <sz val="10"/>
        <color rgb="FF000000"/>
        <rFont val="Arial"/>
        <family val="2"/>
        <charset val="238"/>
      </rPr>
      <t>/h</t>
    </r>
  </si>
  <si>
    <t>DN 20, PN10</t>
  </si>
  <si>
    <t>HYDROMETER tip M-NR 101 40/10,0</t>
  </si>
  <si>
    <r>
      <t>Q</t>
    </r>
    <r>
      <rPr>
        <vertAlign val="subscript"/>
        <sz val="10"/>
        <color rgb="FF000000"/>
        <rFont val="Arial"/>
        <family val="2"/>
        <charset val="238"/>
      </rPr>
      <t>nom</t>
    </r>
    <r>
      <rPr>
        <sz val="10"/>
        <color rgb="FF000000"/>
        <rFont val="Arial"/>
        <family val="2"/>
        <charset val="238"/>
      </rPr>
      <t xml:space="preserve"> = 10,0 m</t>
    </r>
    <r>
      <rPr>
        <vertAlign val="superscript"/>
        <sz val="10"/>
        <color rgb="FF000000"/>
        <rFont val="Arial"/>
        <family val="2"/>
        <charset val="238"/>
      </rPr>
      <t>3</t>
    </r>
    <r>
      <rPr>
        <sz val="10"/>
        <color rgb="FF000000"/>
        <rFont val="Arial"/>
        <family val="2"/>
        <charset val="238"/>
      </rPr>
      <t>/h</t>
    </r>
  </si>
  <si>
    <t>Polnilna armatura za polnjenje sistema ogrevne vode, sestoječa iz dveh holandskih priključkov, dveh krogelnih zapornih ventilov, sistemskega ločevalnika, tlačnega reducirnega ventila (0,2 - 4 bara) manometra, analognega vodomera, dveh odzračevalnih ventilov, priključkov za GENO-term kartušni demi ionsko izmenjevalni sistem, merilnika prevodnosti z omogočanjem merjenja in prikazovanja prevodnosti pod in nad 50 µS/cm, skupaj s konzolo za stensko montažo, izolacijo, vijačnim, tesnilnim in montažnim materialom</t>
  </si>
  <si>
    <r>
      <t>Q</t>
    </r>
    <r>
      <rPr>
        <vertAlign val="subscript"/>
        <sz val="10"/>
        <color rgb="FF000000"/>
        <rFont val="Arial"/>
        <family val="2"/>
        <charset val="238"/>
      </rPr>
      <t>max</t>
    </r>
    <r>
      <rPr>
        <sz val="10"/>
        <color rgb="FF000000"/>
        <rFont val="Arial"/>
        <family val="2"/>
        <charset val="238"/>
      </rPr>
      <t xml:space="preserve"> = 0,40 m</t>
    </r>
    <r>
      <rPr>
        <vertAlign val="superscript"/>
        <sz val="10"/>
        <color rgb="FF000000"/>
        <rFont val="Arial"/>
        <family val="2"/>
        <charset val="238"/>
      </rPr>
      <t>3</t>
    </r>
    <r>
      <rPr>
        <sz val="10"/>
        <color rgb="FF000000"/>
        <rFont val="Arial"/>
        <family val="2"/>
        <charset val="238"/>
      </rPr>
      <t>/h</t>
    </r>
  </si>
  <si>
    <r>
      <t>Q</t>
    </r>
    <r>
      <rPr>
        <vertAlign val="subscript"/>
        <sz val="10"/>
        <color rgb="FF000000"/>
        <rFont val="Arial"/>
        <family val="2"/>
        <charset val="238"/>
      </rPr>
      <t>nom</t>
    </r>
    <r>
      <rPr>
        <sz val="10"/>
        <color rgb="FF000000"/>
        <rFont val="Arial"/>
        <family val="2"/>
        <charset val="238"/>
      </rPr>
      <t xml:space="preserve"> = 2,65 m</t>
    </r>
    <r>
      <rPr>
        <vertAlign val="superscript"/>
        <sz val="10"/>
        <color rgb="FF000000"/>
        <rFont val="Arial"/>
        <family val="2"/>
        <charset val="238"/>
      </rPr>
      <t>3</t>
    </r>
    <r>
      <rPr>
        <sz val="10"/>
        <color rgb="FF000000"/>
        <rFont val="Arial"/>
        <family val="2"/>
        <charset val="238"/>
      </rPr>
      <t>/h (pri tlaku 1,5 bar)</t>
    </r>
  </si>
  <si>
    <t>Premer odtočne cevi 40 mm</t>
  </si>
  <si>
    <t>GRÜNBECK tip GENO- THERM KONFORT</t>
  </si>
  <si>
    <t>Kartušni demi ionsko izmenjevalni sistem za pripravo demineralizirane vode s prevodnostjo pod 1 mS/cm. Sistem lahko proizvede do 220 L demi vode s prevodnostjo pod 1 µS/cm pri prevodnosti vhodne vode s prevodnostjo 500 µS/cm, skupaj z adapterjem za direktni priklop na GENO-term armaturo</t>
  </si>
  <si>
    <r>
      <t>Q</t>
    </r>
    <r>
      <rPr>
        <vertAlign val="subscript"/>
        <sz val="10"/>
        <color rgb="FF000000"/>
        <rFont val="Arial"/>
        <family val="2"/>
        <charset val="238"/>
      </rPr>
      <t>nom</t>
    </r>
    <r>
      <rPr>
        <sz val="10"/>
        <color rgb="FF000000"/>
        <rFont val="Arial"/>
        <family val="2"/>
        <charset val="238"/>
      </rPr>
      <t xml:space="preserve"> = 400 l/h (Dp = 0,2 bar)</t>
    </r>
  </si>
  <si>
    <r>
      <t>maks. temp vode = 30</t>
    </r>
    <r>
      <rPr>
        <vertAlign val="superscript"/>
        <sz val="10"/>
        <color rgb="FF000000"/>
        <rFont val="Arial"/>
        <family val="2"/>
        <charset val="238"/>
      </rPr>
      <t>°</t>
    </r>
    <r>
      <rPr>
        <sz val="10"/>
        <color rgb="FF000000"/>
        <rFont val="Arial"/>
        <family val="2"/>
        <charset val="238"/>
      </rPr>
      <t>C</t>
    </r>
  </si>
  <si>
    <t>GRÜNBECK tip GENO-TERM 110 z adapterjem</t>
  </si>
  <si>
    <t>Naprava za avtomatsko odsoljevanje odprtih hladilnih sistemov sestavljena iz elektronske krmilne enote naprave, temperaturnega senzorja, pretočnega indukcijskega merilnika prevodnosti z avtomatsko temperaturno kompenzacijo, elektromotornega krogelnega ventia DN 25 z zamenljivo (brez napetosti zaprt), sedežnim dušilnim ventilom, PVC cevnimi povezavami. Vse komponente so pritrjene na montažni plošči kompletno povezane in ožičene vključno z 2 m napajalnim kablom in varnostnim vtikačem.</t>
  </si>
  <si>
    <t>Namenjena je avtomatskemu zniževanju koncentracije soli v vodi odprtih hladilnih sistemov pod mejo nasičenosti, kar prepreči njihovo izločanje iz vode. Elektronska krmilna enota naprave neprestano meri prevodnost vode s pomočjo pretočnega indukcijskega merilnika prevodnosti z avtomatsko temperaturno kompenzacijo, ki odpravlja vpliv nihanja temperature na merjenje prevodnosti. Krmilna enota, v odvisnosti od meritev in vnesenih programskih mejnih vrednosti prevodnosti, krmili elektromotorni krogelni ventil in tako omogoča kontrolirano odtekanje vode s preveliko vsebnostjo soli v kanal.</t>
  </si>
  <si>
    <t>Elektronska krmilna enota odsoljevalne naprave omogoča tudi časovno krmiljenje dozirne črpalke za dodajanje biocida,  predhodno odsoljevanje pred začetkom dezinfekcije in zaporo odsoljevanja in povratnega izpiranja peščenega filtra med postopkom dezinfekcije.</t>
  </si>
  <si>
    <t>Skupaj s tesnilnim in montažnim materialom ter električnim napajanjem.</t>
  </si>
  <si>
    <t>Priklop na sistem za energetski nadzor in obvladovanje stroškov:</t>
  </si>
  <si>
    <t>skupinsko javljanje napake,</t>
  </si>
  <si>
    <t>vklop hladilnega stolpa med postopkom dezinfekcije.</t>
  </si>
  <si>
    <r>
      <t>N</t>
    </r>
    <r>
      <rPr>
        <vertAlign val="subscript"/>
        <sz val="10"/>
        <color rgb="FF000000"/>
        <rFont val="Arial"/>
        <family val="2"/>
        <charset val="238"/>
      </rPr>
      <t>e</t>
    </r>
    <r>
      <rPr>
        <sz val="10"/>
        <color rgb="FF000000"/>
        <rFont val="Arial"/>
        <family val="2"/>
        <charset val="238"/>
      </rPr>
      <t>= 20 W</t>
    </r>
  </si>
  <si>
    <t>GRÜNBECK GENO-mat KWA 60i</t>
  </si>
  <si>
    <t>Dozirni komplet za dodajanje tekočine KW 1830 (preprečuje nastanek korozije, stabilizira preostanek trdote vode in omogoča disperzijo trdnih delcev v vodi) proporcionalno pretoku sestavljen iz:</t>
  </si>
  <si>
    <t>- membranska sesalno tlačna črpalka GP 6/40,</t>
  </si>
  <si>
    <t>- impulzni merilnikm pretoka R 1“; Qn 6;)</t>
  </si>
  <si>
    <t>- dozirni ventil 3.01,</t>
  </si>
  <si>
    <t>- gibka PVC cev z mrežno ojačitvijo 3 m,</t>
  </si>
  <si>
    <t>- sesalni sklop B 10/20 z dvostopenjskim nivojskim stikalom in konektorjem (za 10 ali 20 L kanistre),</t>
  </si>
  <si>
    <t>- dozirne tekočine KW 1830 (2x20 kg kanister).</t>
  </si>
  <si>
    <t>Priklop na sistem za energetski nadzor in obvladovanje stroškov: skupinsko javljanje napake.</t>
  </si>
  <si>
    <r>
      <t>Q</t>
    </r>
    <r>
      <rPr>
        <vertAlign val="subscript"/>
        <sz val="10"/>
        <color rgb="FF000000"/>
        <rFont val="Arial"/>
        <family val="2"/>
        <charset val="238"/>
      </rPr>
      <t>maks</t>
    </r>
    <r>
      <rPr>
        <sz val="10"/>
        <color rgb="FF000000"/>
        <rFont val="Arial"/>
        <family val="2"/>
        <charset val="238"/>
      </rPr>
      <t xml:space="preserve"> = 6,8 L/h (pri tlaku 6 bara)</t>
    </r>
  </si>
  <si>
    <r>
      <t>P</t>
    </r>
    <r>
      <rPr>
        <vertAlign val="subscript"/>
        <sz val="10"/>
        <color rgb="FF000000"/>
        <rFont val="Arial"/>
        <family val="2"/>
        <charset val="238"/>
      </rPr>
      <t>maks</t>
    </r>
    <r>
      <rPr>
        <sz val="10"/>
        <color rgb="FF000000"/>
        <rFont val="Arial"/>
        <family val="2"/>
        <charset val="238"/>
      </rPr>
      <t>= 8 bar</t>
    </r>
  </si>
  <si>
    <r>
      <t>N</t>
    </r>
    <r>
      <rPr>
        <vertAlign val="subscript"/>
        <sz val="10"/>
        <color rgb="FF000000"/>
        <rFont val="Arial"/>
        <family val="2"/>
        <charset val="238"/>
      </rPr>
      <t>e</t>
    </r>
    <r>
      <rPr>
        <sz val="10"/>
        <color rgb="FF000000"/>
        <rFont val="Arial"/>
        <family val="2"/>
        <charset val="238"/>
      </rPr>
      <t>= 16 W</t>
    </r>
  </si>
  <si>
    <t>GRÜNBECK tip GENODOS DM 1/40 S</t>
  </si>
  <si>
    <t>Dozirni komplet za dodajanje biocida KW 4000 časovno krmiljen iz naprave za avtomatsko dosoljevanje sestavljen iz:</t>
  </si>
  <si>
    <t>- membranske sesalno tlačna črpalke GP 10/40-4G,</t>
  </si>
  <si>
    <t>- električni krmilni kabel s konektorjem 2 m,</t>
  </si>
  <si>
    <t>- dozirne tekočine KW 4000 biocid (2x20 kg kanister).</t>
  </si>
  <si>
    <t>Priklop na GENO-mat KWA 60i: časovno krmiljenje.</t>
  </si>
  <si>
    <r>
      <t>Q</t>
    </r>
    <r>
      <rPr>
        <vertAlign val="subscript"/>
        <sz val="10"/>
        <color rgb="FF000000"/>
        <rFont val="Arial"/>
        <family val="2"/>
        <charset val="238"/>
      </rPr>
      <t>maks</t>
    </r>
    <r>
      <rPr>
        <sz val="10"/>
        <color rgb="FF000000"/>
        <rFont val="Arial"/>
        <family val="2"/>
        <charset val="238"/>
      </rPr>
      <t xml:space="preserve"> = 10,4 L/h (pri tlaku 6 bara)</t>
    </r>
  </si>
  <si>
    <r>
      <t>P</t>
    </r>
    <r>
      <rPr>
        <vertAlign val="subscript"/>
        <sz val="10"/>
        <color rgb="FF000000"/>
        <rFont val="Arial"/>
        <family val="2"/>
        <charset val="238"/>
      </rPr>
      <t>maks</t>
    </r>
    <r>
      <rPr>
        <sz val="10"/>
        <color rgb="FF000000"/>
        <rFont val="Arial"/>
        <family val="2"/>
        <charset val="238"/>
      </rPr>
      <t>= 6 bar</t>
    </r>
  </si>
  <si>
    <t>GRÜNBECK tip BZ 10/40</t>
  </si>
  <si>
    <t>DN 25, PN 10</t>
  </si>
  <si>
    <t>DN 25, PN 10 z izpustno pipico 3/8''</t>
  </si>
  <si>
    <t>Cev iz nerjavečega materiala 1.4401 in 1.4521 po EN 10088 ter DVGW W 534 (PRESS sistem) skupaj z vsemi fitingi za zatiskanje (kolena, T-kosi, navojni priključki, prehodni kosi,…), tesnilnim in pritrdilnim/obešalnim materialom</t>
  </si>
  <si>
    <t>f 18 x 1,0 mm (DN 15)</t>
  </si>
  <si>
    <t>f 22 x 1,0 mm (DN 20)</t>
  </si>
  <si>
    <t>f 28 x 1,2 mm (DN 25)</t>
  </si>
  <si>
    <t>VIEGA tip SANPRESS INOX</t>
  </si>
  <si>
    <t>f 26,9 x 2,65 mm (DN 20)</t>
  </si>
  <si>
    <t>f 33,7 x 3,25 mm (DN 25)</t>
  </si>
  <si>
    <t>f 76,1 x 3,60 mm (DN 65)</t>
  </si>
  <si>
    <t>debeline 13 mm</t>
  </si>
  <si>
    <t>debeline 19 mm</t>
  </si>
  <si>
    <t>PP nizkošumna odtočna cev, skupaj s fazonskimi kosi in gumijastimi labirintnimi tesnili</t>
  </si>
  <si>
    <t>f 40 x 1,8 mm</t>
  </si>
  <si>
    <t>f 50 x 1,8 mm</t>
  </si>
  <si>
    <t>f 75 x 1,9 mm</t>
  </si>
  <si>
    <t>Izdelava različnih utorov, odprtin in ostala gradbena dela v zvezi z inštalacijo tehnološke vode</t>
  </si>
  <si>
    <t>PRIPRAVA TEHNOLOŠKE VODE</t>
  </si>
  <si>
    <t>Demontaža obstoječega umivalnika ter razvoda sanitarne tople in hladne vode, skupaj z odvozom na deponijo oziroma na podjetje za predelavo surovin ter pridobitvijo potrdila (ocena)</t>
  </si>
  <si>
    <t>Prestavitev oziroma prevezava ter začasno blindiranje obstoječega razvoda sanitarne vode za prilagoditev vgradnji novega trokadera-izlivnika (rezanje, vrtanje, varjenje, urezovanje navojev…) s predhodnim delnim praznjenjem</t>
  </si>
  <si>
    <t>Trokadero - izlivnik prostostoječe izvedbe iz sanitarne keramike s spodnjim iztokom komplet z:</t>
  </si>
  <si>
    <t>- izpiralnim ventilom DN 20,</t>
  </si>
  <si>
    <t>- zidno mešalno baterijo z dolgim premičnim iztokom,</t>
  </si>
  <si>
    <t>- podometnimi ventili,</t>
  </si>
  <si>
    <t>- pokromano dvižno mrežo,</t>
  </si>
  <si>
    <t>vključno s tesnilnim in pritrdilnim materialom</t>
  </si>
  <si>
    <r>
      <t>DOLOMITE tip BRENTA</t>
    </r>
    <r>
      <rPr>
        <sz val="10"/>
        <color rgb="FF000000"/>
        <rFont val="Arial"/>
        <family val="2"/>
        <charset val="238"/>
      </rPr>
      <t xml:space="preserve"> </t>
    </r>
  </si>
  <si>
    <t>Pocinkana navojna cev po SIST EN 10255, hidrotestirane, atest 3.1., skupaj s tesnilnim in pritrdilnim/obešalnim materialom</t>
  </si>
  <si>
    <t>f 21,3 x 2,65 mm (DN 15)</t>
  </si>
  <si>
    <t>Fitingi, držala ter drobni material za izvedbo sistema vodovodne inštalacije s pocinkanimi navojnimi cevmi (T kosi, kolena, spojke, redukcije, navojni priključki, prehodni kosi, držala za kotne in podometne ventile, zidne mešalne baterije, tesnilni material…)</t>
  </si>
  <si>
    <t>Toplotna izolacija razvoda sanitarne tople vode ter cirkulacije s cevno izolacijo iz sintetičnega kavčuka z zaprto celično strukturo. Cevna izolacija izpolnjuje pogoje za preprečevanje toplotnih izgub, korozije, rosenja in kondenzacije, prenosa hrupa na gradbeno konstrukcijo, elastična in odporna od -50°C do +105 °C, z visoko odpornostjo proti prehodu vodne pare (η&gt;10.000) skladno z EN 12086 in EN 13469 in nizko toplotno prevodnostjo (λd(0°C)=0,036 W/mK) skladno z EN 8497, skupaj z lepilom ter obdelavo fazonskih kosov ter armatur</t>
  </si>
  <si>
    <t>f 110 x 2,7 mm</t>
  </si>
  <si>
    <t>Izdelava različnih utorov, odprtin in ostala gradbena dela v zvezi z inštalacijo sanitarne vode</t>
  </si>
  <si>
    <t>VGRADNJA TROKADERA</t>
  </si>
  <si>
    <t>Demontaža obstoječega hidranta ter razvoda hidrantne mreže, skupaj z odvozom na deponijo oziroma na podjetje za predelavo surovin ter pridobitvijo potrdila (ocena)</t>
  </si>
  <si>
    <t>Prestavitev oziroma prevezava ter začasno blindiranje obstoječega razvoda hidrantne vode za prilagoditev vgradnji novega EURO hidranta (rezanje, vrtanje, varjenje, urezovanje navojev…) s prehodnim praznjenjem sistema</t>
  </si>
  <si>
    <t>Hidrantna omarica za EURO hidrant z vratci po EN 671-1 in DIN 14461-1, rdeče barve z vidno oznako “H”, skupaj s 30 m cevi na kolutu, hidrantnim ventilom DN 50, ročnikom DN25, vključno ves pritrdilni in montažni material</t>
  </si>
  <si>
    <r>
      <t>GALLUS tip 1-C/30</t>
    </r>
    <r>
      <rPr>
        <sz val="10"/>
        <color rgb="FF000000"/>
        <rFont val="Arial"/>
        <family val="2"/>
        <charset val="238"/>
      </rPr>
      <t xml:space="preserve"> </t>
    </r>
  </si>
  <si>
    <t>ZAMENJAVA OBSTOJEČEGA HIDRANTA</t>
  </si>
  <si>
    <t>PRIPRAVA TOLPE SANITARNE VODE</t>
  </si>
  <si>
    <t>ELEKTRO INSTALACIJE</t>
  </si>
  <si>
    <t>GRADBENA DELA</t>
  </si>
  <si>
    <t>III.</t>
  </si>
  <si>
    <t>IZBIJANJE VRAT</t>
  </si>
  <si>
    <t>Demontaža obstoječih kovinskih vrat z izbijanjem okvirjev in podbojev, pri tem ločiti  posamezne surovine ločeno,  zložiti na palete, ter vse skupaj transportirati na deponijo.</t>
  </si>
  <si>
    <t>do 2m2</t>
  </si>
  <si>
    <t>nad 2m2</t>
  </si>
  <si>
    <t>Demontaža obstoječih montažnih kovinskih sten z okni z izbijanjem okenskih okvirjev, ter trikotne kovinske pregrade pri tem ločiti kovino in steklo, ter posamezne surovine ločeno kovino zložiti na palete, steklo pa v kontejnerje, ter vse skupaj transportirati na deponijo.</t>
  </si>
  <si>
    <t>2,8mx3,6m</t>
  </si>
  <si>
    <t>1,8mx2,2m</t>
  </si>
  <si>
    <t>VGRADNJA POŽARNIH VRAT</t>
  </si>
  <si>
    <t>Dobava in montaža kovinskih enokrilnih vrat, vratno krilo je narejeno ohišje in pokrov iz jeklene pločevine s požarno odpornostjo EI30-C,   barvano v barvo RAL 8002. Vratno krilo je na podboj nasajeno najmanj s tremi nasadili. Vsa vrata imajo vgrajen mehanizem za samo zapiranje, ter serijsko ključavnico in na notranji strani naletno letev za panični izhod, VRATA SO OPREMLJENA Z MAGNETOM, KI DRŽIJO VRATA V ODPRTEM POLOŽAJU.  Na zunanji strani pa kljuko , skupaj s prenosi in transporti do mesta vgraditve, z vsem pomožnim delom in materialom.</t>
  </si>
  <si>
    <t>90x200cm</t>
  </si>
  <si>
    <t>Dobava in montaža kovinskih dvokrilnih vrat, vratno krilo je narejeno ohišje in pokrov iz jeklene pločevine s požarno odpornostjo EI30-C,   barvano v barvo RAL 8002. Vratno krilo je na podboj nasajeno najmanj s tremi nasadili. Vsa vrata imajo vgrajen mehanizem za samo zapiranje, ter serijsko ključavnico in na notranji strani naletno letev za panični izhod, na zunanji strani pa kljuko, ter ročno odpiranje drugega krila skupaj s prenosi in transporti do mesta vgraditve, z vsem pomožnim delom in materialom.</t>
  </si>
  <si>
    <t>161x251cm</t>
  </si>
  <si>
    <t>161x255cm</t>
  </si>
  <si>
    <t>Dobava in montaža kovinske montažne stene,  ohišje in pokrov je narejeno iz jeklene pločevine s požarno odpornostjo EI90,   barvano v barvo RAL 8002. Stene so deljene na spodnji del in zgornji del iz treh polj, v dveh poljih se pripravi odprtina za rešetke, ki jih dobavi in montira izvajalec strojnih naprav, eno zgornje polje se zastekli s fiksnim steklom z enako požarno odpornostjo, skupaj s prenosi in transporti do mesta vgraditve, z vsem pomožnim delom in materialom. ZARADI VGRADNJE PREZRAČEVALNIH REŠETK S STRANI IZVAJALCA STROJNIH INSTALACIJ JE NUJNA USKLADITEV IZREZOV Z IZVAJALCEM REŠETK.</t>
  </si>
  <si>
    <t>280x360cm</t>
  </si>
  <si>
    <t>Dobava in montaža kovinske montažne stene z vgrajenim vratnim krilom, vratno krilo je narejeno ohišje in pokrov iz jeklene pločevine s požarno odpornostjo EI30-C, stena pa s požarno odpornostjo EI90  barvano v barvo RAL 8002. Vratno krilo je na podboj nasajeno najmanj s tremi nasadili. Vrata imajo vgrajen mehanizem za samo zapiranje, ter serijsko ključavnico in na notranji strani naletno letev za panični izhod, na zunanji strani pa kljuko, skupaj s prenosi in transporti do mesta vgraditve, z vsem pomožnim delom in materialom. Stene so deljene na spodnji del in zgornji del iz treh polj, v dveh poljih se pripravi odprtina za rešetke, ki jih dobavi in montira izvajalec strojnih naprav, eno zgornje polje se zastekli s fiksnim steklom z enako požarno odpornostjo. ZARADI VGRADNJE PREZRAČEVALNIH REŠETK S STRANI IZVAJALCA STROJNIH INSTALACIJ JE NUJNA USKLADITEV IZREZOV Z IZVAJALCEM REŠETK.</t>
  </si>
  <si>
    <t>VGRADNJA KOVINSKIH VRAT</t>
  </si>
  <si>
    <t>Dobava in montaža kovinskih enokrilnih vrat barvanih v barvo RAL 8002. Vratno krilo je na podboj nasajeno najmanj s tremi nasadili. Vsa vrata imajo vgrajen mehanizem za samo zapiranje, ter serijsko ključavnico in kljuko na obeh straneh, skupaj s prenosi in transporti do mesta vgraditve, z vsem pomožnim delom in materialom.</t>
  </si>
  <si>
    <t>80x205cm</t>
  </si>
  <si>
    <t>Dobava in montaža kovinskih enokrilnih vrat barvanih v barvo RAL 8002. Vratno krilo je na podboj nasajeno najmanj s tremi nasadili. Vrata imajo vgrajen mehanizem za samo zapiranje, ter serijsko ključavnico in kljuko na obeh straneh, skupaj s prenosi in transporti do mesta vgraditve, z vsem pomožnim delom in materialom. Nad vrati se izdela trikotni okvir. V vratih bo  vgrajena rešetka za prezračevanje JZR 500x500mm RAL 8002, ki jo  ugradi izvajalec strojnih instalacij. ZARADI VGRADNJE PREZRAČEVALNIH REŠETK S STRANI IZVAJALCA STROJNIH INSTALACIJ JE NUJNA USKLADITEV IZREZOV Z IZVAJALCEM REŠETK.</t>
  </si>
  <si>
    <t>68x205cm</t>
  </si>
  <si>
    <t>Dobava in montaža kovinskih enokrilnih vrat barvanih v barvo RAL 8002. Vratno krilo je na podboj nasajeno najmanj s tremi nasadili.  Vrata imajo vgrajen mehanizem za samo zapiranje, ter serijsko ključavnico, na notranji strani naletno letev za odpiranje v sili, na zunanji pa bunko, skupaj s prenosi in transporti do mesta vgraditve, z vsem pomožnim delom in materialom. V vratih bo vgrajena rešetka za prezračevanje JZR 500x500mm RAL 8002 , ter mrežica priti insektom, ki jo  ugradi izvajalec strojnih instalacij. ZARADI VGRADNJE PREZRAČEVALNIH REŠETK S STRANI IZVAJALCA STROJNIH INSTALACIJ JE NUJNA USKLADITEV IZREZOV Z IZVAJALCEM REŠETK.</t>
  </si>
  <si>
    <t>110x175cm</t>
  </si>
  <si>
    <t>Dobava in montaža kovinskih dvokrilnih vrat barvanih v barvo RAL 8002. Vratno krilo je na podboj nasajeno najmanj s tremi nasadili. Vsa vrata imajo vgrajen mehanizem za samo zapiranje, ter serijsko ključavnico in kljuko na obeh straneh, ter ročno odpiranje drugega krila,  skupaj s prenosi in transporti do mesta vgraditve, z vsem pomožnim delom in materialom. Vrata 212x220 imajo vgrajeno rešetko, izvajalec vrat pripravi izrez za rešetko, ki jo ugradi izvajalec strojnih instalacij. ZARADI VGRADNJE PREZRAČEVALNIH REŠETK S STRANI IZVAJALCA STROJNIH INSTALACIJ JE NUJNA USKLADITEV IZREZOV Z IZVAJALCEM REŠETK.</t>
  </si>
  <si>
    <t>161x254cm</t>
  </si>
  <si>
    <t>212x220cm</t>
  </si>
  <si>
    <t>161x226cm</t>
  </si>
  <si>
    <t>TRIKOTNO OKNO</t>
  </si>
  <si>
    <t>Demontaža obstoječega kovinskega trapeznega okna z izbijanjem okenskih okvirjev, pri tem ločiti kovino in steklo, ter posamezne surovine ločeno kovino zložiti na palete, steklo pa v kontejnerje, ter vse skupaj transportirati na deponijo.</t>
  </si>
  <si>
    <t>1,0mx2,0m</t>
  </si>
  <si>
    <t>Demontaža obstoječe kovinske ograje ob  trapeznem oknu z izbijanjem in rezanjem pločevine, ter posamezne surovine ločeno kovino zložiti na palete, ter vse skupaj transportirati na deponijo.</t>
  </si>
  <si>
    <t>Dobava in montaža kovinskega okna iz alu profilov barvani v barvi RAL 8002, zastekljeni s trojnim termopan steklom, skupne toplotne prevodnosti k=1.10, skupaj s prenosi in transporti do mesta vgraditve, z vsemi pomožnimi deli in materiali.</t>
  </si>
  <si>
    <t>Demontaža obstoječe kovinske obloge obstoječega dimnika in rezanjem pločevine iz korten jekla, ter posamezne surovine ločeno kovino zložiti na palete, ter vse skupaj transportirati na deponijo.</t>
  </si>
  <si>
    <t>Ročni odkop zemlje ob betonskem nastavku obstoječega dimnika, s  premetom zemljine do 2m stran od dimnika, ter izdelavo lesene varovalne ograje za zemljo, zaradi dela na strmem terenu ob dimnik. Zgornji del z vegetacijo naj se posebej odstrani in shrani na kasnejšo vrnitev na mesto rasti</t>
  </si>
  <si>
    <t>Strojno rezanje in odstranjevanje s pnevmatskim kladivom betonskega zidu, z razrezom betona na manjše kose skupaj z iznosom materiala in odvozom na deponijo, za povečanje odprtine za dimniško tuljavo, delo se izvaja v strmem terenu in je potrebno izvesti priprave za varno delo</t>
  </si>
  <si>
    <t>površina odrezanega podesta</t>
  </si>
  <si>
    <t>Strojno in ročno čiščenje betona, ter odstranjevanje izolacije, ter priprava betonske podloge za izvedbo oz. Dobetoniranje betonskega zidu razširitve odprtine za dimnik</t>
  </si>
  <si>
    <t>Strojno vrtanje in ročno nabijanje betonskih sider v obstoječo betonsko podlago izvedbo oz. Dobetoniranje betonskega zidu razširitve odprtine za dimnik</t>
  </si>
  <si>
    <t>Dobava materiala, ter demontaža in čiščenje dvostranskega opaža, skupaj s podpiranjem inutrjevanjem in dobava in vezanje armature za izvedbo oz. Dobetoniranje betonskega zidu razširitve odprtine za dimnik.</t>
  </si>
  <si>
    <t>Dobava betona MB30 in ročno betoniranje kolenčnega zidu nad odrezanim delom za razširitve odprtine za dimnik, skupaj s prenosom materiala na mesto vgradnje in z vibriranjem z vibro iglo</t>
  </si>
  <si>
    <t>Dobava materiala in izdelava dvojne hidroizolacije z Izotekt V4, enktat hladni premaz in dva krat izolacijski trak, novih betonskih zidcev nad razširjeno odprtine za dimnik, skupaj z materialom in pomožnimi deli</t>
  </si>
  <si>
    <t>Dobava materiala in izdelava zaščitne obloge dimniške odprtine iz jekla korten, v enaki obliki in strukturi, kot je obstoječa obloga, lahko se obstoječo oblogo uporabi in se jo predela, ter se vse skupaj pritrdi na novi razširjeno dimniško odprtino, skupaj z vsemi pomožnimi materiali in deli, ter pritrdoitvami in prenosi na mesto vgradnje</t>
  </si>
  <si>
    <t>Ročno zasipavanje odkopane zemlje ob betonskem nastavku obstoječega dimnika,ter planiranje in ravnanje zemljine, ter polaganje vegetacije na mesto rasti</t>
  </si>
  <si>
    <t>UREJANJE ZIDOV</t>
  </si>
  <si>
    <t>Dobava materiala ter krpanje razpok v betonskih zidovih s cementno malto, ter izravnava betonskih zidov z mavčno izravnalno maso Kemaglet FX, ter brušenje in dvakratno barvanje površine z LATEKS barvo, svetlo sive nijanse, ter postavljanjem delovnih odrov za delo na višini do 2m, skupaj z vsemi potrebnimi materiali in deli</t>
  </si>
  <si>
    <t>ODSTRANITEV KOVINSKE OBLOGE NA POLICI POD NOVIM KORITOM</t>
  </si>
  <si>
    <t>Demontaža kovinske obloge na polici širine cca 70cm pod novim koritom za odvodnjavanje, z rezanjem pločevine na manjšše kose, sortiranjem kovine, iznosom in odvozom na deponijo</t>
  </si>
  <si>
    <t>tekočih metrov</t>
  </si>
  <si>
    <t>REZANJE BETONA PODESTA IN ZIDU IN DOBETONIRANJE</t>
  </si>
  <si>
    <t>Strojno rezanje betonskega podesta za izdelavo prostora za postavitev novega kotla, z razrezom betona na manjše kose skupaj z iznosom materiala in odvozom na deponijo</t>
  </si>
  <si>
    <t>Strojno rezanje in odstranjevanje s pnevmatskim kladivom betonskega zidu, z razrezom betona na manjše kose skupaj z iznosom materiala in odvozom na deponijo</t>
  </si>
  <si>
    <t>Strojno razbijanje in odstranjevanje s pnevmatskim kladivom betonskega podstavka debeline cca 10cm, z razbitjem betona na manjše kose skupaj z iznosom materiala in odvozom na deponijo</t>
  </si>
  <si>
    <t>površina odrezanega podstavka</t>
  </si>
  <si>
    <t>Dobava materiala in izdelava opaža za betonski podstavek za nove strojne naprave, skupaj s prenosom materiala na mesto vgradnje in utrjevanjem, ter odstranitev opaža, čiščenje in iznosom materiala</t>
  </si>
  <si>
    <t>Dobava betona MB30 mikroarmiranega z mikro vlakni in ročno betoniranje betonskega podstavka za nove strojne naprave, skupaj s prenosom materiala na mesto vgradnje in z vibriranjem z vibro iglo</t>
  </si>
  <si>
    <t>STENSKE REŠETKE</t>
  </si>
  <si>
    <t>Ročno in strojno čiščenje in brušenje stare barve z vrat z ventilacijskimi rešetkami, prav tako čiščenje rešetk za zračenje, ter izvedba osnovnega zaščitnega premaza, ter barvanje z barvo za kovine RAL 8002, skupaj s pripravo odra za delo na višini do 2m, skupaj z vsemi pomožnimi deli in materiali</t>
  </si>
  <si>
    <t>VRATA</t>
  </si>
  <si>
    <t>210x360cm</t>
  </si>
  <si>
    <t>REŠETKE</t>
  </si>
  <si>
    <t>221X224cm</t>
  </si>
  <si>
    <t>200x70cm</t>
  </si>
  <si>
    <t>Dobava in montaža kovinskih rešetk za zračenje barvanih z barvo za kovine RAL 8002, skupaj s pripravo odra za delo na višini do 2m, skupaj z vsemi pritrditvenimi in pomožnimi deli in materiali</t>
  </si>
  <si>
    <t>60x60cm</t>
  </si>
  <si>
    <t>OBNOVITEV OGRAJE</t>
  </si>
  <si>
    <t>Odstranitev ograje z rezanjem na pritrditvenih točkah, ter ročno in strojno čiščenje in brušenje stare barve, ograje ob kotlih,  ter izvedba osnovnega zaščitnega premaza, ter barvanje z barvo za kovine RAL 8002, skupaj s ponovnim varjenje po postavitvi novih kotlov za ogrevanje, skupaj z vsemi pritrditvenimi in pomožnimi deli in materiali</t>
  </si>
  <si>
    <t>skupaj tekočih metrov</t>
  </si>
  <si>
    <t>Dobava materiala, ter ročno in strojno čiščenje in brušenje stare barve z ročajev ob stopnicah, ter izvedba osnovnega zaščitnega premaza, ter barvanje z barvo za kovine RAL 8002,  skupaj z vsemi pomožnimi deli in materiali</t>
  </si>
  <si>
    <t>TALNE PLOŠČE</t>
  </si>
  <si>
    <t>Ročno in strojno čiščenje in brušenje stare barve z talnih kovinskih plošč, na vhodu in v spodnjem elektro prostoru, ter izvedba osnovnega zaščitnega premaza, ter barvanje z barvo za kovine RAL 8002, skupaj z vsemi pomožnimi deli in materiali</t>
  </si>
  <si>
    <t>skupaj m2</t>
  </si>
  <si>
    <t>TALNE REŠETKE</t>
  </si>
  <si>
    <t>Odstranitev starih rešetk z odvozom na deponijo in dobava in montaža novih talnih rešetk iz eloksirane pločevine za pokrivanje odtočnega kanala, širine do 25cm, skupaj z vsemi pritrditvenimi in pomožnimi deli in materiali</t>
  </si>
  <si>
    <t>STOPNICE</t>
  </si>
  <si>
    <t>Demontaža kovinskih stopnic pri zgornjih kotlih in spodnjem agregatu iz eloksirane pločevine, ročno brušenje in čiščenje stare barve, ter nanos zaščitnega sloja in barvanje s kovinsko barvo RAL 8002, skupaj z vsemi pomožnimi deli in materiali</t>
  </si>
  <si>
    <t>2m</t>
  </si>
  <si>
    <t>0,8m</t>
  </si>
  <si>
    <t>EPOKSI</t>
  </si>
  <si>
    <t>Dobava materiala in izdelava epoksi zaščitne površine betona z dijamantnim brušenjem betona, izvedbo prednamaza-primer, izvedbo 2x izravnave z epoksi maso na špohtl, ter barvanje zaključnega sloja epoksi zaščite z dodajanjem protidrsnih lističev, skupaj z vsemi pomožnimi deli in materiali</t>
  </si>
  <si>
    <t>Dobava materiala in izdelava epoksi ravnega cokla ob stiku med tlakom in steno z obdelavo stene 10cm višine, izvedbo prednamaza-primer, izvedbo 2x izravnave z epoksi maso na špohtl, ter barvanje zaključnega sloja epoksi zaščite z dodajanjem protidrsnih lističev, skupaj z vsemi pomožnimi deli in materiali</t>
  </si>
  <si>
    <t>ČIŠČENJE KANALOV NA VHODU</t>
  </si>
  <si>
    <t>Ročno čiščenje kanalov na vhodu v spodnje postrojenje s sesalcem za prah in vlažnimi in suhimi krpami</t>
  </si>
  <si>
    <t>TALNI SIFONI</t>
  </si>
  <si>
    <t>Dobava materiala, izbijanje obstoječih in vgradnja novih talnih sifonov z vezavo na obstoječo kanalizacijo, skupaj z zalivanjem odstranjenega betona, skupaj z vsemi pomožnimi deli in materiali</t>
  </si>
  <si>
    <t>VGRADNJA ODTOČNIH CEVI</t>
  </si>
  <si>
    <t>Dobava materiala, dolbenje obstoječih betonskih tlakov, kot šlic za  vgradnjo novih talnih odtokov s PVC cevmi fi100mm,  z vezavo na obstoječo kanalizacijo, skupaj z zalivanjem odstranjenega betona, skupaj z vsemi pomožnimi deli in materiali</t>
  </si>
  <si>
    <t>ZUNANJA TALNA REŠETKA Z ODVODOM PRED STOPNICAMI V PLINOMER</t>
  </si>
  <si>
    <t>Dobava materiala, izkop v zemljini in betonskem robu, ter izdelava odtočne kanalete Hauraton Faserfix KS 100 tip 010, dolžine 1000mm za zbiranje vode s pokrivno štancano rešetko velikosti rege 80/10, iz pocinkanega jekla, sz zaključno steno z iztokom, ter priključitvijo korita v javni kanal s PVC cevmi fi 100mm, skupaj z obbetoniranjem, ter zasutjem in izravnavo zemljine in vsemi pomožnimi deli in materiali</t>
  </si>
  <si>
    <t>Kanaleta-komplet</t>
  </si>
  <si>
    <t>odtočne cevi</t>
  </si>
  <si>
    <t>POKRIVNA PLOČEVINA  NA DVIŽNIH VRATIH PRED VHODOM V PLINOMER</t>
  </si>
  <si>
    <t>Dobava materiala in izdelava zaščitne pokrivne pločevine Jekor 350 z varjenjem na obstoječa vhodna dvižna vrata nad stopnicami vhoda v plinomer, zaradi preprečevanja pronicanja vode, z izdelavo šablone in varjenjem pločevine na licu mesta, z vsemi potrebnimi dodatnimi deli in materiali</t>
  </si>
  <si>
    <t>Zaradi vgradnje strojne opreme je potrebno obstoječo strešno konstrukcijo, ki je izdelana iz več delov, demontirati, ter jo z dvigalom dvigniti z mesta, odložiti v neposredni bližini na pripravljeno podlago-lesene klocne in jo po vgradnji strojne opreme montirati nazaj na svoje mesto</t>
  </si>
  <si>
    <t>NOVA KONSTRUKCIJA</t>
  </si>
  <si>
    <t>Dobava materiala in izdelava nosilne strešne konstrukcije s pohištvenimi cevmi 40x40mm, debelina stene 4mm, zaščitene z zaščitnim  proti korozijskim premazom in protiprašno barvano z barvo RAL 8002, skupaj z varjenimi distančnimi nosilci in distančnimi ploščicami z navojnimi palicami M12 s spodnje strani konstrukcije. Celotna konstrukcija se izdela v segmentih in se vari na obstoječo strešno konstrukcijo oz. na spodnjo betonsko mrežo obstoječe strehe. Vse varjene stike se zaščiti z zaščitnim premazom in barvo RAL 8002. Za montažo strešne konstrukcije je potrebno imeti premični oder. Glej priloženi načrt z detajli!!! Stik ploščice in strešnega panela se tesni s Sika tesnilom v tubi</t>
  </si>
  <si>
    <t>kilogramov cevi konstrukcije</t>
  </si>
  <si>
    <t>kilogramov ploščic (144 kos, 80x80mmx5mm)</t>
  </si>
  <si>
    <t>navojnih palic M12</t>
  </si>
  <si>
    <t>STREŠNI PANELI</t>
  </si>
  <si>
    <t>Dobava materiala in montaža strešnih plošč Trimoval TPO DOM širine 1093mm v standardni Trimo rjavi barvi na novo strešno konstrukcijo. Na konstrukcijo se plošča pritrdi s kovinskimi ploščicami, namazanimi s Sika tesnilom in pritrjene z dvojno matico M10 s plastičnim zaključkom s spodnje strani, skupaj z vsemi materiali in pomožnimi deli.  Za pritjevanje plošč je potrebno upoštevati postavitev premičnega odra. Nad novim kotlom se izdela izrez v plošči, ki se ga obdela s pločevino</t>
  </si>
  <si>
    <t>dolžine strešnih plošč</t>
  </si>
  <si>
    <t>3285mm</t>
  </si>
  <si>
    <t>3780mm</t>
  </si>
  <si>
    <t>3475mm</t>
  </si>
  <si>
    <t>matice M10</t>
  </si>
  <si>
    <t>ZGORNJE IN STRANSKE OBROBE</t>
  </si>
  <si>
    <t>Dobava materiala in izdelava zgornjih in stranskih obrob  iz pocinkane pločevine debeline 0.65mm in barvane z barvo  RAL 8002, razvite širine 350mm skupaj s prenosi in transporti do mesta vgraditve in vsem potrebnim pritrditvenim in tesnilnim materialom in ostalimi pomožnimi deli in materiali.</t>
  </si>
  <si>
    <t>KORITA ZA ODVODNJAVANJE</t>
  </si>
  <si>
    <t>Dobava materiala in izdelava podkonstrukcije iz pohištvenih cevi 40x40mm, debelina stene 4mm, po priloženem načrtu in detajlu, zaščitena z zaščitnim premazom in protiprašno barvano z barvo RAL 8002 za korita za odvodnjavanje s sidranjem v betonsko steno na medsebojni razdalji 540mm, skupaj z vsemi potrebni deli im materiali, ter pripravo odra za delo na višini do 4m</t>
  </si>
  <si>
    <t>Dobava materiala in izdelava korita za odvodnjavanje iz  pocinkane pločevine debeline 1mm barvane z barvo RAL 8002, razvite širine 1050mm, ter fiksiranje in pritrjevanje na nosilno konstrukcijo in v beton, skupaj s prenosi in transporti do mesta vgraditve in vsem potrebnim pritrditvenim in tesnilnim materialom in ostalimi pomožnimi deli in materiali</t>
  </si>
  <si>
    <t>tekočih metrov korita</t>
  </si>
  <si>
    <t>VERTIKALNE CEVI ZA ODVODNJAVANJE</t>
  </si>
  <si>
    <t xml:space="preserve">Dobava materiala in montaža odtočnih cevi iz pocinkane in barvane pločevine RAL 8002 debeline 0.65mm, z vsemi vmesnimi zaokrožnimi kosi, s kljukami in pritrdilnim materialom, z izdelavo priključka na korita za zbiranje vode, skupaj s prenosi in transporti do mesta vgraditve in vsemi drugimi pomožnimi deli in materiali. </t>
  </si>
  <si>
    <t>tekočih metrov cevi</t>
  </si>
  <si>
    <t>ČISTILNI KOSI Z REŠETKO ZA ODVODNJAVANJE</t>
  </si>
  <si>
    <t xml:space="preserve">Dobava materiala in montaža vmesnih čistilnih kosov z vratci z vgrajeno mrežico za zadrževanje listja in nesnage, na odtočne cevi iz pocinkane in barvane pločevine RAL 8002 debeline 0.65mm, s pritrdilnim materialom, z izdelavo priključka na korita cevi, skupaj s prenosi in transporti do mesta vgraditve in vsemi drugimi pomožnimi deli in materiali. </t>
  </si>
  <si>
    <t>GRADBENO OBRTNIŠKA DELA</t>
  </si>
  <si>
    <t>VRATA IN OKNA</t>
  </si>
  <si>
    <t>DIMNIKI</t>
  </si>
  <si>
    <t>DIMNIKI SKUPAJ:</t>
  </si>
  <si>
    <t>RAZNA DELA</t>
  </si>
  <si>
    <t>VRATA IN OKNA SKUPAJ:</t>
  </si>
  <si>
    <t>DEMONTAŽA STREHA</t>
  </si>
  <si>
    <t>RAZNA DELA SKUPAJ:</t>
  </si>
  <si>
    <t>NEPREDVIDENA DELA</t>
  </si>
  <si>
    <t>Razna nepredvidena dela</t>
  </si>
  <si>
    <t>%</t>
  </si>
  <si>
    <t>NEPREDVIDENA DELA SKUPAJ:</t>
  </si>
  <si>
    <t>GRADBENO OBRTNIŠKA DELA SKUPAJ:</t>
  </si>
  <si>
    <t>VRATA,OKNA</t>
  </si>
  <si>
    <t>jh</t>
  </si>
  <si>
    <t>23.</t>
  </si>
  <si>
    <t>24.</t>
  </si>
  <si>
    <t>25.</t>
  </si>
  <si>
    <t>26.</t>
  </si>
  <si>
    <t>27.</t>
  </si>
  <si>
    <t>PREZRAČEVANJE KOTLOVNICE</t>
  </si>
  <si>
    <t>HIDRAVLIČNO URAVNOTEŽENJE</t>
  </si>
  <si>
    <t>PROJEKTI IZVEDENIH DEL</t>
  </si>
  <si>
    <t>SKUPAJ ENERGETSKA SANACIJA</t>
  </si>
  <si>
    <t>Zračni kanali pravokotnega in okroglega preseka, izdelani iz pocinkane pločevine po standardih SIST EN 1505 ter SIST EN 1506, spojeni s prirobničnimi spoji, kompletno z loputami, fazonskimi in oblikovnimi kosi, pritrdilnim in montažnim materialom ter dodatkom na odrez za nazivne velikosti daljše stranice. Standardno so vsi kanali in fazonski kosi izdelani z pritrjenim prirobničnim profilom na vsakem koncu kanala oziroma fazonskega kosa. Podporne razdalje kanalov in pripadajočih delov ne smejo nikoli preseči 2400mm pri katerikoli dimenziji kanala. Prav tako ne sme biti pri montaži izveden več kot en kanalski spoj med dvema podporama. Podpora mora biti oddaljena od prirobničnega spoja maksimalno 500 mm. Sistem izdelave kanalov mora ustrezati tesnostnem razredu C in tlačnemu razredu 2 po standardu SIST EN 1507:2006.</t>
  </si>
  <si>
    <t>V kanalski razvod morajo biti nameščene revizijske odprtine z zrakotesnimi pokrovi (Upoštevati standard SIST ENV 12097 (03.97)).</t>
  </si>
  <si>
    <t>V ponudbi zajeti tudi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t>
  </si>
  <si>
    <t>ali enakovredni.</t>
  </si>
  <si>
    <t>Dobava in montaža kanala s požarno odpornostjo EIS 60, delno uporabljen kot samonosni kanal, deloma kot protipožarna obloga pločevinastih prezračevalnih kanalov. Material iz plošč iz kalcijevega silikata, negorljive A1 po SIST EN 13501-1, (npr.Promatect LS) enoslojno, debeline 35 mm, spoji ojačeni s trakovi (npr.Promatectom H) debeline 10 mm ali ustreznimi prirobnicami in zlepljeni z lepilom (npr.Promat Kleber K 84), ter privijačeni s hitro vgradnimi vijaki 6.0 x 80 mm ali speti s kovinskimi sponkami 80/12,2/2,03. Obešanje po navodilih proizvajalca oz. po podatkih iz certifikata. Izvedba je lahko štiri, tro ali dvostranska, glede na zahteve načrta.</t>
  </si>
  <si>
    <t>Predložiti je potrebno ustrezno potrdilo o požarni odpornosti kanala in izjavo o upoštevanju navodil proizvajalca ki morajo biti v skladu s certifikatom (npr. Delovni list Promat št. 477). Kanale je po izvedbi potrebno ustrezno označiti.</t>
  </si>
  <si>
    <t>Dušilnik zvoka, izdelan iz pocinkane pločevine (ohišje) in mineralne volne, oblečene s celulozno folijo, skupaj z montažnim in pritrdilnim materialom;</t>
  </si>
  <si>
    <t>- širina dušilnih kulis: d = 200 mm</t>
  </si>
  <si>
    <t>- razmak med dušilnimi kulisami: s = 100 mm</t>
  </si>
  <si>
    <t>- višina dušilnika: H = 500 mm</t>
  </si>
  <si>
    <t>- dolžina dušilnika: L = 1500 mm</t>
  </si>
  <si>
    <t>- dušenje pri frekvenci 250Hz:</t>
  </si>
  <si>
    <t xml:space="preserve">De = 30 dB </t>
  </si>
  <si>
    <t>- širina dušilnika: B = 600 mm</t>
  </si>
  <si>
    <t>- število dušilnih kulis: n = 2</t>
  </si>
  <si>
    <t>Hidria IMP Klima, d.o.o. tip DZ-200/2 600×500×1500</t>
  </si>
  <si>
    <t>Fiksna aluminijasta zračna rešetka, skupaj z zaščitno mrežo okvirjem ter montažnim materialom;</t>
  </si>
  <si>
    <t>500 × 500 mm</t>
  </si>
  <si>
    <t>Hidria IMP Klima, d.o.o. tip AZR-4/2</t>
  </si>
  <si>
    <t>500 × 250 mm</t>
  </si>
  <si>
    <t>600 × 600 mm</t>
  </si>
  <si>
    <t>700 × 600 mm</t>
  </si>
  <si>
    <t>800 × 800 mm</t>
  </si>
  <si>
    <t>Hidria IMP Klima, d.o.o. tip AZR-4</t>
  </si>
  <si>
    <t>Fiksna zaščitna rešetka iz kortena za zaščito obstoječega izpušnega jaška, skupaj z zaščitno mrežo okvirjem ter montažnim materialom;</t>
  </si>
  <si>
    <t>Po detajlu arhitekta!</t>
  </si>
  <si>
    <t>800 × 700 mm</t>
  </si>
  <si>
    <t>Pravokotna požarna loputa za ločitev požarnih con v prezračevalnih in klimatskih sistemih, odporna na ogenj in hladen dim, požarne odpornosti EI 90-S po EN 13501-3, testirana po EN 1366-2, s certifikatom ZAG. Konstrukcijske značilnosti: požarna loputa vsebuje sredinsko vležajeno lamelo iz kalcijevega silikata, intumescentno požarno tesnilo in elektromotorni pogon. Ohišje iz pocinkane pločevine je toplotno ločeno z okvirjem iz kalcijevega silikata. Silikonski tesnilni profil med ohišjem in lamelo omogoča tudi tesnjenje za hladen dim. Vgradnja po navodilih proizvajalca v trdno in lahko steno minimalne debeline 100 mm ali trdno stropno ploščo minimalne debeline 150 mm. Če temperatura okolice preseže 72°C se sproži temperaturno varovalo Tf1. Če preseže temperatura notranjosti kanala 72°C se sproži temperatur Tf2. Pri sprožitvi temperaturnih varoval (enega ali drugega) se trajno in nepovratno prekine napajalna napetost. Motorni pogon ima dve mikrostikali za signalizacijo položaja lopute. Signalizacijo zaprtosti voditi posamezno za vsako loputo na požarno centralo, signalizacijo odprtosti pa na klimatsko napravo, ki ji pripada kanalski razvod, kjer je požarna loputa vgrajena. Položaj lamele lopute se lahko odčita na mehanskem prikazovalniku.</t>
  </si>
  <si>
    <t>600×600; L=300</t>
  </si>
  <si>
    <t>700×600; L=300</t>
  </si>
  <si>
    <t>Hidria IMP Klima, d.o.o. tip PL-21-EI60/E6/DO</t>
  </si>
  <si>
    <t>Kombiniran avtomatski omejevalnik pretoka z regulacijskim ventilom ter merilnimi priključki. Regulator diferenčnega tlaka vzdržuje konstanten tlak preko regulacijskega ventila neodvisno od spremenljivih pogojev v napeljavi. Zaradi same konstrukcijske izvedbe je pretok avtomatsko omejen na želeno vrednost in ventil ima avtoriteto 100%.</t>
  </si>
  <si>
    <t>Kombiniran avtomatski omejevalnik pretoka se dobavi skupaj s tesnilnim materialom ter elektromotornim pogonom z zveznim signalom ter ožičenjem</t>
  </si>
  <si>
    <r>
      <t>Dp</t>
    </r>
    <r>
      <rPr>
        <vertAlign val="subscript"/>
        <sz val="10"/>
        <color rgb="FF000000"/>
        <rFont val="Arial"/>
        <family val="2"/>
        <charset val="238"/>
      </rPr>
      <t>min</t>
    </r>
    <r>
      <rPr>
        <sz val="10"/>
        <color rgb="FF000000"/>
        <rFont val="Arial"/>
        <family val="2"/>
        <charset val="238"/>
      </rPr>
      <t>=16,0 kPa</t>
    </r>
  </si>
  <si>
    <t>DANFOSS tip AB-QM 15 + AME110/24V</t>
  </si>
  <si>
    <t>DN 20, PN 16</t>
  </si>
  <si>
    <t>DANFOSS tip AB-QM 20 + AME110/24V</t>
  </si>
  <si>
    <r>
      <t>Dp</t>
    </r>
    <r>
      <rPr>
        <vertAlign val="subscript"/>
        <sz val="10"/>
        <color rgb="FF000000"/>
        <rFont val="Arial"/>
        <family val="2"/>
        <charset val="238"/>
      </rPr>
      <t>min</t>
    </r>
    <r>
      <rPr>
        <sz val="10"/>
        <color rgb="FF000000"/>
        <rFont val="Arial"/>
        <family val="2"/>
        <charset val="238"/>
      </rPr>
      <t>=30,0 kPa</t>
    </r>
  </si>
  <si>
    <t>DANFOSS tip AB-QM 40 + AME435QM/24V</t>
  </si>
  <si>
    <t>Kombiniran avtomatski omejevalnik pretoka se dobavi skupaj s tesnilnim materialom.</t>
  </si>
  <si>
    <t>DANFOSS tip AB-QM 15</t>
  </si>
  <si>
    <t>DN 25, PN 6</t>
  </si>
  <si>
    <t>DN 32, PN 6</t>
  </si>
  <si>
    <t>DN 40, PN 6</t>
  </si>
  <si>
    <t>Zaporni, nastavitveni in merilni ventil za uporabo z regulatorjem diferenčnega tlaka ASV-PV navojne izvedbe, za montažo na dovod, s priključkom za impulzno cev, nastavitvenim gumbom, skupaj z dvema merilnima priključkoma, snemljivim zapornim gumbom, parom holandskih matic, izolirnim kosom odpornim do temperature 80°C, skupaj z vsem montažnim in tesnilnim materialom</t>
  </si>
  <si>
    <r>
      <t>T</t>
    </r>
    <r>
      <rPr>
        <vertAlign val="subscript"/>
        <sz val="10"/>
        <color rgb="FF000000"/>
        <rFont val="Arial"/>
        <family val="2"/>
        <charset val="238"/>
      </rPr>
      <t>max</t>
    </r>
    <r>
      <rPr>
        <sz val="10"/>
        <color rgb="FF000000"/>
        <rFont val="Arial"/>
        <family val="2"/>
        <charset val="238"/>
      </rPr>
      <t xml:space="preserve"> = 120°C</t>
    </r>
  </si>
  <si>
    <r>
      <t>Dp</t>
    </r>
    <r>
      <rPr>
        <vertAlign val="subscript"/>
        <sz val="10"/>
        <color rgb="FF000000"/>
        <rFont val="Arial"/>
        <family val="2"/>
        <charset val="238"/>
      </rPr>
      <t>max</t>
    </r>
    <r>
      <rPr>
        <sz val="10"/>
        <color rgb="FF000000"/>
        <rFont val="Arial"/>
        <family val="2"/>
        <charset val="238"/>
      </rPr>
      <t xml:space="preserve"> = 1,5 bar</t>
    </r>
  </si>
  <si>
    <t>DN 32, PN16</t>
  </si>
  <si>
    <t>DN 40, PN16</t>
  </si>
  <si>
    <t>DN 50, PN16</t>
  </si>
  <si>
    <t>DANFOSS tip ASV-BD</t>
  </si>
  <si>
    <t>Zaporni, nastavitveni in merilni ventil za uporabo z regulatorjem diferenčnega tlaka ASV-PV prirobnične izvedbe, za montažo na dovod, s priključkom za impulzno cev, nastavitvenim gumbom, skupaj z dvema merilnima priključkoma, snemljivim zapornim gumbom, protiprirobnicama, izolirnim kosom odpornim do temperature 80°C, skupaj z vsem montažnim in tesnilnim materialom</t>
  </si>
  <si>
    <t>DN 65, PN16</t>
  </si>
  <si>
    <t>DN 80, PN16</t>
  </si>
  <si>
    <t>DN 100, PN16</t>
  </si>
  <si>
    <t>Regulator diferenčnega tlaka navojne izvedbe za montažo na povratek, z nastavljivim diferenčnim tlakom od 35kPa do 75kPa (tovarniško nastavljeno na 60 kPa), vključno z impulzno cevjo dolžine 1,5m za priključitev na ASV-M, ASV-I ali na ASV-BD, praznilno pipo, z možnostjo zaprtja dvižnega voda, z modrim zapornim gumbom, izolirnim kosom do 80°C, navojnimi priključki, parom holandskih matic, skupaj z vsem z montažnim in tesnilnim materialom</t>
  </si>
  <si>
    <r>
      <t>dp</t>
    </r>
    <r>
      <rPr>
        <vertAlign val="subscript"/>
        <sz val="10"/>
        <color rgb="FF000000"/>
        <rFont val="Arial"/>
        <family val="2"/>
        <charset val="238"/>
      </rPr>
      <t>max</t>
    </r>
    <r>
      <rPr>
        <sz val="10"/>
        <color rgb="FF000000"/>
        <rFont val="Arial"/>
        <family val="2"/>
        <charset val="238"/>
      </rPr>
      <t>=1,5bar</t>
    </r>
  </si>
  <si>
    <r>
      <t>T</t>
    </r>
    <r>
      <rPr>
        <vertAlign val="subscript"/>
        <sz val="10"/>
        <color rgb="FF000000"/>
        <rFont val="Arial"/>
        <family val="2"/>
        <charset val="238"/>
      </rPr>
      <t>max</t>
    </r>
    <r>
      <rPr>
        <sz val="10"/>
        <color rgb="FF000000"/>
        <rFont val="Arial"/>
        <family val="2"/>
        <charset val="238"/>
      </rPr>
      <t>=120ºC</t>
    </r>
  </si>
  <si>
    <t>DANFOSS tip ASV-PV</t>
  </si>
  <si>
    <t>Regulator diferenčnega tlaka prirobnične izvedbe za montažo na povratek, z nastavljivim diferenčnim tlakom od 35 kPa do 75kPa (tovarniško nastavljeno na 60 kPa), vključno z impulzno cevjo dolžine 1,5m za priključitev na ASV-M, ASV-I ali na ASV-BD, praznilno pipo, z možnostjo zaprtja dvižnega voda, z modrim zapornim gumbom, izolirnim kosom do 80°C, navojnimi priključki, protiprirobnicama, skupaj z vsem z montažnim in tesnilnim materialom</t>
  </si>
  <si>
    <t>Krogelna pipa za praznjenje z navojnima priključkoma, z zaporno kapo, tesnilom in verižico, vijačnim spojem za gibko cev, skupaj s tesnilnim in vijačnim materialom</t>
  </si>
  <si>
    <t>Toplotna izolacija razvoda hladilne vode s cevno izolacijo iz sintetičnega kavčuka z zaprto celično strukturo, izpolnjuje pogoje za preprečevanje toplotnih izgub, korozije, rosenja in kondenzacije, prenosa hrupa na gradbeno konstrukcijo, elastična in odporna od -50°C do +105 °C, z visoko odpornostjo proti prehodu vodne pare (η&gt;10.000) skladno z EN 12086 in EN 13469 in nizko toplotno prevodnostjo (λd(0°C)=0,036 W/mK) skladno z EN 8497, skupaj z lepilom ter obdelavo fazonskih kosov ter armatur</t>
  </si>
  <si>
    <t>debeline 32 mm</t>
  </si>
  <si>
    <t>Delno praznjenje sistema ogrevne in hladilne vode v kotlovnici ter ponovno polnjenje sistema z mehčano vodo preko nevtralnega kationskega izmenjevalca, odzračevanje, tlačni in tesnostni preizkus omrežja, zagon sistema ter regulacija naprav</t>
  </si>
  <si>
    <t>Predelava in vezava (rezanje, vrtanje , varjenje, urezovanje navojev, varjenje…) na obstoječe razvode ogrevne in hladilne vode iz črnih cevi in fitingov</t>
  </si>
  <si>
    <t>Drobni inštalacijski material za izvedbo predelave razvodov ogrevne in hladilne vode (fitingi, prehodni kosi, pritrdilni material, dodatna odzračevanja, praznilne pipice...)</t>
  </si>
  <si>
    <t>Izvedba meritev pretokov ogrevne vode na regulacijskih elementih po posameznih vejah ter izdelava zapisnika</t>
  </si>
  <si>
    <t>STROJNE INSTALACIJE SKUPAJ:</t>
  </si>
  <si>
    <t xml:space="preserve">Prestavitev oziroma prevezava obstoječega bojlerja za sanitarno vodo za potrebe NEMOTENE oskrbe Ljubljanskega gradu s toplo sanitarno vodo. Ter začasno blindiranje obstoječih razvodov sanitarne vode (rezanje, vrtanje, varjenje, urezovanje navojev…) s predhodnim delnim praznjenjem. </t>
  </si>
  <si>
    <t>SKUPAJ GRADBENA DELA:</t>
  </si>
  <si>
    <t>Nadometna vodotesna svetilka 2x54W T5, Disano 921 Hydro T5 CELF ali ekvivalentna</t>
  </si>
  <si>
    <t>Nadometna vodotesna svetilka 2x54W T5 z modulom zasilne razsvetljave, Disano 921 Hydro T5 CELF-E ali ekvivalentna</t>
  </si>
  <si>
    <t>Nadometna vodotesna svetilka 1x49W T5, Disano 921 Hydro T5 CELF ali ekvivalentna</t>
  </si>
  <si>
    <t>Svetilka zasilne razsvetljave z avtonomijo 1 ure, pripravni spoj, Disano 616 Safety FL 8 CEM-L ali ekvivalentna</t>
  </si>
  <si>
    <t>Pregled, čiščenje in podobno obstoječih svetilk</t>
  </si>
  <si>
    <t>Pregled splošne razsvetljave</t>
  </si>
  <si>
    <t>Pregled in meritve zasilne razsvetljave</t>
  </si>
  <si>
    <t>DELO</t>
  </si>
  <si>
    <t>Drobni material</t>
  </si>
  <si>
    <t>SVETILKE</t>
  </si>
  <si>
    <t>Nizkonapetostni energetski kabli nazivne napetosti 0,6/1kV, s PVC izolacijo, z okroglimi ali sektorskimi vodniki, položeni večinoma na kabelske police, delno uvlečeni v instalacijske cevi</t>
  </si>
  <si>
    <t>Kabel NYY 4x120mm2</t>
  </si>
  <si>
    <t>Kabel NYY 4x95mm2</t>
  </si>
  <si>
    <t>Kabel NYY-J 5x16mm2</t>
  </si>
  <si>
    <t>Kabel NYY-J 5x10mm2</t>
  </si>
  <si>
    <t>Kabel NYY-J 4x10mm2</t>
  </si>
  <si>
    <t>Kabel NYY-J 5x6mm2</t>
  </si>
  <si>
    <t>Kabel NYY-J 4x6mm2</t>
  </si>
  <si>
    <t>Kabel NYY-J 5x4mm2</t>
  </si>
  <si>
    <t>Kabel NYY-J 4x4mm2</t>
  </si>
  <si>
    <t>Kabel NYY-J 5x2,5mm2</t>
  </si>
  <si>
    <t>Kabel NYY-J 4x2,5mm2</t>
  </si>
  <si>
    <t>Kabel NYY-J 3x2,5mm2</t>
  </si>
  <si>
    <t>Kabel NYY-J 5x1,5mm2</t>
  </si>
  <si>
    <t>Kabel NYY-J 3x1,5mm2</t>
  </si>
  <si>
    <t>Kabel NYY 2x1,5mm2</t>
  </si>
  <si>
    <t>Kabel OLFLEX-J 4x4mm2</t>
  </si>
  <si>
    <t>Žica H07V-K 70mm2</t>
  </si>
  <si>
    <t>Žica H07V-K 50mm2</t>
  </si>
  <si>
    <t>Žica H07V-K 25mm2</t>
  </si>
  <si>
    <t>Žica H07V-K 16mm2</t>
  </si>
  <si>
    <t>Kabel H07V-K 6mm2</t>
  </si>
  <si>
    <t>Kabel LiYCY 3x1,5mm2</t>
  </si>
  <si>
    <t>IY(St)Y 2x0,8</t>
  </si>
  <si>
    <t>Kabel uvlečen v instalacijske cevi oz. položen na kabelske police, FTP 4x2x024, kat. 6,</t>
  </si>
  <si>
    <t>Optični kabel 62,5/125um, 12 vlaken</t>
  </si>
  <si>
    <t>Dobava in polaganje kabla NHXH FE 180/E90 3x1,5 mm2</t>
  </si>
  <si>
    <t>Gibljive zaščitne cevi Gewiss 11-29 mm premera z drobnim materialom</t>
  </si>
  <si>
    <t>Trde zaščitne cevi PN 11-29 mm premera z drobnim in pritrdilnim materialom</t>
  </si>
  <si>
    <t>Konstrukcijsko železo, raznih profilov in dimenzij, obarvano z osnovno in končno barvo</t>
  </si>
  <si>
    <t>Nerjaveči valjanec Rf 20x3mm, v kompletu s stenskimi nosilci, pritrdilnim in veznim materilaom</t>
  </si>
  <si>
    <t xml:space="preserve">Kabelske police PK 100 s pokrovom šibkotočne, komplet s pritrdilnim, spojnim in obešalnim materialomn </t>
  </si>
  <si>
    <t xml:space="preserve">Kabelske police PK 100 s pokrovom jakotočne, komplet s pritrdilnim, spojnim in obešalnim materialomn </t>
  </si>
  <si>
    <t xml:space="preserve">Kabelske police PK 200 s pokrovom jakotočne, komplet s pritrdilnim, spojnim in obešalnim materialomn </t>
  </si>
  <si>
    <t xml:space="preserve">Kabelske police PK 400 s pokrovom jakotočne, komplet s pritrdilnim, spojnim in obešalnim materialomn </t>
  </si>
  <si>
    <t>Nadometno vtičniško gnezdo, komplet s tremi enofaznimi vtičnicami in dvema trofaznima 16A vtičnicama, glavnim stikalom, stikalom na diferenčni tok, tremi 16A, 1p TYTAN I varovalkami in dvema 16A, 3p TYTAN I varovalki</t>
  </si>
  <si>
    <t>Nadometno navadno stikalo IP 54, komplet drobnim in pritrdilnim materialom</t>
  </si>
  <si>
    <t>Nadometno izmenično stikalo IP 54, komplet drobnim in pritrdilnim materialom</t>
  </si>
  <si>
    <t>Nadometno križno stikalo IP 54, komplet drobnim in pritrdilnim materialom</t>
  </si>
  <si>
    <t>Vtičnice trojne za namestitev v parapetni kanal, komplet z drobnim in pritrdilnim materialom, 3 x (16 A, 250 V, 50 Hz, ( P+N+Pe))</t>
  </si>
  <si>
    <t>Podatkovna UTP vtičnica RJ45 kat. 6, dvojna v  izvedbi za vgradnjo v parapetni kanal, komplet s  protiprašnim pokrovčkom</t>
  </si>
  <si>
    <t>Priključnica stalna za priklop el. naprav, 3 polna, 16 A, v kompletu z n/o ohišjem, sive barve.</t>
  </si>
  <si>
    <t>Priključnica stalna za priklop el. naprav, 5 polna, 16 A, v kompletu z n/o ohišjem, sive barve.</t>
  </si>
  <si>
    <t>Parapetni kanal, dvoprekatni, komplet z montažnim materialom 130x60mm</t>
  </si>
  <si>
    <t xml:space="preserve">Zaščitna masa za tesnenje kablov na prehodnih odprtinah skozi požarne stene upoštevajoč predpise in standarde </t>
  </si>
  <si>
    <t>Zaščita vseh kablov, ki med rekonstrukcijo ostanejo v obratovanju (napajalni do obstoječega razdelilnika, napajalni do hladilnih agregatov …</t>
  </si>
  <si>
    <t>Meritve jakotočnih instalacij</t>
  </si>
  <si>
    <t>Demontaža obstoječih elektro inštalacij v prostoru kotlovnice</t>
  </si>
  <si>
    <t>Demontaža obstoječih elektro inštalacij za upravljanje z obstoječimi klimati</t>
  </si>
  <si>
    <t>Odvoz odpadnega materiala na deponijo do 20 km, plačilo takse odpada</t>
  </si>
  <si>
    <t>INSTALACIJSKI MATERIAL</t>
  </si>
  <si>
    <t>Prostostoječa omara R-K/1 za jaki tok, z montažno ploščo, dimenzije 600x2000x400 (ŠxVxG) RAL7035, IP55, z kovinskimi vrati, ključavnico,</t>
  </si>
  <si>
    <t>-</t>
  </si>
  <si>
    <t xml:space="preserve">notranji montažni pribor </t>
  </si>
  <si>
    <t>predal za načrte</t>
  </si>
  <si>
    <t>adapter polcilinder preg. Kljuka</t>
  </si>
  <si>
    <t>močnostno glavno stikalo 400A, 3p</t>
  </si>
  <si>
    <t>tokovni merilni transformator, 400/5 A</t>
  </si>
  <si>
    <t>inštalacijski odklopnik 6A, 3p, B</t>
  </si>
  <si>
    <t xml:space="preserve">Vgradni analizator mreže z naslednjimi minimalnimi zahtevami:                                                                   tip prikaza: LCD z osvetlitvijo ozadja, po 20 s neuporabe tipk osvetlitev samodejno ugasne,
število pik prikaza: 10.000, 4 vrstice, 3 vrstice (pisava 12 mm) in 1 vrstica (pisava 8 mm),
prikaz energije: 8 mest (pisava 8 mm),
prikaz prestavnega razmerja: avtomatski prikaz nastavljenega prestavnega razmerja tokovnika in napetostnika,
natančnost prikaz vrednosti: samodejno, z največjim možnim številom decimalk,
decimalke: samodejno, z največjo možno natančnostjo,
čas merilnega cikla: 1,1 s,
točnost (merilne vrednosti):
napetost: ± 0,5% (80...500 V faza–faza),
tok: ± 0,5 % (10...120 % In),
moč: ± 1 % (10...120 % Pn/Qn/Sn/cosφ 0,5 ind…0,5 kap)
frekvenca: ± 0,2 Hz,
merjenje energije (referenčna napetost 400 V):
delovna energija: razred 1 (EN 62053-21),
jalova energija: razred 2 (EN 62053-23),                     ModBus vmesnik
</t>
  </si>
  <si>
    <t>varovalčno stikalo 250A, 3p, NV 1</t>
  </si>
  <si>
    <t>taljivi vložki NV 1/160A</t>
  </si>
  <si>
    <t>prenapetostni odvodniki razdreda B PROTEC BC, za sistem TNC 275/25</t>
  </si>
  <si>
    <t>svetilka z vtičnico za montažo v omaro</t>
  </si>
  <si>
    <t>Kabelski čevlji za Cu 240mm2</t>
  </si>
  <si>
    <t>uvodnice razne</t>
  </si>
  <si>
    <t>drobni vezni, montažni in označevalni material material</t>
  </si>
  <si>
    <t>vezava razdelilnika</t>
  </si>
  <si>
    <t>priklop razdelilnika</t>
  </si>
  <si>
    <t>meritve razdelilnika</t>
  </si>
  <si>
    <t>Vsi dovodi in odvodi prihajajo od zgoraj.
Razdelilec mora biti na najmanj 10cm visokem betonskem podstavku, montiran 5cm od stene</t>
  </si>
  <si>
    <t>Prostostoječa omara R-K/2 za jaki tok, z montažno ploščo, dimenzije 800x2000x400 (ŠxVxG) RAL7035, IP55, z kovinskimi vrati, ključavnico,</t>
  </si>
  <si>
    <t>varovalčna letev NV1 250A, 3p, za sistem 185 mm</t>
  </si>
  <si>
    <t>taljivi vložki NV1 160A</t>
  </si>
  <si>
    <t>taljivi vložki NV2 200A</t>
  </si>
  <si>
    <t>varovalčno stikalo TYTAN II, 3p</t>
  </si>
  <si>
    <t>varovalčni vložki za TYTAN II 63A</t>
  </si>
  <si>
    <t>varovalčni vložki za TYTAN II 35A</t>
  </si>
  <si>
    <t>Cu zbiralke (N,PE) 20x10mm,  v kompletu s podpornimi izolatorji, prekrivnimi ploščami, sponkami</t>
  </si>
  <si>
    <t>Prostostoječa omara R-K/3 za jaki tok, z montažno ploščo, dimenzije 800x2000x400 (ŠxVxG) RAL7035, IP55, z kovinskimi vrati, ključavnico,</t>
  </si>
  <si>
    <t>močnostno glavno stikalo 80A, 3p</t>
  </si>
  <si>
    <t>varovalčni vložki za TYTAN II 20A</t>
  </si>
  <si>
    <t>varovalčni vložki za TYTAN II 16A</t>
  </si>
  <si>
    <t>inštalacijski odklopnik 6A, 1p, B</t>
  </si>
  <si>
    <t>inštalacijski odklopnik 10A, 1p, C</t>
  </si>
  <si>
    <t>inštalacijski odklopnik 16A, 1p, C</t>
  </si>
  <si>
    <t>inštalacijski odklopnik 16A, 3p, C</t>
  </si>
  <si>
    <t>močnostni kontaktor K1-09D10 230, 20A, 3p, 230V</t>
  </si>
  <si>
    <t>inštalacijski kontaktor R20-20 230, 20A, 1p, 24V</t>
  </si>
  <si>
    <t>Zidna kovinska omara R-HS3 za jaki tok, z montažno ploščo, dimenzije 600x600x210 (ŠxVxG) RAL7035, IP55, z kovinskimi vrati, ključavnico,</t>
  </si>
  <si>
    <t>močnostno glavno stikalo 40A, 3p</t>
  </si>
  <si>
    <t>prenapetostni odvodniki razdreda B PROTEC BC, za sistem TNS 275/25</t>
  </si>
  <si>
    <t>inštalacijski odklopnik 6A, 1p, C</t>
  </si>
  <si>
    <t>inštalacijski odklopnik 25A, 3p, D</t>
  </si>
  <si>
    <t>inštalacijski kontaktor R25-40 230, 25A, 3p, 230V</t>
  </si>
  <si>
    <t>inštalacijski kontaktor R20-20 230, 20A, 1p, 230V</t>
  </si>
  <si>
    <t>frekvenčni pretvornik prilagojen za regulacijo ventilatorskih pogonov P=2,2 kW, 400V</t>
  </si>
  <si>
    <t>Zidna kovinska omara R-HS11 za jaki tok, z montažno ploščo, dimenzije 600x600x210 (ŠxVxG) RAL7035, IP55, z kovinskimi vrati, ključavnico,</t>
  </si>
  <si>
    <t>frekvenčni pretvornik prilagojen za regulacijo ventilatorskih pogonov P=4 kW, 400V</t>
  </si>
  <si>
    <t>RAZDELILNIKI</t>
  </si>
  <si>
    <r>
      <t xml:space="preserve">Nadometna tipka za izklop v sili z oznako </t>
    </r>
    <r>
      <rPr>
        <b/>
        <sz val="10"/>
        <rFont val="Arial"/>
        <family val="2"/>
        <charset val="238"/>
      </rPr>
      <t>»STIKALO ZA IZKLOP V SILI – KURILNA NAPRAVA«</t>
    </r>
    <r>
      <rPr>
        <sz val="10"/>
        <rFont val="Arial"/>
        <family val="2"/>
        <charset val="238"/>
      </rPr>
      <t xml:space="preserve">
</t>
    </r>
  </si>
  <si>
    <t>Cu zbiralke (L1,L2,L3) 30x10mm, v kompletu s podpornimi izolatorji, prekrivnimi ploščami, sponkami</t>
  </si>
  <si>
    <t>Izvedba ozemljevanja fiksnih kovinskih mas na valjanec komplet z upoštevanjem drobnega materiala</t>
  </si>
  <si>
    <t>Priklop elementov strojnih instalacij (črpalk, konvektorjev, bojlerjev, ...) do 10 kW</t>
  </si>
  <si>
    <t>Priklop elementov strojnih instalacij (črpalk,…) nad 10 kW</t>
  </si>
  <si>
    <t>Priklop glavnega elektromagnetnega ventila za plin</t>
  </si>
  <si>
    <t>Priklop požarnih loput</t>
  </si>
  <si>
    <t>Sodelovanje pri izvedbi strojnih inštalacij za priklope in izvedbo elektro inštalacij za strojne inštalacije</t>
  </si>
  <si>
    <t>OŽIČENJE</t>
  </si>
  <si>
    <t>Priklop elementov strojnih instalacij (EMV, tipal, črpalk, ventilatorjev, konvektorjev, bojlerjev, stikal..) do 2 Kw</t>
  </si>
  <si>
    <r>
      <t xml:space="preserve">19" komunikacijska omara </t>
    </r>
    <r>
      <rPr>
        <b/>
        <sz val="11"/>
        <rFont val="Arial"/>
        <family val="2"/>
        <charset val="238"/>
      </rPr>
      <t>KO-K</t>
    </r>
    <r>
      <rPr>
        <sz val="11"/>
        <rFont val="Arial"/>
        <family val="2"/>
        <charset val="238"/>
      </rPr>
      <t>, zidne izvedbe, višine 370 mm, širine 600 mm, globine 395 mm, s steklenimi vrati v kovinskem okvirju na sprednji strani, ob straneh hitro snemljive stranice, pokrov s hladilnimi režami ter vsem potrebnim materialom za vgradnjo priključnih panelov, komplet</t>
    </r>
  </si>
  <si>
    <t>Priključni panel s 24. FTP vtičnicami RJ45 kat. 6, skupaj z nosilnim ohišjem za vgradnjo v komunikacijsko omaro, za zaključitev FTP kablov</t>
  </si>
  <si>
    <t>Priključni optični panel  s 24. SC priključki (za priključitev optičnega kabla 62,5/125um, 12 vlaken),  skupaj z nosilnim ohišjem za vgradnjo v komunikacijsko omaro, komplet s kaseto in drobnnim materialom za zaključitev optičnega kabla, komplet</t>
  </si>
  <si>
    <t>BONPET gasilne kapsule</t>
  </si>
  <si>
    <t>Povezovalni kabli UTP, RJ45 - RJ45, kat. 6</t>
  </si>
  <si>
    <t xml:space="preserve">  2,5 m</t>
  </si>
  <si>
    <t xml:space="preserve">  1,5 m</t>
  </si>
  <si>
    <t xml:space="preserve">Meritve kabla STP, označevanje panelov in vtičnic </t>
  </si>
  <si>
    <t>Meritve optičnih vlaken</t>
  </si>
  <si>
    <t>Priklop telefonske in računalniške instalacije</t>
  </si>
  <si>
    <t>Nosilec kablov, višine 2U</t>
  </si>
  <si>
    <t>Enota z 9 vtičnicami 1L+N+PE</t>
  </si>
  <si>
    <t>UNIVERZALNO OŽIČENJE</t>
  </si>
  <si>
    <t>Vsa oprema za javljanje požara mora biti kompatibilna z obstoječo Siemensovo centralo</t>
  </si>
  <si>
    <t>Akumulator 12V/15Ah</t>
  </si>
  <si>
    <t>Napajalnik 24V 5Ah v svojem lastnem ohišju</t>
  </si>
  <si>
    <t>Optično dimni javljalnik, zaznava dima na principu foto - optike nastavljiv tudi kot izolator linije</t>
  </si>
  <si>
    <t xml:space="preserve">Termični javljalnik, alarm pri 58°C, nastavljiv tudi kot izolator linije
</t>
  </si>
  <si>
    <t>Podnožje za javljalnik (univerzalno)</t>
  </si>
  <si>
    <t xml:space="preserve">Ročni javljalnik s povratnim steklom (realarm sistem) </t>
  </si>
  <si>
    <t>8-kanalni transponder (vhodno izhodni modul)</t>
  </si>
  <si>
    <t>Vzorčna komora za montažo v prezračevalni jašek z optično dimnim javljalnikom</t>
  </si>
  <si>
    <t>1 vhod / 1 izhod, nastavljiv vhodno izhodni modul, rele 30Vdc/1A (nc ali no), napajanje preko požarne linije z ohišjem za izklop klimatov, vmesniki se vzankajo v najbližjo požarno zanko</t>
  </si>
  <si>
    <t>Javljalnik zemeljskega plina (metan), analogni, 4-20mA, 0-100%LIE, poraba 140mA/12V, priklop od12-24Vdc, IP 55,  EX II 3GD</t>
  </si>
  <si>
    <t>Tabla enostranska z bliskavico in brenčačem 24V in napisom za javljanje PLINA z napisom "POZOR PLIN ZAPUSTI PROSTOR!"</t>
  </si>
  <si>
    <t>Sirena 24V / 68mA za zunanjo montažo z bliskavico (rdeča), 110dB - cooper, IP65</t>
  </si>
  <si>
    <t>Dobava in polaganje ognejevarnih cevi fi 23 mm</t>
  </si>
  <si>
    <t>Montaža in priklop elementov na pripravljene instalacije</t>
  </si>
  <si>
    <t xml:space="preserve">Odklop centrale med priklopom nove zanke na centralo. </t>
  </si>
  <si>
    <t xml:space="preserve">Fotoluminiscentna nalepka ročni javljalnik </t>
  </si>
  <si>
    <t>Fotoluminiscentna nalepka zunanja sirena</t>
  </si>
  <si>
    <t>Označevanje in programiranje elementov</t>
  </si>
  <si>
    <t>Programiranje in spuščanje v pogon centrale</t>
  </si>
  <si>
    <t>Sodelovanje pri tehničnem pregledu s strani pooblaščene osebe</t>
  </si>
  <si>
    <t>POŽARNO JAVLJANJE</t>
  </si>
  <si>
    <t>Napisne ploščice za javljalnik, module,…</t>
  </si>
  <si>
    <t>Priklop nove zanke na obstoječo centralo s sodelovanjem upravljalca obstoječe centrale, komplet z drobnim materialom</t>
  </si>
  <si>
    <t>Dobava in polaganje kabla H(St)H E90 1x2x0,8 mm 2 - rdeč, brezhalogenski, S certifikatom o ustreznosti</t>
  </si>
  <si>
    <t>Odklop obstoječega razdelilnika in začasen priklop na na začasen razdelilnik dimenzij  800x600x250. Na ta razdelilnik se začasno prikopijo naprave ki morajo obratovati med menjavo kotlovnice (obstoječi hladilni agregat, grelci sanitarne vode, razsvetljava …)</t>
  </si>
  <si>
    <t>ELEKTRO INSTALACIJE SKUPAJ:</t>
  </si>
  <si>
    <t xml:space="preserve">ENERGETSKA SANACIJA </t>
  </si>
  <si>
    <t>z 22% DDV</t>
  </si>
  <si>
    <t>Izdelava celotne PID dokumentacije v 4 tiskanih izvodih in na elektronskem nosilcu v vektorski obliki (.dwg). Vklučno s pridobivanjem vseh certifikatov, meritev,… za izvedbo tehničnega pregleda.</t>
  </si>
  <si>
    <t xml:space="preserve">Priprava in zavarovanje gradbišča v skladu z varnostnim načrtom. Strošek zagotavljanja varnosti v skladu z varnostnim načrtom. Izdelava gradbiščne table. Temeljito čiščenje objekta in deponije po končanih delih. </t>
  </si>
  <si>
    <t>SPLOŠNE OPOMBE OZ. NAVODILA</t>
  </si>
  <si>
    <t>V enotnih cenah je potrebno upoštevati:</t>
  </si>
  <si>
    <t xml:space="preserve"> - vse potrebne delovne odre, če ni drugače navedeno.</t>
  </si>
  <si>
    <t xml:space="preserve"> - vse vertikalne in horizontalne transporte </t>
  </si>
  <si>
    <t xml:space="preserve"> - zaščito gradbišča proti sosednjim prostorom ter čiščenje gradbišča po končanih delih</t>
  </si>
  <si>
    <t xml:space="preserve"> - otežena dela v grajskem kompleksu (delovni čas, transport materialov, dostopi do delovnih prostorov itd.)</t>
  </si>
  <si>
    <t>Opombe:</t>
  </si>
  <si>
    <t>Obvezen ogled gradbišča pred dajanjem ponudbe zaradi tehnične zahtevnosti objekta (dostop, spomeniško zaščiten objekt, objekt mora delavati tudi v času gradnje).</t>
  </si>
  <si>
    <t>Vse dimenzije potrebne za izdelavo posameznih elementov obvezno pred izdelavo preveriti na licu mesta.</t>
  </si>
  <si>
    <t>Vso  Jekor (Corten) pločevino je potrebno razmastiti  ter obdelati s pasiviziranjem z minimalno 100 ciklusi vlaženja z rosenjem pred vgradnjo ter 20 ciklusi po vgradnji - po navodilu projektanta.</t>
  </si>
  <si>
    <t>Ponudniki lahko vse materiale, naprave in opremo, ki so v popisu del označeni s specifičnim proizvajalcem ali tipom produkta proizvajalca nadomestijo z istovrstnimi modeli, napravami oziroma opremo drugih proizvajalcev.</t>
  </si>
  <si>
    <t>Za vse spremembe je potrebno pridobiti pisno soglasje odgovornega projektanta in skrbnika pogodbe s strani naročnika.</t>
  </si>
  <si>
    <t>V fazi izvedbe pogodbenih del mora izvajalec zagotoviti nemoteno oskrbo Ljubljanskega gradu s toplo sanitarno vodo in ob tem spoštovati priporočila DVGW W 551. Ogrevanje sanitarne vode se za čas izvajanje pogodbenih del zagotovi s pomočjo obstoječega zalogovnika tople sanitarne vode z vgrajenim električnim grelcem.</t>
  </si>
</sst>
</file>

<file path=xl/styles.xml><?xml version="1.0" encoding="utf-8"?>
<styleSheet xmlns="http://schemas.openxmlformats.org/spreadsheetml/2006/main">
  <numFmts count="7">
    <numFmt numFmtId="164" formatCode="#,##0.00\ [$€-1]"/>
    <numFmt numFmtId="165" formatCode="#&quot;.&quot;"/>
    <numFmt numFmtId="166" formatCode="#,##0.00\ &quot;€&quot;"/>
    <numFmt numFmtId="167" formatCode="#,##0.00\ [$€-424];[Red]\-#,##0.00\ [$€-424]"/>
    <numFmt numFmtId="168" formatCode="&quot;On&quot;;&quot;On&quot;;&quot;Off&quot;"/>
    <numFmt numFmtId="169" formatCode="General_)"/>
    <numFmt numFmtId="170" formatCode="#,##0.0"/>
  </numFmts>
  <fonts count="47">
    <font>
      <sz val="10"/>
      <name val="Arial"/>
      <charset val="238"/>
    </font>
    <font>
      <sz val="10"/>
      <name val="Arial"/>
      <family val="2"/>
      <charset val="238"/>
    </font>
    <font>
      <b/>
      <sz val="10"/>
      <name val="Arial CE"/>
      <charset val="238"/>
    </font>
    <font>
      <sz val="10"/>
      <name val="Arial CE"/>
      <family val="2"/>
      <charset val="238"/>
    </font>
    <font>
      <b/>
      <sz val="10"/>
      <name val="Arial CE"/>
      <family val="2"/>
      <charset val="238"/>
    </font>
    <font>
      <sz val="10"/>
      <name val="Arial CE"/>
      <charset val="238"/>
    </font>
    <font>
      <b/>
      <sz val="12"/>
      <name val="Arial CE"/>
      <family val="2"/>
      <charset val="238"/>
    </font>
    <font>
      <b/>
      <sz val="11"/>
      <name val="Arial CE"/>
      <family val="2"/>
      <charset val="238"/>
    </font>
    <font>
      <b/>
      <sz val="11"/>
      <name val="Arial"/>
      <family val="2"/>
      <charset val="238"/>
    </font>
    <font>
      <sz val="10"/>
      <name val="Arial"/>
      <family val="2"/>
      <charset val="238"/>
    </font>
    <font>
      <b/>
      <sz val="10"/>
      <name val="Arial"/>
      <family val="2"/>
      <charset val="238"/>
    </font>
    <font>
      <b/>
      <u/>
      <sz val="12"/>
      <name val="Arial CE"/>
      <charset val="238"/>
    </font>
    <font>
      <sz val="10"/>
      <color indexed="10"/>
      <name val="Arial CE"/>
      <family val="2"/>
      <charset val="238"/>
    </font>
    <font>
      <b/>
      <sz val="10"/>
      <name val="Arial"/>
      <family val="2"/>
    </font>
    <font>
      <sz val="10"/>
      <name val="Arial"/>
      <family val="2"/>
    </font>
    <font>
      <b/>
      <sz val="14"/>
      <name val="Arial CE"/>
      <charset val="238"/>
    </font>
    <font>
      <b/>
      <sz val="12"/>
      <name val="Arial CE"/>
      <charset val="238"/>
    </font>
    <font>
      <u/>
      <sz val="10"/>
      <color indexed="12"/>
      <name val="Arial"/>
      <family val="2"/>
      <charset val="238"/>
    </font>
    <font>
      <sz val="8"/>
      <name val="Arial"/>
      <family val="2"/>
      <charset val="238"/>
    </font>
    <font>
      <b/>
      <sz val="12"/>
      <name val="Arial"/>
      <family val="2"/>
      <charset val="238"/>
    </font>
    <font>
      <b/>
      <sz val="14"/>
      <name val="Arial"/>
      <family val="2"/>
      <charset val="238"/>
    </font>
    <font>
      <b/>
      <sz val="16"/>
      <name val="Arial CE"/>
      <family val="2"/>
      <charset val="238"/>
    </font>
    <font>
      <sz val="16"/>
      <name val="Arial CE"/>
      <family val="2"/>
      <charset val="238"/>
    </font>
    <font>
      <b/>
      <sz val="12"/>
      <color rgb="FFFF0000"/>
      <name val="Arial CE"/>
      <charset val="238"/>
    </font>
    <font>
      <sz val="11"/>
      <name val="Arial"/>
      <family val="2"/>
      <charset val="238"/>
    </font>
    <font>
      <b/>
      <sz val="20"/>
      <name val="Arial"/>
      <family val="2"/>
      <charset val="238"/>
    </font>
    <font>
      <sz val="14"/>
      <name val="Arial"/>
      <family val="2"/>
      <charset val="238"/>
    </font>
    <font>
      <sz val="10"/>
      <color indexed="8"/>
      <name val="Arial"/>
      <family val="2"/>
      <charset val="238"/>
    </font>
    <font>
      <sz val="10"/>
      <color rgb="FF000000"/>
      <name val="Arial"/>
      <family val="2"/>
      <charset val="238"/>
    </font>
    <font>
      <vertAlign val="subscript"/>
      <sz val="10"/>
      <color rgb="FF000000"/>
      <name val="Arial"/>
      <family val="2"/>
      <charset val="238"/>
    </font>
    <font>
      <sz val="10"/>
      <color theme="1"/>
      <name val="Arial"/>
      <family val="2"/>
      <charset val="238"/>
    </font>
    <font>
      <b/>
      <sz val="10"/>
      <color rgb="FF000000"/>
      <name val="Arial"/>
      <family val="2"/>
      <charset val="238"/>
    </font>
    <font>
      <vertAlign val="superscript"/>
      <sz val="10"/>
      <color rgb="FF000000"/>
      <name val="Arial"/>
      <family val="2"/>
      <charset val="238"/>
    </font>
    <font>
      <b/>
      <sz val="10"/>
      <color indexed="8"/>
      <name val="Arial"/>
      <family val="2"/>
      <charset val="238"/>
    </font>
    <font>
      <sz val="10"/>
      <color indexed="8"/>
      <name val="Arial CE"/>
      <family val="2"/>
      <charset val="238"/>
    </font>
    <font>
      <b/>
      <sz val="14"/>
      <color indexed="8"/>
      <name val="Arial"/>
      <family val="2"/>
      <charset val="238"/>
    </font>
    <font>
      <b/>
      <sz val="12"/>
      <color indexed="8"/>
      <name val="Arial"/>
      <family val="2"/>
      <charset val="238"/>
    </font>
    <font>
      <sz val="16"/>
      <name val="Arial"/>
      <family val="2"/>
      <charset val="238"/>
    </font>
    <font>
      <b/>
      <sz val="16"/>
      <name val="Arial"/>
      <family val="2"/>
      <charset val="238"/>
    </font>
    <font>
      <b/>
      <sz val="11"/>
      <name val="Arial CE"/>
      <charset val="238"/>
    </font>
    <font>
      <b/>
      <sz val="14"/>
      <name val="Arial CE"/>
      <family val="2"/>
      <charset val="238"/>
    </font>
    <font>
      <sz val="11"/>
      <color indexed="8"/>
      <name val="Arial"/>
      <family val="2"/>
      <charset val="238"/>
    </font>
    <font>
      <sz val="10"/>
      <name val="Courier"/>
      <family val="1"/>
      <charset val="238"/>
    </font>
    <font>
      <i/>
      <sz val="10"/>
      <name val="Arial"/>
      <family val="2"/>
      <charset val="238"/>
    </font>
    <font>
      <sz val="11"/>
      <name val="Arial CE"/>
      <charset val="238"/>
    </font>
    <font>
      <u/>
      <sz val="11"/>
      <name val="Arial CE"/>
      <charset val="238"/>
    </font>
    <font>
      <sz val="11"/>
      <color rgb="FF222222"/>
      <name val="Arial"/>
      <family val="2"/>
      <charset val="238"/>
    </font>
  </fonts>
  <fills count="2">
    <fill>
      <patternFill patternType="none"/>
    </fill>
    <fill>
      <patternFill patternType="gray125"/>
    </fill>
  </fills>
  <borders count="5">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s>
  <cellStyleXfs count="20">
    <xf numFmtId="0" fontId="0" fillId="0" borderId="0"/>
    <xf numFmtId="0" fontId="17" fillId="0" borderId="0" applyNumberFormat="0" applyFill="0" applyBorder="0" applyAlignment="0" applyProtection="0">
      <alignment vertical="top"/>
      <protection locked="0"/>
    </xf>
    <xf numFmtId="4" fontId="15" fillId="0" borderId="0" applyAlignment="0">
      <alignment horizontal="left"/>
    </xf>
    <xf numFmtId="4" fontId="2" fillId="0" borderId="0" applyAlignment="0">
      <alignment horizontal="left" vertical="top"/>
    </xf>
    <xf numFmtId="0" fontId="9" fillId="0" borderId="0"/>
    <xf numFmtId="0" fontId="9" fillId="0" borderId="0"/>
    <xf numFmtId="0" fontId="9" fillId="0" borderId="0"/>
    <xf numFmtId="0" fontId="9" fillId="0" borderId="0"/>
    <xf numFmtId="0" fontId="9" fillId="0" borderId="0"/>
    <xf numFmtId="0" fontId="1" fillId="0" borderId="0"/>
    <xf numFmtId="4" fontId="7" fillId="0" borderId="1" applyAlignment="0">
      <alignment horizontal="left" vertical="top"/>
    </xf>
    <xf numFmtId="4" fontId="7" fillId="0" borderId="2" applyFont="0" applyAlignment="0">
      <alignment horizontal="left" vertical="top"/>
    </xf>
    <xf numFmtId="4" fontId="7" fillId="0" borderId="2" applyAlignment="0">
      <alignment horizontal="left" vertical="top"/>
    </xf>
    <xf numFmtId="0" fontId="1" fillId="0" borderId="0"/>
    <xf numFmtId="0" fontId="1" fillId="0" borderId="0" applyNumberFormat="0" applyFill="0" applyBorder="0" applyAlignment="0" applyProtection="0"/>
    <xf numFmtId="0" fontId="5" fillId="0" borderId="0"/>
    <xf numFmtId="0" fontId="1" fillId="0" borderId="0"/>
    <xf numFmtId="0" fontId="14" fillId="0" borderId="0"/>
    <xf numFmtId="168" fontId="42" fillId="0" borderId="0"/>
    <xf numFmtId="0" fontId="1" fillId="0" borderId="0" applyNumberFormat="0" applyFill="0" applyBorder="0" applyAlignment="0" applyProtection="0"/>
  </cellStyleXfs>
  <cellXfs count="388">
    <xf numFmtId="0" fontId="0" fillId="0" borderId="0" xfId="0"/>
    <xf numFmtId="0" fontId="3" fillId="0" borderId="0" xfId="0" quotePrefix="1" applyFont="1" applyAlignment="1">
      <alignment horizontal="left"/>
    </xf>
    <xf numFmtId="0" fontId="3" fillId="0" borderId="0" xfId="0" applyFont="1" applyAlignment="1">
      <alignment horizontal="left"/>
    </xf>
    <xf numFmtId="0" fontId="3" fillId="0" borderId="0" xfId="0" applyFont="1" applyAlignment="1">
      <alignment horizontal="right"/>
    </xf>
    <xf numFmtId="0" fontId="3" fillId="0" borderId="0" xfId="0" applyFont="1"/>
    <xf numFmtId="0" fontId="3" fillId="0" borderId="0" xfId="0" applyFont="1" applyAlignment="1">
      <alignment horizontal="center"/>
    </xf>
    <xf numFmtId="0" fontId="2" fillId="0" borderId="0" xfId="0" quotePrefix="1" applyFont="1" applyAlignment="1">
      <alignment horizontal="left"/>
    </xf>
    <xf numFmtId="0" fontId="2" fillId="0" borderId="0" xfId="0" applyFont="1"/>
    <xf numFmtId="0" fontId="2" fillId="0" borderId="0" xfId="0" applyFont="1" applyAlignment="1">
      <alignment horizontal="left"/>
    </xf>
    <xf numFmtId="0" fontId="2" fillId="0" borderId="0" xfId="0" applyFont="1" applyAlignment="1">
      <alignment horizontal="right"/>
    </xf>
    <xf numFmtId="49" fontId="3" fillId="0" borderId="0" xfId="0" quotePrefix="1" applyNumberFormat="1" applyFont="1" applyBorder="1" applyAlignment="1">
      <alignment horizontal="left" vertical="top" wrapText="1"/>
    </xf>
    <xf numFmtId="4" fontId="3" fillId="0" borderId="0" xfId="0" applyNumberFormat="1" applyFont="1" applyAlignment="1">
      <alignment horizontal="right"/>
    </xf>
    <xf numFmtId="0" fontId="3" fillId="0" borderId="0" xfId="0" applyFont="1" applyAlignment="1">
      <alignment vertical="center"/>
    </xf>
    <xf numFmtId="0" fontId="3" fillId="0" borderId="0" xfId="0" applyFont="1" applyAlignment="1">
      <alignment horizontal="justify" vertical="top" wrapText="1"/>
    </xf>
    <xf numFmtId="0" fontId="3" fillId="0" borderId="0" xfId="0" applyFont="1" applyBorder="1"/>
    <xf numFmtId="4" fontId="1" fillId="0" borderId="0" xfId="0" applyNumberFormat="1" applyFont="1" applyAlignment="1">
      <alignment horizontal="right"/>
    </xf>
    <xf numFmtId="0" fontId="3" fillId="0" borderId="3" xfId="0" applyFont="1" applyBorder="1" applyAlignment="1">
      <alignment horizontal="justify" vertical="top" wrapText="1"/>
    </xf>
    <xf numFmtId="0" fontId="3" fillId="0" borderId="3" xfId="0" applyFont="1" applyBorder="1" applyAlignment="1">
      <alignment horizontal="left"/>
    </xf>
    <xf numFmtId="0" fontId="3" fillId="0" borderId="3" xfId="0" applyFont="1" applyBorder="1" applyAlignment="1">
      <alignment horizontal="right"/>
    </xf>
    <xf numFmtId="4" fontId="3" fillId="0" borderId="3" xfId="0" applyNumberFormat="1" applyFont="1" applyBorder="1" applyAlignment="1">
      <alignment horizontal="right"/>
    </xf>
    <xf numFmtId="49" fontId="2" fillId="0" borderId="0" xfId="0" quotePrefix="1" applyNumberFormat="1" applyFont="1" applyBorder="1" applyAlignment="1">
      <alignment horizontal="left" vertical="top" wrapText="1"/>
    </xf>
    <xf numFmtId="0" fontId="3" fillId="0" borderId="0" xfId="0" quotePrefix="1" applyFont="1" applyAlignment="1">
      <alignment horizontal="left" vertical="top"/>
    </xf>
    <xf numFmtId="0" fontId="3" fillId="0" borderId="0" xfId="0" applyFont="1" applyAlignment="1">
      <alignment horizontal="left" vertical="top"/>
    </xf>
    <xf numFmtId="49" fontId="3" fillId="0" borderId="0" xfId="0" applyNumberFormat="1" applyFont="1" applyBorder="1" applyAlignment="1">
      <alignment horizontal="left" vertical="top" wrapText="1"/>
    </xf>
    <xf numFmtId="49" fontId="5" fillId="0" borderId="0" xfId="0" quotePrefix="1" applyNumberFormat="1" applyFont="1" applyBorder="1" applyAlignment="1">
      <alignment horizontal="left" vertical="top" wrapText="1"/>
    </xf>
    <xf numFmtId="0" fontId="1" fillId="0" borderId="0" xfId="0" applyFont="1" applyAlignment="1">
      <alignment horizontal="left"/>
    </xf>
    <xf numFmtId="4" fontId="2" fillId="0" borderId="0" xfId="0" applyNumberFormat="1" applyFont="1" applyAlignment="1">
      <alignment horizontal="right"/>
    </xf>
    <xf numFmtId="0" fontId="3" fillId="0" borderId="0" xfId="0" applyFont="1" applyAlignment="1">
      <alignment vertical="top" wrapText="1"/>
    </xf>
    <xf numFmtId="0" fontId="6" fillId="0" borderId="0" xfId="0" applyFont="1"/>
    <xf numFmtId="0" fontId="3" fillId="0" borderId="3" xfId="0" applyFont="1" applyBorder="1" applyAlignment="1">
      <alignment horizontal="left" vertical="top"/>
    </xf>
    <xf numFmtId="0" fontId="7" fillId="0" borderId="2" xfId="0" applyFont="1" applyBorder="1" applyAlignment="1">
      <alignment horizontal="left" vertical="top"/>
    </xf>
    <xf numFmtId="0" fontId="8" fillId="0" borderId="2" xfId="0" applyFont="1" applyBorder="1" applyAlignment="1">
      <alignment horizontal="left"/>
    </xf>
    <xf numFmtId="0" fontId="7" fillId="0" borderId="2" xfId="0" applyFont="1" applyBorder="1" applyAlignment="1">
      <alignment horizontal="left"/>
    </xf>
    <xf numFmtId="0" fontId="7" fillId="0" borderId="2" xfId="0" applyFont="1" applyBorder="1" applyAlignment="1">
      <alignment horizontal="right"/>
    </xf>
    <xf numFmtId="4" fontId="7" fillId="0" borderId="2" xfId="0" applyNumberFormat="1" applyFont="1" applyBorder="1" applyAlignment="1">
      <alignment horizontal="right"/>
    </xf>
    <xf numFmtId="0" fontId="7" fillId="0" borderId="0" xfId="0" applyFont="1"/>
    <xf numFmtId="4" fontId="7" fillId="0" borderId="2" xfId="0" applyNumberFormat="1" applyFont="1" applyBorder="1" applyAlignment="1">
      <alignment horizontal="right" vertical="center"/>
    </xf>
    <xf numFmtId="49" fontId="3" fillId="0" borderId="0" xfId="0" applyNumberFormat="1" applyFont="1" applyAlignment="1">
      <alignment horizontal="left" vertical="top" wrapText="1"/>
    </xf>
    <xf numFmtId="49" fontId="5" fillId="0" borderId="0" xfId="0" applyNumberFormat="1" applyFont="1" applyBorder="1" applyAlignment="1">
      <alignment horizontal="left" vertical="top" wrapText="1"/>
    </xf>
    <xf numFmtId="0" fontId="3" fillId="0" borderId="0" xfId="0" applyFont="1" applyAlignment="1">
      <alignment horizontal="left" wrapText="1"/>
    </xf>
    <xf numFmtId="0" fontId="9" fillId="0" borderId="0" xfId="0" applyFont="1"/>
    <xf numFmtId="0" fontId="9" fillId="0" borderId="0" xfId="0" applyFont="1" applyAlignment="1">
      <alignment wrapText="1"/>
    </xf>
    <xf numFmtId="49" fontId="9" fillId="0" borderId="0" xfId="0" applyNumberFormat="1" applyFont="1" applyBorder="1" applyAlignment="1">
      <alignment horizontal="left" vertical="top" wrapText="1"/>
    </xf>
    <xf numFmtId="0" fontId="10" fillId="0" borderId="0" xfId="0" applyFont="1"/>
    <xf numFmtId="0" fontId="9" fillId="0" borderId="0" xfId="0" quotePrefix="1" applyFont="1" applyAlignment="1">
      <alignment horizontal="left" vertical="top"/>
    </xf>
    <xf numFmtId="0" fontId="9" fillId="0" borderId="0" xfId="0" applyFont="1" applyAlignment="1">
      <alignment horizontal="center"/>
    </xf>
    <xf numFmtId="0" fontId="9" fillId="0" borderId="0" xfId="0" applyFont="1" applyAlignment="1">
      <alignment horizontal="left"/>
    </xf>
    <xf numFmtId="4"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vertical="center"/>
    </xf>
    <xf numFmtId="0" fontId="9" fillId="0" borderId="0" xfId="0" applyFont="1" applyAlignment="1">
      <alignment horizontal="left" vertical="top"/>
    </xf>
    <xf numFmtId="49" fontId="9" fillId="0" borderId="0" xfId="0" quotePrefix="1" applyNumberFormat="1" applyFont="1" applyBorder="1" applyAlignment="1">
      <alignment horizontal="left" vertical="top" wrapText="1"/>
    </xf>
    <xf numFmtId="0" fontId="9" fillId="0" borderId="0" xfId="0" quotePrefix="1" applyFont="1" applyAlignment="1">
      <alignment horizontal="left"/>
    </xf>
    <xf numFmtId="0" fontId="9" fillId="0" borderId="0" xfId="0" applyFont="1" applyAlignment="1"/>
    <xf numFmtId="0" fontId="9" fillId="0" borderId="3" xfId="0" applyFont="1" applyBorder="1" applyAlignment="1">
      <alignment horizontal="left" vertical="top"/>
    </xf>
    <xf numFmtId="0" fontId="9" fillId="0" borderId="3" xfId="0" applyFont="1" applyBorder="1" applyAlignment="1">
      <alignment horizontal="justify" vertical="top" wrapText="1"/>
    </xf>
    <xf numFmtId="0" fontId="9" fillId="0" borderId="3" xfId="0" applyFont="1" applyBorder="1" applyAlignment="1">
      <alignment horizontal="left"/>
    </xf>
    <xf numFmtId="0" fontId="9" fillId="0" borderId="3" xfId="0" applyFont="1" applyBorder="1" applyAlignment="1">
      <alignment horizontal="right"/>
    </xf>
    <xf numFmtId="4" fontId="9" fillId="0" borderId="3" xfId="0" applyNumberFormat="1" applyFont="1" applyBorder="1" applyAlignment="1">
      <alignment horizontal="right"/>
    </xf>
    <xf numFmtId="0" fontId="9" fillId="0" borderId="0" xfId="0" applyFont="1" applyBorder="1"/>
    <xf numFmtId="0" fontId="9" fillId="0" borderId="0" xfId="0" applyFont="1" applyAlignment="1">
      <alignment horizontal="justify" vertical="top" wrapText="1"/>
    </xf>
    <xf numFmtId="0" fontId="10" fillId="0" borderId="2" xfId="0" applyFont="1" applyBorder="1" applyAlignment="1">
      <alignment horizontal="left" vertical="top"/>
    </xf>
    <xf numFmtId="0" fontId="10" fillId="0" borderId="2" xfId="0" applyFont="1" applyBorder="1" applyAlignment="1">
      <alignment horizontal="left"/>
    </xf>
    <xf numFmtId="0" fontId="10" fillId="0" borderId="2" xfId="0" applyFont="1" applyBorder="1" applyAlignment="1">
      <alignment horizontal="right"/>
    </xf>
    <xf numFmtId="4" fontId="10" fillId="0" borderId="2" xfId="0" applyNumberFormat="1" applyFont="1" applyBorder="1" applyAlignment="1">
      <alignment horizontal="right"/>
    </xf>
    <xf numFmtId="4" fontId="9" fillId="0" borderId="0" xfId="0" applyNumberFormat="1" applyFont="1" applyAlignment="1"/>
    <xf numFmtId="0" fontId="10" fillId="0" borderId="2" xfId="0" applyFont="1" applyBorder="1" applyAlignment="1">
      <alignment horizontal="left" wrapText="1"/>
    </xf>
    <xf numFmtId="0" fontId="10" fillId="0" borderId="0" xfId="0" applyFont="1" applyAlignment="1">
      <alignment wrapText="1"/>
    </xf>
    <xf numFmtId="49" fontId="3" fillId="0" borderId="0" xfId="0" applyNumberFormat="1" applyFont="1" applyAlignment="1">
      <alignment horizontal="justify" vertical="top" wrapText="1"/>
    </xf>
    <xf numFmtId="0" fontId="11" fillId="0" borderId="0" xfId="0" applyFont="1" applyAlignment="1">
      <alignment horizontal="center"/>
    </xf>
    <xf numFmtId="4" fontId="3" fillId="0" borderId="0" xfId="0" applyNumberFormat="1" applyFont="1" applyAlignment="1">
      <alignment horizontal="center"/>
    </xf>
    <xf numFmtId="49" fontId="12" fillId="0" borderId="0" xfId="0" applyNumberFormat="1" applyFont="1" applyBorder="1" applyAlignment="1">
      <alignment horizontal="left" vertical="top" wrapText="1"/>
    </xf>
    <xf numFmtId="0" fontId="5" fillId="0" borderId="0" xfId="0" applyFont="1" applyAlignment="1">
      <alignment horizontal="left" wrapText="1"/>
    </xf>
    <xf numFmtId="0" fontId="0" fillId="0" borderId="0" xfId="0" applyAlignment="1">
      <alignment vertical="top" wrapText="1"/>
    </xf>
    <xf numFmtId="0" fontId="0" fillId="0" borderId="0" xfId="0" applyNumberFormat="1" applyAlignment="1">
      <alignment vertical="top" wrapText="1"/>
    </xf>
    <xf numFmtId="0" fontId="13" fillId="0" borderId="0" xfId="0" applyFont="1" applyAlignment="1">
      <alignment wrapText="1"/>
    </xf>
    <xf numFmtId="4" fontId="14" fillId="0" borderId="0" xfId="0" applyNumberFormat="1" applyFont="1" applyAlignment="1">
      <alignment horizontal="right"/>
    </xf>
    <xf numFmtId="0" fontId="14" fillId="0" borderId="0" xfId="0" applyFont="1" applyAlignment="1">
      <alignment wrapText="1"/>
    </xf>
    <xf numFmtId="4" fontId="9" fillId="0" borderId="0" xfId="0" applyNumberFormat="1" applyFont="1" applyFill="1"/>
    <xf numFmtId="4" fontId="18" fillId="0" borderId="0" xfId="0" applyNumberFormat="1" applyFont="1" applyFill="1" applyAlignment="1">
      <alignment horizontal="left"/>
    </xf>
    <xf numFmtId="4" fontId="19" fillId="0" borderId="0" xfId="0" applyNumberFormat="1" applyFont="1" applyFill="1" applyAlignment="1">
      <alignment horizontal="left"/>
    </xf>
    <xf numFmtId="4" fontId="20" fillId="0" borderId="0" xfId="0" applyNumberFormat="1" applyFont="1" applyFill="1" applyAlignment="1">
      <alignment horizontal="left"/>
    </xf>
    <xf numFmtId="4" fontId="9" fillId="0" borderId="0" xfId="0" applyNumberFormat="1" applyFont="1" applyFill="1" applyAlignment="1">
      <alignment horizontal="left"/>
    </xf>
    <xf numFmtId="164" fontId="3" fillId="0" borderId="0" xfId="0" applyNumberFormat="1" applyFont="1" applyFill="1" applyAlignment="1">
      <alignment horizontal="right"/>
    </xf>
    <xf numFmtId="4" fontId="3" fillId="0" borderId="0" xfId="0" applyNumberFormat="1" applyFont="1" applyFill="1"/>
    <xf numFmtId="0" fontId="3" fillId="0" borderId="0" xfId="0" applyFont="1" applyFill="1"/>
    <xf numFmtId="4" fontId="3" fillId="0" borderId="0" xfId="0" applyNumberFormat="1" applyFont="1" applyFill="1" applyBorder="1" applyAlignment="1">
      <alignment horizontal="right"/>
    </xf>
    <xf numFmtId="4" fontId="3" fillId="0" borderId="0" xfId="0" applyNumberFormat="1" applyFont="1" applyFill="1" applyBorder="1" applyAlignment="1"/>
    <xf numFmtId="0" fontId="4" fillId="0" borderId="0" xfId="0" quotePrefix="1" applyFont="1" applyFill="1" applyBorder="1" applyAlignment="1">
      <alignment horizontal="left"/>
    </xf>
    <xf numFmtId="0" fontId="4" fillId="0" borderId="0" xfId="0" applyFont="1" applyFill="1" applyBorder="1"/>
    <xf numFmtId="164" fontId="4" fillId="0" borderId="0" xfId="0" applyNumberFormat="1" applyFont="1" applyFill="1" applyBorder="1" applyAlignment="1">
      <alignment horizontal="right"/>
    </xf>
    <xf numFmtId="0" fontId="4" fillId="0" borderId="0" xfId="0" applyFont="1" applyFill="1"/>
    <xf numFmtId="0" fontId="19" fillId="0" borderId="4" xfId="0" applyFont="1" applyFill="1" applyBorder="1"/>
    <xf numFmtId="4" fontId="7" fillId="0" borderId="1" xfId="10" quotePrefix="1" applyFill="1" applyAlignment="1">
      <alignment horizontal="left"/>
    </xf>
    <xf numFmtId="4" fontId="7" fillId="0" borderId="1" xfId="10" applyFill="1" applyAlignment="1"/>
    <xf numFmtId="4" fontId="7" fillId="0" borderId="1" xfId="10" applyFill="1" applyAlignment="1">
      <alignment horizontal="right" vertical="center"/>
    </xf>
    <xf numFmtId="0" fontId="16" fillId="0" borderId="4" xfId="0" applyFont="1" applyFill="1" applyBorder="1"/>
    <xf numFmtId="164" fontId="16" fillId="0" borderId="4" xfId="0" applyNumberFormat="1" applyFont="1" applyFill="1" applyBorder="1" applyAlignment="1">
      <alignment horizontal="right"/>
    </xf>
    <xf numFmtId="0" fontId="1" fillId="0" borderId="0" xfId="1" applyFont="1" applyFill="1" applyAlignment="1" applyProtection="1"/>
    <xf numFmtId="4" fontId="22" fillId="0" borderId="0" xfId="0" applyNumberFormat="1" applyFont="1" applyFill="1"/>
    <xf numFmtId="0" fontId="22" fillId="0" borderId="0" xfId="0" applyFont="1" applyFill="1"/>
    <xf numFmtId="4" fontId="21" fillId="0" borderId="1" xfId="10" quotePrefix="1" applyFont="1" applyFill="1" applyAlignment="1">
      <alignment horizontal="left"/>
    </xf>
    <xf numFmtId="4" fontId="21" fillId="0" borderId="1" xfId="10" applyFont="1" applyFill="1" applyAlignment="1"/>
    <xf numFmtId="4" fontId="21" fillId="0" borderId="1" xfId="10" applyFont="1" applyFill="1" applyAlignment="1">
      <alignment horizontal="right" vertical="center"/>
    </xf>
    <xf numFmtId="0" fontId="3" fillId="0" borderId="0" xfId="0" applyFont="1" applyFill="1" applyAlignment="1">
      <alignment horizontal="right"/>
    </xf>
    <xf numFmtId="164" fontId="2" fillId="0" borderId="0" xfId="0" applyNumberFormat="1" applyFont="1" applyFill="1" applyAlignment="1">
      <alignment horizontal="right"/>
    </xf>
    <xf numFmtId="164" fontId="23" fillId="0" borderId="0" xfId="0" applyNumberFormat="1" applyFont="1" applyFill="1" applyAlignment="1">
      <alignment horizontal="right"/>
    </xf>
    <xf numFmtId="4" fontId="1" fillId="0" borderId="4" xfId="0" applyNumberFormat="1" applyFont="1" applyFill="1" applyBorder="1" applyAlignment="1">
      <alignment horizontal="center"/>
    </xf>
    <xf numFmtId="4" fontId="1" fillId="0" borderId="0" xfId="0" applyNumberFormat="1" applyFont="1" applyFill="1" applyBorder="1" applyAlignment="1">
      <alignment horizontal="left"/>
    </xf>
    <xf numFmtId="4" fontId="1" fillId="0" borderId="0" xfId="0" applyNumberFormat="1" applyFont="1" applyFill="1" applyBorder="1" applyAlignment="1">
      <alignment horizontal="center"/>
    </xf>
    <xf numFmtId="4" fontId="1" fillId="0" borderId="0" xfId="0" applyNumberFormat="1" applyFont="1" applyFill="1" applyBorder="1" applyAlignment="1">
      <alignment horizontal="right"/>
    </xf>
    <xf numFmtId="4" fontId="20" fillId="0" borderId="0" xfId="2" applyFont="1" applyFill="1" applyAlignment="1">
      <alignment horizontal="left"/>
    </xf>
    <xf numFmtId="4" fontId="10" fillId="0" borderId="0" xfId="2" applyFont="1" applyFill="1" applyAlignment="1">
      <alignment horizontal="center"/>
    </xf>
    <xf numFmtId="4" fontId="20" fillId="0" borderId="0" xfId="2" applyNumberFormat="1" applyFont="1" applyFill="1" applyAlignment="1">
      <alignment horizontal="right"/>
    </xf>
    <xf numFmtId="0" fontId="24" fillId="0" borderId="0" xfId="0" applyFont="1" applyFill="1" applyBorder="1" applyAlignment="1">
      <alignment vertical="top" wrapText="1"/>
    </xf>
    <xf numFmtId="4" fontId="10" fillId="0" borderId="1" xfId="0" applyNumberFormat="1" applyFont="1" applyFill="1" applyBorder="1" applyAlignment="1">
      <alignment horizontal="right"/>
    </xf>
    <xf numFmtId="4" fontId="25" fillId="0" borderId="0" xfId="0" applyNumberFormat="1" applyFont="1" applyFill="1" applyBorder="1" applyAlignment="1">
      <alignment horizontal="left"/>
    </xf>
    <xf numFmtId="4" fontId="10" fillId="0" borderId="0" xfId="0" applyNumberFormat="1" applyFont="1" applyFill="1" applyBorder="1" applyAlignment="1">
      <alignment horizontal="center"/>
    </xf>
    <xf numFmtId="4" fontId="8" fillId="0" borderId="0" xfId="0" applyNumberFormat="1" applyFont="1" applyFill="1" applyBorder="1" applyAlignment="1">
      <alignment horizontal="right"/>
    </xf>
    <xf numFmtId="4" fontId="24" fillId="0" borderId="0" xfId="0" applyNumberFormat="1" applyFont="1" applyFill="1" applyBorder="1" applyAlignment="1">
      <alignment horizontal="right"/>
    </xf>
    <xf numFmtId="0" fontId="1" fillId="0" borderId="0" xfId="0" applyFont="1" applyFill="1" applyBorder="1" applyAlignment="1"/>
    <xf numFmtId="3" fontId="1" fillId="0" borderId="0" xfId="0" applyNumberFormat="1" applyFont="1" applyFill="1" applyAlignment="1" applyProtection="1">
      <alignment horizontal="center"/>
      <protection locked="0"/>
    </xf>
    <xf numFmtId="3" fontId="1" fillId="0" borderId="0" xfId="0" applyNumberFormat="1" applyFont="1" applyFill="1" applyBorder="1" applyAlignment="1" applyProtection="1">
      <alignment horizontal="center"/>
      <protection locked="0"/>
    </xf>
    <xf numFmtId="3" fontId="1" fillId="0" borderId="1" xfId="0" applyNumberFormat="1" applyFont="1" applyFill="1" applyBorder="1" applyAlignment="1" applyProtection="1">
      <alignment horizontal="center"/>
      <protection locked="0"/>
    </xf>
    <xf numFmtId="0" fontId="1" fillId="0" borderId="0" xfId="0" applyFont="1" applyFill="1" applyBorder="1" applyAlignment="1">
      <alignment wrapText="1"/>
    </xf>
    <xf numFmtId="0" fontId="1" fillId="0" borderId="1" xfId="0" applyFont="1" applyFill="1" applyBorder="1" applyAlignment="1"/>
    <xf numFmtId="0" fontId="0" fillId="0" borderId="0" xfId="0" applyFill="1"/>
    <xf numFmtId="0" fontId="27" fillId="0" borderId="0" xfId="0" applyFont="1"/>
    <xf numFmtId="0" fontId="27" fillId="0" borderId="0" xfId="0" applyFont="1" applyFill="1" applyBorder="1"/>
    <xf numFmtId="4" fontId="20" fillId="0" borderId="0" xfId="0" applyNumberFormat="1" applyFont="1" applyFill="1" applyBorder="1" applyAlignment="1">
      <alignment horizontal="left"/>
    </xf>
    <xf numFmtId="4" fontId="20" fillId="0" borderId="0" xfId="0" applyNumberFormat="1" applyFont="1" applyFill="1" applyBorder="1" applyAlignment="1">
      <alignment horizontal="center"/>
    </xf>
    <xf numFmtId="4" fontId="20" fillId="0" borderId="0" xfId="0" applyNumberFormat="1" applyFont="1" applyFill="1" applyBorder="1" applyAlignment="1">
      <alignment horizontal="right"/>
    </xf>
    <xf numFmtId="0" fontId="26" fillId="0" borderId="0" xfId="0" applyFont="1" applyFill="1"/>
    <xf numFmtId="0" fontId="28" fillId="0" borderId="0" xfId="0" applyFont="1" applyAlignment="1">
      <alignment vertical="top" wrapText="1"/>
    </xf>
    <xf numFmtId="0" fontId="28" fillId="0" borderId="0" xfId="0" applyFont="1" applyAlignment="1">
      <alignment horizontal="center"/>
    </xf>
    <xf numFmtId="166" fontId="1" fillId="0" borderId="0" xfId="4" applyNumberFormat="1" applyFont="1" applyBorder="1" applyProtection="1"/>
    <xf numFmtId="0" fontId="27" fillId="0" borderId="0" xfId="0" applyFont="1" applyAlignment="1">
      <alignment vertical="top"/>
    </xf>
    <xf numFmtId="0" fontId="30" fillId="0" borderId="0" xfId="0" applyFont="1" applyAlignment="1">
      <alignment horizontal="center"/>
    </xf>
    <xf numFmtId="0" fontId="30" fillId="0" borderId="0" xfId="0" applyFont="1" applyAlignment="1">
      <alignment vertical="top" wrapText="1"/>
    </xf>
    <xf numFmtId="0" fontId="31" fillId="0" borderId="0" xfId="0" applyFont="1" applyAlignment="1">
      <alignment vertical="top" wrapText="1"/>
    </xf>
    <xf numFmtId="4" fontId="10" fillId="0" borderId="0" xfId="0" applyNumberFormat="1" applyFont="1" applyFill="1" applyBorder="1" applyAlignment="1">
      <alignment horizontal="right"/>
    </xf>
    <xf numFmtId="0" fontId="8" fillId="0" borderId="0" xfId="0" applyFont="1" applyFill="1" applyBorder="1" applyAlignment="1">
      <alignment vertical="top" wrapText="1"/>
    </xf>
    <xf numFmtId="0" fontId="1" fillId="0" borderId="0" xfId="0" applyFont="1"/>
    <xf numFmtId="166" fontId="1" fillId="0" borderId="4" xfId="0" applyNumberFormat="1" applyFont="1" applyFill="1" applyBorder="1" applyAlignment="1">
      <alignment horizontal="center"/>
    </xf>
    <xf numFmtId="166" fontId="1" fillId="0" borderId="0"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0" xfId="2" applyNumberFormat="1" applyFont="1" applyFill="1" applyAlignment="1">
      <alignment horizontal="center"/>
    </xf>
    <xf numFmtId="166" fontId="28" fillId="0" borderId="0" xfId="0" applyNumberFormat="1" applyFont="1" applyAlignment="1">
      <alignment horizontal="center"/>
    </xf>
    <xf numFmtId="166" fontId="30" fillId="0" borderId="0" xfId="0" applyNumberFormat="1" applyFont="1" applyAlignment="1">
      <alignment horizontal="center"/>
    </xf>
    <xf numFmtId="166" fontId="1" fillId="0" borderId="1" xfId="0" applyNumberFormat="1" applyFont="1" applyFill="1" applyBorder="1" applyAlignment="1" applyProtection="1">
      <alignment horizontal="center"/>
      <protection locked="0"/>
    </xf>
    <xf numFmtId="166" fontId="1" fillId="0" borderId="0" xfId="0" applyNumberFormat="1" applyFont="1" applyFill="1" applyAlignment="1" applyProtection="1">
      <alignment horizontal="center"/>
      <protection locked="0"/>
    </xf>
    <xf numFmtId="166" fontId="1" fillId="0" borderId="0" xfId="0" applyNumberFormat="1" applyFont="1" applyFill="1" applyBorder="1" applyAlignment="1" applyProtection="1">
      <alignment horizontal="center"/>
      <protection locked="0"/>
    </xf>
    <xf numFmtId="166" fontId="20" fillId="0" borderId="0" xfId="0" applyNumberFormat="1" applyFont="1" applyFill="1" applyBorder="1" applyAlignment="1">
      <alignment horizontal="center"/>
    </xf>
    <xf numFmtId="0" fontId="33" fillId="0" borderId="0" xfId="0" applyFont="1"/>
    <xf numFmtId="167" fontId="27" fillId="0" borderId="0" xfId="0" applyNumberFormat="1" applyFont="1"/>
    <xf numFmtId="0" fontId="27" fillId="0" borderId="0" xfId="0" applyFont="1" applyBorder="1" applyAlignment="1"/>
    <xf numFmtId="0" fontId="27" fillId="0" borderId="0" xfId="0" applyFont="1" applyAlignment="1"/>
    <xf numFmtId="0" fontId="34" fillId="0" borderId="0" xfId="0" applyFont="1" applyBorder="1" applyAlignment="1">
      <alignment horizontal="justify" vertical="top"/>
    </xf>
    <xf numFmtId="0" fontId="34" fillId="0" borderId="0" xfId="0" applyFont="1" applyBorder="1" applyAlignment="1">
      <alignment vertical="top" wrapText="1"/>
    </xf>
    <xf numFmtId="0" fontId="34" fillId="0" borderId="0" xfId="0" applyFont="1" applyBorder="1" applyAlignment="1">
      <alignment vertical="top"/>
    </xf>
    <xf numFmtId="0" fontId="35" fillId="0" borderId="0" xfId="0" applyFont="1"/>
    <xf numFmtId="0" fontId="26" fillId="0" borderId="0" xfId="0" applyFont="1"/>
    <xf numFmtId="167" fontId="35" fillId="0" borderId="0" xfId="0" applyNumberFormat="1" applyFont="1"/>
    <xf numFmtId="0" fontId="20" fillId="0" borderId="0" xfId="0" applyFont="1"/>
    <xf numFmtId="4" fontId="25" fillId="0" borderId="0" xfId="0" applyNumberFormat="1" applyFont="1" applyFill="1" applyBorder="1" applyAlignment="1">
      <alignment horizontal="center"/>
    </xf>
    <xf numFmtId="166" fontId="25" fillId="0" borderId="0" xfId="0" applyNumberFormat="1" applyFont="1" applyFill="1" applyBorder="1" applyAlignment="1">
      <alignment horizontal="center"/>
    </xf>
    <xf numFmtId="4" fontId="25" fillId="0" borderId="0" xfId="0" applyNumberFormat="1" applyFont="1" applyFill="1" applyBorder="1" applyAlignment="1">
      <alignment horizontal="right"/>
    </xf>
    <xf numFmtId="0" fontId="25" fillId="0" borderId="0" xfId="0" applyFont="1" applyAlignment="1"/>
    <xf numFmtId="0" fontId="35" fillId="0" borderId="0" xfId="0" applyFont="1" applyAlignment="1">
      <alignment vertical="top"/>
    </xf>
    <xf numFmtId="0" fontId="33" fillId="0" borderId="0" xfId="0" applyFont="1" applyAlignment="1">
      <alignment vertical="top"/>
    </xf>
    <xf numFmtId="0" fontId="27" fillId="0" borderId="0" xfId="0" applyFont="1" applyBorder="1" applyAlignment="1">
      <alignment vertical="top" wrapText="1"/>
    </xf>
    <xf numFmtId="0" fontId="24" fillId="0" borderId="4" xfId="0" applyNumberFormat="1" applyFont="1" applyFill="1" applyBorder="1" applyAlignment="1">
      <alignment horizontal="center" vertical="top" wrapText="1"/>
    </xf>
    <xf numFmtId="0" fontId="24" fillId="0" borderId="0" xfId="0" applyNumberFormat="1" applyFont="1" applyFill="1" applyBorder="1" applyAlignment="1">
      <alignment horizontal="left" vertical="top" wrapText="1"/>
    </xf>
    <xf numFmtId="0" fontId="25" fillId="0" borderId="0" xfId="0" applyNumberFormat="1" applyFont="1" applyFill="1" applyBorder="1" applyAlignment="1">
      <alignment horizontal="left" vertical="top"/>
    </xf>
    <xf numFmtId="0" fontId="27" fillId="0" borderId="0" xfId="0" applyFont="1" applyBorder="1" applyAlignment="1">
      <alignment vertical="top"/>
    </xf>
    <xf numFmtId="0" fontId="8" fillId="0" borderId="1" xfId="0" applyFont="1" applyFill="1" applyBorder="1" applyAlignment="1">
      <alignment horizontal="left" vertical="top" wrapText="1"/>
    </xf>
    <xf numFmtId="0" fontId="25" fillId="0" borderId="0" xfId="0" applyNumberFormat="1" applyFont="1" applyFill="1" applyBorder="1" applyAlignment="1">
      <alignment horizontal="left" vertical="top" wrapText="1"/>
    </xf>
    <xf numFmtId="4" fontId="20" fillId="0" borderId="0" xfId="2" applyFont="1" applyFill="1" applyAlignment="1">
      <alignment horizontal="left" vertical="top" wrapText="1"/>
    </xf>
    <xf numFmtId="0" fontId="24" fillId="0" borderId="0" xfId="0" applyFont="1" applyFill="1" applyBorder="1" applyAlignment="1">
      <alignment vertical="top"/>
    </xf>
    <xf numFmtId="0" fontId="20" fillId="0" borderId="0"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27" fillId="0" borderId="1" xfId="0" applyFont="1" applyBorder="1" applyAlignment="1"/>
    <xf numFmtId="0" fontId="27" fillId="0" borderId="1" xfId="0" applyFont="1" applyBorder="1"/>
    <xf numFmtId="167" fontId="27" fillId="0" borderId="1" xfId="0" applyNumberFormat="1" applyFont="1" applyBorder="1"/>
    <xf numFmtId="0" fontId="36" fillId="0" borderId="1" xfId="0" applyFont="1" applyBorder="1" applyAlignment="1">
      <alignment horizontal="right" vertical="top"/>
    </xf>
    <xf numFmtId="167" fontId="36" fillId="0" borderId="1" xfId="0" applyNumberFormat="1" applyFont="1" applyBorder="1"/>
    <xf numFmtId="167" fontId="33" fillId="0" borderId="0" xfId="0" applyNumberFormat="1" applyFont="1"/>
    <xf numFmtId="0" fontId="27" fillId="0" borderId="0" xfId="0" applyFont="1" applyBorder="1"/>
    <xf numFmtId="167" fontId="27" fillId="0" borderId="0" xfId="0" applyNumberFormat="1" applyFont="1" applyBorder="1"/>
    <xf numFmtId="0" fontId="33" fillId="0" borderId="0" xfId="0" applyFont="1" applyBorder="1" applyAlignment="1">
      <alignment horizontal="right" vertical="top"/>
    </xf>
    <xf numFmtId="167" fontId="33" fillId="0" borderId="0" xfId="0" applyNumberFormat="1" applyFont="1" applyBorder="1"/>
    <xf numFmtId="4" fontId="1" fillId="0" borderId="4" xfId="0" applyNumberFormat="1" applyFont="1" applyFill="1" applyBorder="1" applyAlignment="1">
      <alignment horizontal="left" vertical="top"/>
    </xf>
    <xf numFmtId="4" fontId="1" fillId="0" borderId="0" xfId="0" applyNumberFormat="1" applyFont="1" applyFill="1" applyBorder="1" applyAlignment="1">
      <alignment horizontal="left" vertical="top"/>
    </xf>
    <xf numFmtId="4" fontId="25" fillId="0" borderId="0" xfId="0" applyNumberFormat="1" applyFont="1" applyFill="1" applyBorder="1" applyAlignment="1">
      <alignment horizontal="left" vertical="top"/>
    </xf>
    <xf numFmtId="0" fontId="35" fillId="0" borderId="0" xfId="0" applyFont="1" applyAlignment="1">
      <alignment horizontal="left" vertical="top"/>
    </xf>
    <xf numFmtId="0" fontId="33" fillId="0" borderId="0" xfId="0" applyFont="1" applyAlignment="1">
      <alignment horizontal="left" vertical="top"/>
    </xf>
    <xf numFmtId="0" fontId="27" fillId="0" borderId="0" xfId="0" applyFont="1" applyAlignment="1">
      <alignment horizontal="left" vertical="top"/>
    </xf>
    <xf numFmtId="0" fontId="27" fillId="0" borderId="1" xfId="0" applyFont="1" applyBorder="1" applyAlignment="1">
      <alignment horizontal="left" vertical="top"/>
    </xf>
    <xf numFmtId="0" fontId="27" fillId="0" borderId="0" xfId="0" applyFont="1" applyBorder="1" applyAlignment="1">
      <alignment horizontal="left" vertical="top"/>
    </xf>
    <xf numFmtId="0" fontId="1" fillId="0" borderId="1" xfId="0" applyNumberFormat="1" applyFont="1" applyFill="1" applyBorder="1" applyAlignment="1">
      <alignment horizontal="left" vertical="top"/>
    </xf>
    <xf numFmtId="4" fontId="20" fillId="0" borderId="0" xfId="2" applyFont="1" applyFill="1" applyAlignment="1">
      <alignment horizontal="left" vertical="top"/>
    </xf>
    <xf numFmtId="165" fontId="1" fillId="0" borderId="0" xfId="4" applyNumberFormat="1" applyFont="1" applyAlignment="1">
      <alignment horizontal="left" vertical="top"/>
    </xf>
    <xf numFmtId="0" fontId="1" fillId="0" borderId="0" xfId="0" applyNumberFormat="1" applyFont="1" applyFill="1" applyAlignment="1">
      <alignment horizontal="left" vertical="top"/>
    </xf>
    <xf numFmtId="0" fontId="1" fillId="0" borderId="0" xfId="0" applyNumberFormat="1" applyFont="1" applyFill="1" applyBorder="1" applyAlignment="1">
      <alignment horizontal="left" vertical="top"/>
    </xf>
    <xf numFmtId="4" fontId="20" fillId="0" borderId="0" xfId="0" applyNumberFormat="1"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xf numFmtId="0" fontId="8" fillId="0" borderId="1" xfId="0" applyFont="1" applyFill="1" applyBorder="1" applyAlignment="1">
      <alignment horizontal="right" vertical="top" wrapText="1"/>
    </xf>
    <xf numFmtId="0" fontId="8" fillId="0" borderId="0" xfId="0" applyFont="1" applyFill="1" applyBorder="1" applyAlignment="1">
      <alignment horizontal="right" vertical="top" wrapText="1"/>
    </xf>
    <xf numFmtId="10" fontId="27" fillId="0" borderId="0" xfId="0" applyNumberFormat="1" applyFont="1"/>
    <xf numFmtId="166" fontId="27" fillId="0" borderId="0" xfId="0" applyNumberFormat="1" applyFont="1"/>
    <xf numFmtId="0" fontId="20" fillId="0" borderId="1" xfId="0" applyFont="1" applyFill="1" applyBorder="1" applyAlignment="1">
      <alignment horizontal="right" vertical="top"/>
    </xf>
    <xf numFmtId="0" fontId="37" fillId="0" borderId="1" xfId="0" applyNumberFormat="1" applyFont="1" applyFill="1" applyBorder="1" applyAlignment="1">
      <alignment horizontal="left" vertical="top"/>
    </xf>
    <xf numFmtId="0" fontId="37" fillId="0" borderId="1" xfId="0" applyFont="1" applyFill="1" applyBorder="1" applyAlignment="1"/>
    <xf numFmtId="3" fontId="37" fillId="0" borderId="1" xfId="0" applyNumberFormat="1" applyFont="1" applyFill="1" applyBorder="1" applyAlignment="1" applyProtection="1">
      <alignment horizontal="center"/>
      <protection locked="0"/>
    </xf>
    <xf numFmtId="166" fontId="37" fillId="0" borderId="1" xfId="0" applyNumberFormat="1" applyFont="1" applyFill="1" applyBorder="1" applyAlignment="1" applyProtection="1">
      <alignment horizontal="center"/>
      <protection locked="0"/>
    </xf>
    <xf numFmtId="4" fontId="38" fillId="0" borderId="1" xfId="0" applyNumberFormat="1" applyFont="1" applyFill="1" applyBorder="1" applyAlignment="1">
      <alignment horizontal="right"/>
    </xf>
    <xf numFmtId="0" fontId="20" fillId="0" borderId="0" xfId="0" applyNumberFormat="1" applyFont="1" applyFill="1" applyBorder="1" applyAlignment="1">
      <alignment horizontal="left" vertical="top"/>
    </xf>
    <xf numFmtId="0" fontId="2" fillId="0" borderId="0" xfId="0" applyFont="1" applyFill="1"/>
    <xf numFmtId="0" fontId="15" fillId="0" borderId="0" xfId="0" applyFont="1" applyFill="1"/>
    <xf numFmtId="165" fontId="1" fillId="0" borderId="0" xfId="4" applyNumberFormat="1" applyFont="1" applyAlignment="1">
      <alignment vertical="top"/>
    </xf>
    <xf numFmtId="0" fontId="27" fillId="0" borderId="0" xfId="0" applyFont="1" applyAlignment="1">
      <alignment horizontal="right"/>
    </xf>
    <xf numFmtId="166" fontId="1" fillId="0" borderId="0" xfId="4" applyNumberFormat="1" applyFont="1" applyFill="1" applyBorder="1" applyAlignment="1" applyProtection="1">
      <alignment horizontal="right"/>
      <protection locked="0"/>
    </xf>
    <xf numFmtId="166" fontId="1" fillId="0" borderId="0" xfId="0" applyNumberFormat="1" applyFont="1" applyFill="1" applyBorder="1" applyAlignment="1" applyProtection="1">
      <alignment horizontal="right"/>
      <protection locked="0"/>
    </xf>
    <xf numFmtId="0" fontId="27" fillId="0" borderId="0" xfId="0" applyFont="1" applyFill="1" applyBorder="1" applyAlignment="1">
      <alignment horizontal="right"/>
    </xf>
    <xf numFmtId="0" fontId="5" fillId="0" borderId="0" xfId="0" applyFont="1" applyFill="1" applyAlignment="1">
      <alignment wrapText="1"/>
    </xf>
    <xf numFmtId="0" fontId="5" fillId="0" borderId="0" xfId="0" applyFont="1" applyFill="1" applyAlignment="1">
      <alignment horizontal="right" vertical="top"/>
    </xf>
    <xf numFmtId="4" fontId="10" fillId="0" borderId="0" xfId="0" applyNumberFormat="1" applyFont="1" applyFill="1" applyBorder="1" applyAlignment="1">
      <alignment horizontal="left"/>
    </xf>
    <xf numFmtId="0" fontId="40" fillId="0" borderId="0" xfId="0" applyFont="1" applyFill="1"/>
    <xf numFmtId="10" fontId="1" fillId="0" borderId="0" xfId="0" applyNumberFormat="1" applyFont="1" applyFill="1" applyBorder="1" applyAlignment="1">
      <alignment horizontal="center"/>
    </xf>
    <xf numFmtId="3" fontId="27" fillId="0" borderId="0" xfId="0" applyNumberFormat="1" applyFont="1" applyAlignment="1">
      <alignment horizontal="center"/>
    </xf>
    <xf numFmtId="0" fontId="27" fillId="0" borderId="0" xfId="0" applyFont="1" applyAlignment="1">
      <alignment horizontal="center"/>
    </xf>
    <xf numFmtId="0" fontId="24" fillId="0" borderId="0" xfId="13" applyFont="1" applyFill="1" applyAlignment="1">
      <alignment horizontal="left" vertical="top" wrapText="1"/>
    </xf>
    <xf numFmtId="0" fontId="24" fillId="0" borderId="0" xfId="13" applyFont="1" applyFill="1" applyAlignment="1">
      <alignment horizontal="right"/>
    </xf>
    <xf numFmtId="3" fontId="24" fillId="0" borderId="0" xfId="13" applyNumberFormat="1" applyFont="1" applyFill="1" applyAlignment="1">
      <alignment horizontal="right"/>
    </xf>
    <xf numFmtId="4" fontId="24" fillId="0" borderId="0" xfId="14" applyNumberFormat="1" applyFont="1" applyFill="1" applyBorder="1" applyAlignment="1">
      <alignment horizontal="right"/>
    </xf>
    <xf numFmtId="0" fontId="8" fillId="0" borderId="0" xfId="4" applyFont="1" applyFill="1" applyAlignment="1" applyProtection="1">
      <alignment horizontal="right" vertical="top"/>
    </xf>
    <xf numFmtId="0" fontId="8" fillId="0" borderId="0" xfId="4" applyFont="1" applyFill="1" applyAlignment="1" applyProtection="1">
      <alignment horizontal="left" vertical="top" wrapText="1"/>
    </xf>
    <xf numFmtId="166" fontId="8" fillId="0" borderId="0" xfId="4" applyNumberFormat="1" applyFont="1" applyFill="1" applyBorder="1" applyAlignment="1" applyProtection="1">
      <alignment horizontal="right"/>
    </xf>
    <xf numFmtId="4" fontId="24" fillId="0" borderId="0" xfId="14" applyNumberFormat="1" applyFont="1" applyFill="1" applyBorder="1"/>
    <xf numFmtId="0" fontId="24" fillId="0" borderId="0" xfId="15" applyFont="1" applyFill="1" applyAlignment="1">
      <alignment horizontal="left" vertical="top" wrapText="1"/>
    </xf>
    <xf numFmtId="0" fontId="24" fillId="0" borderId="0" xfId="15" applyFont="1" applyFill="1" applyAlignment="1">
      <alignment horizontal="right"/>
    </xf>
    <xf numFmtId="3" fontId="24" fillId="0" borderId="0" xfId="15" applyNumberFormat="1" applyFont="1" applyFill="1" applyAlignment="1">
      <alignment horizontal="right"/>
    </xf>
    <xf numFmtId="166" fontId="24" fillId="0" borderId="0" xfId="4" applyNumberFormat="1" applyFont="1" applyFill="1" applyBorder="1" applyProtection="1">
      <protection locked="0"/>
    </xf>
    <xf numFmtId="0" fontId="41" fillId="0" borderId="0" xfId="0" applyFont="1" applyFill="1" applyBorder="1"/>
    <xf numFmtId="0" fontId="41" fillId="0" borderId="0" xfId="0" applyFont="1" applyFill="1" applyBorder="1" applyAlignment="1">
      <alignment wrapText="1"/>
    </xf>
    <xf numFmtId="0" fontId="24" fillId="0" borderId="0" xfId="0" applyFont="1" applyFill="1" applyBorder="1" applyAlignment="1">
      <alignment horizontal="left" vertical="top" wrapText="1"/>
    </xf>
    <xf numFmtId="0" fontId="24" fillId="0" borderId="0" xfId="0" applyFont="1" applyFill="1" applyBorder="1" applyAlignment="1">
      <alignment horizontal="right"/>
    </xf>
    <xf numFmtId="166" fontId="24" fillId="0" borderId="0" xfId="4" applyNumberFormat="1" applyFont="1" applyFill="1" applyBorder="1" applyAlignment="1" applyProtection="1">
      <alignment horizontal="right"/>
    </xf>
    <xf numFmtId="165" fontId="24" fillId="0" borderId="0" xfId="16" applyNumberFormat="1" applyFont="1" applyFill="1" applyBorder="1" applyAlignment="1">
      <alignment horizontal="right" vertical="top" wrapText="1"/>
    </xf>
    <xf numFmtId="0" fontId="24" fillId="0" borderId="0" xfId="16" applyFont="1" applyFill="1" applyBorder="1" applyAlignment="1">
      <alignment horizontal="left" vertical="top" wrapText="1"/>
    </xf>
    <xf numFmtId="0" fontId="24" fillId="0" borderId="0" xfId="16" applyFont="1" applyFill="1" applyBorder="1" applyAlignment="1">
      <alignment horizontal="right" wrapText="1"/>
    </xf>
    <xf numFmtId="3" fontId="24" fillId="0" borderId="0" xfId="5" applyNumberFormat="1" applyFont="1" applyFill="1" applyBorder="1" applyAlignment="1">
      <alignment horizontal="right"/>
    </xf>
    <xf numFmtId="164" fontId="24" fillId="0" borderId="0" xfId="17" applyNumberFormat="1" applyFont="1" applyFill="1" applyBorder="1" applyProtection="1"/>
    <xf numFmtId="0" fontId="24" fillId="0" borderId="0" xfId="0" applyFont="1" applyFill="1" applyBorder="1" applyAlignment="1">
      <alignment horizontal="right" wrapText="1"/>
    </xf>
    <xf numFmtId="3" fontId="24" fillId="0" borderId="0" xfId="0" applyNumberFormat="1" applyFont="1" applyFill="1" applyBorder="1" applyAlignment="1">
      <alignment horizontal="right" wrapText="1"/>
    </xf>
    <xf numFmtId="2" fontId="24" fillId="0" borderId="0" xfId="0" applyNumberFormat="1" applyFont="1" applyFill="1" applyBorder="1" applyAlignment="1">
      <alignment horizontal="right" wrapText="1"/>
    </xf>
    <xf numFmtId="3" fontId="24" fillId="0" borderId="0" xfId="13" applyNumberFormat="1" applyFont="1" applyFill="1" applyBorder="1" applyAlignment="1">
      <alignment horizontal="right"/>
    </xf>
    <xf numFmtId="0" fontId="8" fillId="0" borderId="0" xfId="15" applyFont="1" applyFill="1" applyBorder="1" applyAlignment="1">
      <alignment vertical="top" wrapText="1"/>
    </xf>
    <xf numFmtId="1" fontId="24" fillId="0" borderId="0" xfId="15" applyNumberFormat="1" applyFont="1" applyFill="1" applyAlignment="1">
      <alignment horizontal="left" vertical="top"/>
    </xf>
    <xf numFmtId="0" fontId="24" fillId="0" borderId="0" xfId="0" applyFont="1" applyFill="1" applyBorder="1" applyAlignment="1">
      <alignment horizontal="right" vertical="top"/>
    </xf>
    <xf numFmtId="0" fontId="24" fillId="0" borderId="0" xfId="16" applyFont="1" applyFill="1" applyBorder="1" applyAlignment="1">
      <alignment horizontal="left" vertical="center" wrapText="1"/>
    </xf>
    <xf numFmtId="4" fontId="41" fillId="0" borderId="0" xfId="5" applyNumberFormat="1" applyFont="1" applyFill="1" applyBorder="1" applyAlignment="1">
      <alignment wrapText="1"/>
    </xf>
    <xf numFmtId="164" fontId="41" fillId="0" borderId="0" xfId="5" applyNumberFormat="1" applyFont="1" applyFill="1" applyBorder="1"/>
    <xf numFmtId="0" fontId="24" fillId="0" borderId="0" xfId="5" applyFont="1" applyFill="1" applyBorder="1" applyAlignment="1">
      <alignment horizontal="left" vertical="top" wrapText="1"/>
    </xf>
    <xf numFmtId="0" fontId="24" fillId="0" borderId="0" xfId="5" applyFont="1" applyFill="1" applyBorder="1" applyAlignment="1">
      <alignment horizontal="right" wrapText="1"/>
    </xf>
    <xf numFmtId="0" fontId="24" fillId="0" borderId="0" xfId="0" applyFont="1" applyFill="1" applyAlignment="1">
      <alignment horizontal="right"/>
    </xf>
    <xf numFmtId="4" fontId="24" fillId="0" borderId="0" xfId="17" applyNumberFormat="1" applyFont="1" applyFill="1" applyBorder="1" applyProtection="1">
      <protection locked="0"/>
    </xf>
    <xf numFmtId="166" fontId="24" fillId="0" borderId="0" xfId="4" applyNumberFormat="1" applyFont="1" applyFill="1" applyBorder="1" applyProtection="1"/>
    <xf numFmtId="0" fontId="8" fillId="0" borderId="0" xfId="4" applyFont="1" applyFill="1" applyBorder="1" applyAlignment="1" applyProtection="1">
      <alignment horizontal="right"/>
    </xf>
    <xf numFmtId="165" fontId="1" fillId="0" borderId="0" xfId="13" applyNumberFormat="1" applyFont="1" applyFill="1" applyAlignment="1">
      <alignment horizontal="right" vertical="top"/>
    </xf>
    <xf numFmtId="0" fontId="1" fillId="0" borderId="0" xfId="13" applyFont="1" applyFill="1" applyAlignment="1">
      <alignment horizontal="right"/>
    </xf>
    <xf numFmtId="3" fontId="1" fillId="0" borderId="0" xfId="13" applyNumberFormat="1" applyFont="1" applyFill="1" applyAlignment="1">
      <alignment horizontal="right"/>
    </xf>
    <xf numFmtId="166" fontId="1" fillId="0" borderId="0" xfId="4" applyNumberFormat="1" applyFont="1" applyFill="1" applyBorder="1" applyProtection="1"/>
    <xf numFmtId="0" fontId="1" fillId="0" borderId="0" xfId="13" applyFont="1" applyFill="1" applyAlignment="1">
      <alignment horizontal="left" vertical="top" wrapText="1"/>
    </xf>
    <xf numFmtId="166" fontId="1" fillId="0" borderId="0" xfId="4" applyNumberFormat="1" applyFont="1" applyFill="1" applyBorder="1" applyProtection="1">
      <protection locked="0"/>
    </xf>
    <xf numFmtId="4" fontId="1" fillId="0" borderId="0" xfId="14" applyNumberFormat="1" applyFont="1" applyFill="1" applyBorder="1" applyAlignment="1">
      <alignment horizontal="right"/>
    </xf>
    <xf numFmtId="0" fontId="10" fillId="0" borderId="0" xfId="4" applyFont="1" applyFill="1" applyAlignment="1" applyProtection="1">
      <alignment horizontal="right" vertical="top"/>
    </xf>
    <xf numFmtId="0" fontId="10" fillId="0" borderId="0" xfId="4" applyFont="1" applyFill="1" applyAlignment="1" applyProtection="1">
      <alignment horizontal="left" vertical="top" wrapText="1"/>
    </xf>
    <xf numFmtId="0" fontId="10" fillId="0" borderId="0" xfId="4" applyFont="1" applyFill="1" applyBorder="1" applyAlignment="1" applyProtection="1">
      <alignment horizontal="center"/>
    </xf>
    <xf numFmtId="3" fontId="10" fillId="0" borderId="0" xfId="4" applyNumberFormat="1" applyFont="1" applyFill="1" applyBorder="1" applyAlignment="1" applyProtection="1">
      <alignment horizontal="center"/>
    </xf>
    <xf numFmtId="166" fontId="10" fillId="0" borderId="0" xfId="4" applyNumberFormat="1" applyFont="1" applyFill="1" applyBorder="1" applyAlignment="1" applyProtection="1">
      <alignment horizontal="right"/>
    </xf>
    <xf numFmtId="4" fontId="1" fillId="0" borderId="0" xfId="14" applyNumberFormat="1" applyFont="1" applyFill="1" applyBorder="1"/>
    <xf numFmtId="0" fontId="1" fillId="0" borderId="0" xfId="13" quotePrefix="1" applyFont="1" applyFill="1" applyAlignment="1">
      <alignment horizontal="right" vertical="top"/>
    </xf>
    <xf numFmtId="0" fontId="1" fillId="0" borderId="0" xfId="15" applyFont="1" applyFill="1" applyAlignment="1">
      <alignment horizontal="left" vertical="top" wrapText="1"/>
    </xf>
    <xf numFmtId="0" fontId="1" fillId="0" borderId="0" xfId="15" applyFont="1" applyFill="1" applyAlignment="1">
      <alignment horizontal="right"/>
    </xf>
    <xf numFmtId="3" fontId="1" fillId="0" borderId="0" xfId="15" applyNumberFormat="1" applyFont="1" applyFill="1" applyAlignment="1">
      <alignment horizontal="right"/>
    </xf>
    <xf numFmtId="0" fontId="1" fillId="0" borderId="0" xfId="0" applyNumberFormat="1" applyFont="1" applyFill="1" applyBorder="1" applyAlignment="1">
      <alignment horizontal="left" vertical="top" wrapText="1"/>
    </xf>
    <xf numFmtId="49" fontId="1" fillId="0" borderId="0" xfId="0" applyNumberFormat="1" applyFont="1" applyAlignment="1">
      <alignment horizontal="center"/>
    </xf>
    <xf numFmtId="0" fontId="1" fillId="0" borderId="0" xfId="0" applyFont="1" applyAlignment="1">
      <alignment horizontal="left" vertical="top" wrapText="1"/>
    </xf>
    <xf numFmtId="3" fontId="1" fillId="0" borderId="0" xfId="0" applyNumberFormat="1" applyFont="1" applyAlignment="1">
      <alignment horizontal="center"/>
    </xf>
    <xf numFmtId="4" fontId="1" fillId="0" borderId="0" xfId="14" applyNumberFormat="1" applyFont="1" applyFill="1" applyBorder="1" applyAlignment="1"/>
    <xf numFmtId="0" fontId="27" fillId="0" borderId="0" xfId="0" applyFont="1" applyFill="1"/>
    <xf numFmtId="0" fontId="27" fillId="0" borderId="0" xfId="0" applyFont="1" applyFill="1" applyBorder="1" applyAlignment="1">
      <alignment wrapText="1"/>
    </xf>
    <xf numFmtId="4" fontId="27" fillId="0" borderId="0" xfId="0" applyNumberFormat="1" applyFont="1" applyFill="1"/>
    <xf numFmtId="0" fontId="1" fillId="0" borderId="0" xfId="0" applyFont="1" applyFill="1" applyBorder="1" applyAlignment="1">
      <alignment horizontal="left" vertical="top" wrapText="1"/>
    </xf>
    <xf numFmtId="0" fontId="1" fillId="0" borderId="0" xfId="0" applyFont="1" applyFill="1" applyBorder="1" applyAlignment="1">
      <alignment horizontal="right"/>
    </xf>
    <xf numFmtId="166" fontId="1" fillId="0" borderId="0" xfId="4" applyNumberFormat="1" applyFont="1" applyFill="1" applyBorder="1" applyAlignment="1" applyProtection="1">
      <alignment horizontal="right"/>
    </xf>
    <xf numFmtId="0" fontId="1" fillId="0" borderId="0" xfId="16" applyFont="1" applyFill="1" applyBorder="1" applyAlignment="1">
      <alignment horizontal="left" vertical="top" wrapText="1"/>
    </xf>
    <xf numFmtId="0" fontId="1" fillId="0" borderId="0" xfId="16" applyFont="1" applyFill="1" applyBorder="1" applyAlignment="1">
      <alignment horizontal="right" wrapText="1"/>
    </xf>
    <xf numFmtId="3" fontId="1" fillId="0" borderId="0" xfId="5" applyNumberFormat="1" applyFont="1" applyFill="1" applyBorder="1" applyAlignment="1">
      <alignment horizontal="right"/>
    </xf>
    <xf numFmtId="4" fontId="1" fillId="0" borderId="0" xfId="17" applyNumberFormat="1" applyFont="1" applyFill="1" applyBorder="1" applyProtection="1">
      <protection locked="0"/>
    </xf>
    <xf numFmtId="164" fontId="1" fillId="0" borderId="0" xfId="17" applyNumberFormat="1" applyFont="1" applyFill="1" applyBorder="1" applyProtection="1"/>
    <xf numFmtId="0" fontId="1" fillId="0" borderId="0" xfId="13" applyFont="1" applyFill="1" applyAlignment="1">
      <alignment vertical="top"/>
    </xf>
    <xf numFmtId="0" fontId="1" fillId="0" borderId="0" xfId="0" applyFont="1" applyFill="1" applyBorder="1" applyAlignment="1">
      <alignment horizontal="right" wrapText="1"/>
    </xf>
    <xf numFmtId="3" fontId="1" fillId="0" borderId="0" xfId="0" applyNumberFormat="1" applyFont="1" applyFill="1" applyBorder="1" applyAlignment="1">
      <alignment horizontal="right" wrapText="1"/>
    </xf>
    <xf numFmtId="2" fontId="1" fillId="0" borderId="0" xfId="0" applyNumberFormat="1" applyFont="1" applyFill="1" applyBorder="1" applyAlignment="1">
      <alignment horizontal="right" wrapText="1"/>
    </xf>
    <xf numFmtId="0" fontId="1" fillId="0" borderId="0" xfId="0" applyFont="1" applyBorder="1" applyAlignment="1">
      <alignment vertical="top" wrapText="1"/>
    </xf>
    <xf numFmtId="169" fontId="1" fillId="0" borderId="0" xfId="18" applyNumberFormat="1" applyFont="1" applyFill="1" applyBorder="1" applyAlignment="1">
      <alignment horizontal="right"/>
    </xf>
    <xf numFmtId="3" fontId="1" fillId="0" borderId="0" xfId="18" applyNumberFormat="1" applyFont="1" applyFill="1" applyBorder="1" applyAlignment="1">
      <alignment horizontal="right"/>
    </xf>
    <xf numFmtId="2" fontId="27" fillId="0" borderId="0" xfId="0" applyNumberFormat="1" applyFont="1" applyBorder="1" applyAlignment="1"/>
    <xf numFmtId="0" fontId="1" fillId="0" borderId="0" xfId="13" applyFont="1" applyFill="1" applyBorder="1" applyAlignment="1">
      <alignment horizontal="left" vertical="top" wrapText="1"/>
    </xf>
    <xf numFmtId="0" fontId="1" fillId="0" borderId="0" xfId="13" applyFont="1" applyFill="1" applyBorder="1" applyAlignment="1">
      <alignment horizontal="right"/>
    </xf>
    <xf numFmtId="3" fontId="1" fillId="0" borderId="0" xfId="13" applyNumberFormat="1" applyFont="1" applyFill="1" applyBorder="1" applyAlignment="1">
      <alignment horizontal="right"/>
    </xf>
    <xf numFmtId="0" fontId="10" fillId="0" borderId="0" xfId="15" applyFont="1" applyFill="1" applyBorder="1" applyAlignment="1">
      <alignment vertical="top" wrapText="1"/>
    </xf>
    <xf numFmtId="0" fontId="1" fillId="0" borderId="0" xfId="15" applyFont="1" applyFill="1" applyBorder="1" applyAlignment="1">
      <alignment horizontal="right"/>
    </xf>
    <xf numFmtId="3" fontId="1" fillId="0" borderId="0" xfId="15" applyNumberFormat="1" applyFont="1" applyFill="1" applyBorder="1" applyAlignment="1"/>
    <xf numFmtId="1" fontId="1" fillId="0" borderId="0" xfId="15" applyNumberFormat="1" applyFont="1" applyFill="1" applyAlignment="1">
      <alignment horizontal="left" vertical="top"/>
    </xf>
    <xf numFmtId="0" fontId="1" fillId="0" borderId="0" xfId="0" applyFont="1" applyFill="1" applyBorder="1" applyAlignment="1">
      <alignment horizontal="right" vertical="top"/>
    </xf>
    <xf numFmtId="0" fontId="1" fillId="0" borderId="0" xfId="0" applyFont="1" applyAlignment="1">
      <alignment horizontal="left" vertical="top"/>
    </xf>
    <xf numFmtId="3" fontId="27" fillId="0" borderId="0" xfId="0" applyNumberFormat="1" applyFont="1"/>
    <xf numFmtId="4" fontId="1" fillId="0" borderId="0" xfId="15" applyNumberFormat="1" applyFont="1" applyFill="1" applyBorder="1" applyAlignment="1">
      <alignment horizontal="center"/>
    </xf>
    <xf numFmtId="4" fontId="1" fillId="0" borderId="0" xfId="15" applyNumberFormat="1" applyFont="1" applyFill="1" applyAlignment="1">
      <alignment horizontal="center"/>
    </xf>
    <xf numFmtId="3" fontId="1" fillId="0" borderId="0" xfId="0" applyNumberFormat="1" applyFont="1" applyAlignment="1">
      <alignment horizontal="right" indent="1"/>
    </xf>
    <xf numFmtId="0" fontId="1" fillId="0" borderId="0" xfId="16" applyFont="1" applyFill="1" applyBorder="1" applyAlignment="1">
      <alignment horizontal="left" vertical="center" wrapText="1"/>
    </xf>
    <xf numFmtId="4" fontId="27" fillId="0" borderId="0" xfId="5" applyNumberFormat="1" applyFont="1" applyFill="1" applyBorder="1" applyAlignment="1">
      <alignment wrapText="1"/>
    </xf>
    <xf numFmtId="164" fontId="27" fillId="0" borderId="0" xfId="5" applyNumberFormat="1" applyFont="1" applyFill="1" applyBorder="1"/>
    <xf numFmtId="0" fontId="1" fillId="0" borderId="0" xfId="5" applyFont="1" applyFill="1" applyBorder="1" applyAlignment="1">
      <alignment horizontal="left" vertical="top" wrapText="1"/>
    </xf>
    <xf numFmtId="0" fontId="1" fillId="0" borderId="0" xfId="5" applyFont="1" applyFill="1" applyBorder="1" applyAlignment="1">
      <alignment horizontal="right" wrapText="1"/>
    </xf>
    <xf numFmtId="3" fontId="1" fillId="0" borderId="0" xfId="5" applyNumberFormat="1" applyFont="1" applyFill="1" applyBorder="1" applyAlignment="1">
      <alignment horizontal="right" wrapText="1"/>
    </xf>
    <xf numFmtId="0" fontId="1" fillId="0" borderId="0" xfId="0" applyFont="1" applyFill="1" applyAlignment="1">
      <alignment horizontal="left" vertical="top" wrapText="1"/>
    </xf>
    <xf numFmtId="0" fontId="1" fillId="0" borderId="0" xfId="0" applyFont="1" applyFill="1" applyAlignment="1">
      <alignment horizontal="right"/>
    </xf>
    <xf numFmtId="0" fontId="1" fillId="0" borderId="0" xfId="13" applyFont="1" applyFill="1" applyBorder="1" applyAlignment="1">
      <alignment horizontal="right" vertical="top"/>
    </xf>
    <xf numFmtId="0" fontId="1" fillId="0" borderId="0" xfId="13" applyFont="1" applyFill="1" applyBorder="1" applyAlignment="1">
      <alignment horizontal="justify" vertical="top" wrapText="1"/>
    </xf>
    <xf numFmtId="166" fontId="1" fillId="0" borderId="0" xfId="4" applyNumberFormat="1" applyFont="1" applyBorder="1" applyAlignment="1" applyProtection="1">
      <alignment horizontal="right"/>
    </xf>
    <xf numFmtId="0" fontId="1" fillId="0" borderId="0" xfId="13" applyFont="1" applyFill="1" applyAlignment="1">
      <alignment horizontal="right" vertical="top"/>
    </xf>
    <xf numFmtId="1" fontId="1" fillId="0" borderId="0" xfId="13" applyNumberFormat="1" applyFont="1" applyFill="1" applyAlignment="1">
      <alignment horizontal="right"/>
    </xf>
    <xf numFmtId="170" fontId="1" fillId="0" borderId="0" xfId="13" applyNumberFormat="1" applyFont="1" applyFill="1" applyAlignment="1">
      <alignment horizontal="right"/>
    </xf>
    <xf numFmtId="0" fontId="43" fillId="0" borderId="0" xfId="13" applyFont="1" applyFill="1" applyAlignment="1">
      <alignment horizontal="left" vertical="top" wrapText="1"/>
    </xf>
    <xf numFmtId="0" fontId="1" fillId="0" borderId="0" xfId="4" applyFont="1" applyFill="1" applyAlignment="1" applyProtection="1">
      <alignment horizontal="right" vertical="top"/>
    </xf>
    <xf numFmtId="0" fontId="1" fillId="0" borderId="0" xfId="4" applyFont="1" applyFill="1" applyAlignment="1" applyProtection="1">
      <alignment horizontal="left" vertical="top" wrapText="1"/>
    </xf>
    <xf numFmtId="0" fontId="1" fillId="0" borderId="0" xfId="4" applyFont="1" applyFill="1" applyBorder="1" applyAlignment="1" applyProtection="1">
      <alignment horizontal="right"/>
    </xf>
    <xf numFmtId="3" fontId="1" fillId="0" borderId="0" xfId="4" applyNumberFormat="1" applyFont="1" applyFill="1" applyBorder="1" applyAlignment="1" applyProtection="1">
      <alignment horizontal="right"/>
    </xf>
    <xf numFmtId="165" fontId="24" fillId="0" borderId="0" xfId="13" applyNumberFormat="1" applyFont="1" applyFill="1" applyAlignment="1">
      <alignment vertical="top"/>
    </xf>
    <xf numFmtId="0" fontId="24" fillId="0" borderId="0" xfId="13" applyFont="1" applyFill="1" applyAlignment="1">
      <alignment horizontal="center"/>
    </xf>
    <xf numFmtId="0" fontId="24" fillId="0" borderId="0" xfId="0" applyFont="1" applyFill="1" applyBorder="1" applyAlignment="1">
      <alignment horizontal="left" wrapText="1"/>
    </xf>
    <xf numFmtId="165" fontId="24" fillId="0" borderId="0" xfId="15" applyNumberFormat="1" applyFont="1" applyFill="1" applyAlignment="1">
      <alignment horizontal="right" vertical="top"/>
    </xf>
    <xf numFmtId="49" fontId="24" fillId="0" borderId="0" xfId="0" applyNumberFormat="1" applyFont="1" applyFill="1" applyAlignment="1">
      <alignment horizontal="left" vertical="top" wrapText="1"/>
    </xf>
    <xf numFmtId="0" fontId="24" fillId="0" borderId="0" xfId="0" applyFont="1" applyFill="1" applyBorder="1" applyAlignment="1">
      <alignment horizontal="justify" vertical="top" wrapText="1"/>
    </xf>
    <xf numFmtId="0" fontId="8" fillId="0" borderId="0" xfId="16" applyFont="1" applyFill="1" applyBorder="1" applyAlignment="1">
      <alignment horizontal="left" vertical="top" wrapText="1"/>
    </xf>
    <xf numFmtId="1" fontId="24" fillId="0" borderId="0" xfId="0" applyNumberFormat="1" applyFont="1" applyFill="1" applyBorder="1" applyAlignment="1">
      <alignment horizontal="right"/>
    </xf>
    <xf numFmtId="166" fontId="24" fillId="0" borderId="0" xfId="4" applyNumberFormat="1" applyFont="1" applyBorder="1" applyProtection="1"/>
    <xf numFmtId="0" fontId="8" fillId="0" borderId="0" xfId="13" applyFont="1" applyFill="1" applyBorder="1" applyAlignment="1">
      <alignment horizontal="right" vertical="top"/>
    </xf>
    <xf numFmtId="2" fontId="24" fillId="0" borderId="0" xfId="0" applyNumberFormat="1" applyFont="1" applyFill="1" applyBorder="1" applyAlignment="1">
      <alignment horizontal="right"/>
    </xf>
    <xf numFmtId="0" fontId="24" fillId="0" borderId="0" xfId="16" applyFont="1" applyFill="1" applyBorder="1" applyAlignment="1">
      <alignment horizontal="right" vertical="top" wrapText="1"/>
    </xf>
    <xf numFmtId="0" fontId="8" fillId="0" borderId="0" xfId="15" applyFont="1" applyFill="1" applyBorder="1" applyAlignment="1">
      <alignment horizontal="left" vertical="top" wrapText="1"/>
    </xf>
    <xf numFmtId="1" fontId="24" fillId="0" borderId="0" xfId="5" applyNumberFormat="1" applyFont="1" applyFill="1" applyBorder="1" applyAlignment="1">
      <alignment horizontal="right"/>
    </xf>
    <xf numFmtId="1" fontId="24" fillId="0" borderId="0" xfId="5" applyNumberFormat="1" applyFont="1" applyFill="1" applyBorder="1" applyAlignment="1">
      <alignment horizontal="right" wrapText="1"/>
    </xf>
    <xf numFmtId="1" fontId="24" fillId="0" borderId="0" xfId="15" applyNumberFormat="1" applyFont="1" applyFill="1" applyAlignment="1">
      <alignment horizontal="right"/>
    </xf>
    <xf numFmtId="0" fontId="41" fillId="0" borderId="0" xfId="0" applyFont="1" applyFill="1" applyAlignment="1">
      <alignment vertical="top" wrapText="1"/>
    </xf>
    <xf numFmtId="0" fontId="41" fillId="0" borderId="0" xfId="0" applyFont="1" applyFill="1" applyAlignment="1">
      <alignment horizontal="right" wrapText="1"/>
    </xf>
    <xf numFmtId="1" fontId="41" fillId="0" borderId="0" xfId="0" applyNumberFormat="1" applyFont="1" applyFill="1" applyAlignment="1">
      <alignment horizontal="right" wrapText="1"/>
    </xf>
    <xf numFmtId="166" fontId="24" fillId="0" borderId="0" xfId="14" applyNumberFormat="1" applyFont="1" applyFill="1" applyBorder="1" applyAlignment="1">
      <alignment horizontal="right"/>
    </xf>
    <xf numFmtId="166" fontId="10" fillId="0" borderId="1" xfId="0" applyNumberFormat="1" applyFont="1" applyFill="1" applyBorder="1" applyAlignment="1">
      <alignment horizontal="right"/>
    </xf>
    <xf numFmtId="166" fontId="1" fillId="0" borderId="0" xfId="0" applyNumberFormat="1" applyFont="1" applyFill="1" applyBorder="1" applyAlignment="1">
      <alignment horizontal="right"/>
    </xf>
    <xf numFmtId="166" fontId="20" fillId="0" borderId="0" xfId="0" applyNumberFormat="1" applyFont="1" applyFill="1" applyBorder="1" applyAlignment="1">
      <alignment horizontal="right"/>
    </xf>
    <xf numFmtId="166" fontId="10" fillId="0" borderId="0" xfId="0" applyNumberFormat="1" applyFont="1" applyFill="1" applyBorder="1" applyAlignment="1">
      <alignment horizontal="right"/>
    </xf>
    <xf numFmtId="166" fontId="24" fillId="0" borderId="0" xfId="19" applyNumberFormat="1" applyFont="1" applyFill="1" applyBorder="1" applyAlignment="1">
      <alignment horizontal="right"/>
    </xf>
    <xf numFmtId="166" fontId="41" fillId="0" borderId="0" xfId="0" applyNumberFormat="1" applyFont="1" applyFill="1"/>
    <xf numFmtId="166" fontId="8" fillId="0" borderId="1" xfId="0" applyNumberFormat="1" applyFont="1" applyFill="1" applyBorder="1" applyAlignment="1">
      <alignment horizontal="right"/>
    </xf>
    <xf numFmtId="166" fontId="1" fillId="0" borderId="0" xfId="14" applyNumberFormat="1" applyFont="1" applyFill="1" applyBorder="1" applyAlignment="1">
      <alignment horizontal="right"/>
    </xf>
    <xf numFmtId="4" fontId="7" fillId="0" borderId="0" xfId="10" quotePrefix="1" applyFill="1" applyBorder="1" applyAlignment="1">
      <alignment horizontal="left"/>
    </xf>
    <xf numFmtId="4" fontId="7" fillId="0" borderId="0" xfId="10" applyFill="1" applyBorder="1" applyAlignment="1"/>
    <xf numFmtId="4" fontId="7" fillId="0" borderId="1" xfId="10" quotePrefix="1" applyFill="1" applyBorder="1" applyAlignment="1">
      <alignment horizontal="left"/>
    </xf>
    <xf numFmtId="4" fontId="7" fillId="0" borderId="1" xfId="10" applyFill="1" applyBorder="1" applyAlignment="1"/>
    <xf numFmtId="4" fontId="7" fillId="0" borderId="1" xfId="10" applyFill="1" applyBorder="1" applyAlignment="1">
      <alignment horizontal="right" vertical="center"/>
    </xf>
    <xf numFmtId="0" fontId="1" fillId="0" borderId="0" xfId="1" applyFont="1" applyAlignment="1" applyProtection="1"/>
    <xf numFmtId="0" fontId="39" fillId="0" borderId="0" xfId="0" applyFont="1" applyAlignment="1">
      <alignment horizontal="left" wrapText="1"/>
    </xf>
    <xf numFmtId="0" fontId="44" fillId="0" borderId="0" xfId="0" applyFont="1" applyAlignment="1">
      <alignment horizontal="left" wrapText="1"/>
    </xf>
    <xf numFmtId="0" fontId="45" fillId="0" borderId="0" xfId="0" applyFont="1" applyAlignment="1">
      <alignment horizontal="left" wrapText="1"/>
    </xf>
    <xf numFmtId="49" fontId="44" fillId="0" borderId="0" xfId="0" quotePrefix="1" applyNumberFormat="1" applyFont="1" applyBorder="1" applyAlignment="1">
      <alignment horizontal="left" vertical="top" wrapText="1"/>
    </xf>
    <xf numFmtId="49" fontId="44" fillId="0" borderId="0" xfId="0" applyNumberFormat="1" applyFont="1" applyBorder="1" applyAlignment="1">
      <alignment horizontal="left" vertical="top" wrapText="1"/>
    </xf>
    <xf numFmtId="0" fontId="44" fillId="0" borderId="0" xfId="0" applyFont="1" applyAlignment="1">
      <alignment wrapText="1"/>
    </xf>
    <xf numFmtId="0" fontId="45" fillId="0" borderId="0" xfId="0" applyFont="1" applyAlignment="1">
      <alignment wrapText="1"/>
    </xf>
    <xf numFmtId="49" fontId="16" fillId="0" borderId="0" xfId="0" applyNumberFormat="1" applyFont="1" applyBorder="1" applyAlignment="1">
      <alignment horizontal="left" vertical="top" wrapText="1"/>
    </xf>
    <xf numFmtId="0" fontId="46" fillId="0" borderId="0" xfId="0" applyFont="1" applyAlignment="1">
      <alignment wrapText="1"/>
    </xf>
    <xf numFmtId="0" fontId="6" fillId="0" borderId="0" xfId="0" applyFont="1" applyFill="1" applyBorder="1" applyAlignment="1">
      <alignment horizontal="center"/>
    </xf>
    <xf numFmtId="4" fontId="1" fillId="0" borderId="0" xfId="0" applyNumberFormat="1" applyFont="1" applyFill="1" applyBorder="1" applyAlignment="1">
      <alignment horizontal="right" vertical="top"/>
    </xf>
  </cellXfs>
  <cellStyles count="20">
    <cellStyle name="Hiperpovezava" xfId="1" builtinId="8"/>
    <cellStyle name="Naslov 1A" xfId="2"/>
    <cellStyle name="Naslov2A" xfId="3"/>
    <cellStyle name="Navadno" xfId="0" builtinId="0"/>
    <cellStyle name="Navadno 2" xfId="4"/>
    <cellStyle name="Navadno 2 2" xfId="17"/>
    <cellStyle name="Navadno 3" xfId="5"/>
    <cellStyle name="Navadno 4" xfId="6"/>
    <cellStyle name="Navadno 5" xfId="7"/>
    <cellStyle name="Navadno 6" xfId="8"/>
    <cellStyle name="Navadno_FORMULA" xfId="15"/>
    <cellStyle name="Navadno_List1" xfId="13"/>
    <cellStyle name="Navadno_Popis Materiala" xfId="16"/>
    <cellStyle name="normal" xfId="14"/>
    <cellStyle name="Normal 11" xfId="18"/>
    <cellStyle name="normal 2 2 2" xfId="19"/>
    <cellStyle name="Normal_I-BREZOV" xfId="9"/>
    <cellStyle name="Skupaj" xfId="10"/>
    <cellStyle name="Skupaj:" xfId="11"/>
    <cellStyle name="Slog 1"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64"/>
  <sheetViews>
    <sheetView showZeros="0" tabSelected="1" view="pageBreakPreview" topLeftCell="A31" zoomScaleNormal="100" zoomScaleSheetLayoutView="100" workbookViewId="0">
      <selection activeCell="B58" sqref="B58"/>
    </sheetView>
  </sheetViews>
  <sheetFormatPr defaultColWidth="9.109375" defaultRowHeight="13.2"/>
  <cols>
    <col min="1" max="1" width="3.6640625" style="85" customWidth="1"/>
    <col min="2" max="2" width="46.6640625" style="85" customWidth="1"/>
    <col min="3" max="3" width="13.88671875" style="85" customWidth="1"/>
    <col min="4" max="4" width="22.33203125" style="83" customWidth="1"/>
    <col min="5" max="9" width="9.109375" style="84"/>
    <col min="10" max="16384" width="9.109375" style="85"/>
  </cols>
  <sheetData>
    <row r="1" spans="1:7">
      <c r="A1" s="78"/>
      <c r="B1" s="79" t="s">
        <v>120</v>
      </c>
      <c r="C1" s="79"/>
    </row>
    <row r="2" spans="1:7" ht="15.6">
      <c r="A2" s="78"/>
      <c r="B2" s="80" t="s">
        <v>121</v>
      </c>
      <c r="C2" s="80"/>
    </row>
    <row r="3" spans="1:7" ht="31.5" customHeight="1">
      <c r="A3" s="78"/>
      <c r="B3" s="81" t="s">
        <v>1236</v>
      </c>
      <c r="C3" s="81"/>
      <c r="D3" s="106"/>
    </row>
    <row r="4" spans="1:7" ht="18" customHeight="1">
      <c r="A4" s="78"/>
      <c r="B4" s="82"/>
      <c r="C4" s="82"/>
    </row>
    <row r="5" spans="1:7" ht="22.5" customHeight="1">
      <c r="A5" s="88"/>
      <c r="B5" s="386" t="s">
        <v>386</v>
      </c>
      <c r="C5" s="386"/>
      <c r="D5" s="386"/>
      <c r="E5" s="87"/>
      <c r="F5" s="87"/>
      <c r="G5" s="86"/>
    </row>
    <row r="6" spans="1:7" ht="7.5" customHeight="1">
      <c r="A6" s="88"/>
      <c r="B6" s="89"/>
      <c r="C6" s="89"/>
      <c r="D6" s="90"/>
      <c r="E6" s="87"/>
      <c r="F6" s="87"/>
      <c r="G6" s="86"/>
    </row>
    <row r="7" spans="1:7" ht="15.6">
      <c r="A7" s="96" t="s">
        <v>122</v>
      </c>
      <c r="B7" s="92" t="s">
        <v>864</v>
      </c>
      <c r="C7" s="92"/>
      <c r="D7" s="97"/>
    </row>
    <row r="9" spans="1:7">
      <c r="A9" s="85" t="s">
        <v>328</v>
      </c>
      <c r="B9" s="376" t="s">
        <v>995</v>
      </c>
      <c r="C9" s="98"/>
      <c r="D9" s="83">
        <f>+'POPIS DEL'!F58</f>
        <v>0</v>
      </c>
    </row>
    <row r="10" spans="1:7">
      <c r="B10" s="142"/>
      <c r="C10" s="98"/>
    </row>
    <row r="11" spans="1:7">
      <c r="A11" s="85" t="s">
        <v>330</v>
      </c>
      <c r="B11" s="376" t="s">
        <v>984</v>
      </c>
      <c r="C11" s="98"/>
      <c r="D11" s="83">
        <f>+'POPIS DEL'!F87</f>
        <v>0</v>
      </c>
    </row>
    <row r="12" spans="1:7">
      <c r="B12" s="142"/>
      <c r="C12" s="98"/>
    </row>
    <row r="13" spans="1:7">
      <c r="A13" s="85" t="s">
        <v>331</v>
      </c>
      <c r="B13" s="376" t="s">
        <v>986</v>
      </c>
      <c r="C13" s="98"/>
      <c r="D13" s="83">
        <f>+'POPIS DEL'!F214</f>
        <v>0</v>
      </c>
    </row>
    <row r="14" spans="1:7">
      <c r="B14" s="142"/>
      <c r="C14" s="98"/>
    </row>
    <row r="15" spans="1:7">
      <c r="A15" s="85" t="s">
        <v>332</v>
      </c>
      <c r="B15" s="376" t="s">
        <v>990</v>
      </c>
      <c r="C15" s="98"/>
      <c r="D15" s="83">
        <f>+'POPIS DEL'!F221</f>
        <v>0</v>
      </c>
    </row>
    <row r="16" spans="1:7">
      <c r="B16" s="142"/>
      <c r="C16" s="98"/>
    </row>
    <row r="17" spans="1:4" ht="14.4" thickBot="1">
      <c r="A17" s="93"/>
      <c r="B17" s="94" t="s">
        <v>1075</v>
      </c>
      <c r="C17" s="94"/>
      <c r="D17" s="95">
        <f>SUM(D9:D16)</f>
        <v>0</v>
      </c>
    </row>
    <row r="18" spans="1:4" ht="13.8" thickTop="1">
      <c r="D18" s="83">
        <f>IF(D17='POPIS DEL'!F223,,"NAPAKA!!!")</f>
        <v>0</v>
      </c>
    </row>
    <row r="19" spans="1:4" ht="15.6">
      <c r="A19" s="96" t="s">
        <v>387</v>
      </c>
      <c r="B19" s="92" t="s">
        <v>124</v>
      </c>
      <c r="C19" s="92"/>
      <c r="D19" s="97"/>
    </row>
    <row r="21" spans="1:4">
      <c r="A21" s="85" t="s">
        <v>328</v>
      </c>
      <c r="B21" s="376" t="s">
        <v>396</v>
      </c>
      <c r="C21" s="98"/>
      <c r="D21" s="83">
        <f>+'POPIS DEL'!F684</f>
        <v>0</v>
      </c>
    </row>
    <row r="23" spans="1:4">
      <c r="A23" s="85" t="s">
        <v>330</v>
      </c>
      <c r="B23" s="98" t="s">
        <v>388</v>
      </c>
      <c r="C23" s="98"/>
      <c r="D23" s="83">
        <f>+'POPIS DEL'!F781</f>
        <v>0</v>
      </c>
    </row>
    <row r="24" spans="1:4">
      <c r="B24" s="98"/>
      <c r="C24" s="98"/>
    </row>
    <row r="25" spans="1:4">
      <c r="A25" s="85" t="s">
        <v>331</v>
      </c>
      <c r="B25" s="376" t="s">
        <v>862</v>
      </c>
      <c r="C25" s="98"/>
      <c r="D25" s="83">
        <f>+'POPIS DEL'!F926</f>
        <v>0</v>
      </c>
    </row>
    <row r="27" spans="1:4">
      <c r="A27" s="85" t="s">
        <v>332</v>
      </c>
      <c r="B27" s="376" t="s">
        <v>840</v>
      </c>
      <c r="C27" s="98"/>
      <c r="D27" s="83">
        <f>+'POPIS DEL'!F1119</f>
        <v>0</v>
      </c>
    </row>
    <row r="28" spans="1:4">
      <c r="B28" s="98"/>
      <c r="C28" s="98"/>
    </row>
    <row r="29" spans="1:4">
      <c r="A29" s="85" t="s">
        <v>334</v>
      </c>
      <c r="B29" s="98" t="s">
        <v>856</v>
      </c>
      <c r="C29" s="98"/>
      <c r="D29" s="83">
        <f>+'POPIS DEL'!F1174</f>
        <v>0</v>
      </c>
    </row>
    <row r="30" spans="1:4">
      <c r="B30" s="98"/>
      <c r="C30" s="98"/>
    </row>
    <row r="31" spans="1:4">
      <c r="A31" s="85" t="s">
        <v>335</v>
      </c>
      <c r="B31" s="376" t="s">
        <v>861</v>
      </c>
      <c r="C31" s="98"/>
      <c r="D31" s="83">
        <f>+'POPIS DEL'!F1191</f>
        <v>0</v>
      </c>
    </row>
    <row r="33" spans="1:4">
      <c r="A33" s="85" t="s">
        <v>336</v>
      </c>
      <c r="B33" s="98" t="s">
        <v>1002</v>
      </c>
      <c r="D33" s="83">
        <f>+'POPIS DEL'!F1251</f>
        <v>0</v>
      </c>
    </row>
    <row r="35" spans="1:4">
      <c r="A35" s="85" t="s">
        <v>337</v>
      </c>
      <c r="B35" s="98" t="s">
        <v>1003</v>
      </c>
      <c r="D35" s="83">
        <f>+'POPIS DEL'!F1360</f>
        <v>0</v>
      </c>
    </row>
    <row r="37" spans="1:4">
      <c r="A37" s="85" t="s">
        <v>338</v>
      </c>
      <c r="B37" s="98" t="s">
        <v>1004</v>
      </c>
      <c r="D37" s="83">
        <f>+'POPIS DEL'!F1369</f>
        <v>0</v>
      </c>
    </row>
    <row r="39" spans="1:4">
      <c r="A39" s="85" t="s">
        <v>339</v>
      </c>
      <c r="B39" s="98" t="s">
        <v>990</v>
      </c>
      <c r="D39" s="83">
        <f>+'POPIS DEL'!F1377</f>
        <v>0</v>
      </c>
    </row>
    <row r="41" spans="1:4" ht="14.4" thickBot="1">
      <c r="A41" s="93"/>
      <c r="B41" s="94" t="s">
        <v>123</v>
      </c>
      <c r="C41" s="94"/>
      <c r="D41" s="95">
        <f>SUM(D21:D40)</f>
        <v>0</v>
      </c>
    </row>
    <row r="42" spans="1:4" ht="13.8" thickTop="1">
      <c r="D42" s="83">
        <f>IF(D41='POPIS DEL'!F1379,,"NAPAKA!!!")</f>
        <v>0</v>
      </c>
    </row>
    <row r="44" spans="1:4" ht="15.6">
      <c r="A44" s="96" t="s">
        <v>865</v>
      </c>
      <c r="B44" s="92" t="s">
        <v>863</v>
      </c>
      <c r="C44" s="92"/>
      <c r="D44" s="97"/>
    </row>
    <row r="46" spans="1:4">
      <c r="A46" s="85" t="s">
        <v>328</v>
      </c>
      <c r="B46" s="98" t="s">
        <v>1085</v>
      </c>
      <c r="D46" s="83">
        <f>+'POPIS DEL'!F1408</f>
        <v>0</v>
      </c>
    </row>
    <row r="48" spans="1:4">
      <c r="A48" s="85" t="s">
        <v>330</v>
      </c>
      <c r="B48" s="98" t="s">
        <v>1136</v>
      </c>
      <c r="D48" s="83">
        <f>+'POPIS DEL'!F1518</f>
        <v>0</v>
      </c>
    </row>
    <row r="50" spans="1:9">
      <c r="A50" s="85" t="s">
        <v>331</v>
      </c>
      <c r="B50" s="98" t="s">
        <v>1185</v>
      </c>
      <c r="D50" s="83">
        <f>+'POPIS DEL'!F1626</f>
        <v>0</v>
      </c>
    </row>
    <row r="52" spans="1:9">
      <c r="A52" s="85" t="s">
        <v>332</v>
      </c>
      <c r="B52" s="98" t="s">
        <v>1194</v>
      </c>
      <c r="D52" s="83">
        <f>+'POPIS DEL'!F1648</f>
        <v>0</v>
      </c>
    </row>
    <row r="54" spans="1:9">
      <c r="A54" s="85" t="s">
        <v>334</v>
      </c>
      <c r="B54" s="98" t="s">
        <v>1208</v>
      </c>
      <c r="D54" s="83">
        <f>+'POPIS DEL'!F1678</f>
        <v>0</v>
      </c>
    </row>
    <row r="56" spans="1:9">
      <c r="A56" s="85" t="s">
        <v>335</v>
      </c>
      <c r="B56" s="98" t="s">
        <v>1230</v>
      </c>
      <c r="D56" s="83">
        <f>+'POPIS DEL'!F1740</f>
        <v>0</v>
      </c>
    </row>
    <row r="58" spans="1:9">
      <c r="A58" s="85" t="s">
        <v>336</v>
      </c>
      <c r="B58" s="98" t="s">
        <v>990</v>
      </c>
      <c r="D58" s="83">
        <f>+'POPIS DEL'!F1748</f>
        <v>0</v>
      </c>
    </row>
    <row r="60" spans="1:9" ht="14.4" thickBot="1">
      <c r="A60" s="373"/>
      <c r="B60" s="374" t="s">
        <v>125</v>
      </c>
      <c r="C60" s="374"/>
      <c r="D60" s="375">
        <f>SUM(D46:D58)</f>
        <v>0</v>
      </c>
    </row>
    <row r="61" spans="1:9" ht="14.4" thickTop="1">
      <c r="A61" s="371"/>
      <c r="B61" s="372"/>
      <c r="C61" s="372"/>
      <c r="D61" s="83">
        <f>IF(D60='POPIS DEL'!F1750,,"NAPAKA!!!")</f>
        <v>0</v>
      </c>
    </row>
    <row r="62" spans="1:9" s="100" customFormat="1" ht="20.399999999999999">
      <c r="A62" s="85"/>
      <c r="B62" s="85"/>
      <c r="C62" s="85"/>
      <c r="D62" s="105"/>
      <c r="E62" s="99"/>
      <c r="F62" s="99"/>
      <c r="G62" s="99"/>
      <c r="H62" s="99"/>
      <c r="I62" s="99"/>
    </row>
    <row r="63" spans="1:9" ht="21.6" thickBot="1">
      <c r="A63" s="101"/>
      <c r="B63" s="102" t="s">
        <v>1005</v>
      </c>
      <c r="C63" s="102"/>
      <c r="D63" s="103">
        <f>+D60+D17+D41</f>
        <v>0</v>
      </c>
    </row>
    <row r="64" spans="1:9" ht="13.8" thickTop="1">
      <c r="B64" s="104"/>
      <c r="C64" s="104" t="s">
        <v>1237</v>
      </c>
      <c r="D64" s="83">
        <f>+D63*1.22</f>
        <v>0</v>
      </c>
    </row>
  </sheetData>
  <mergeCells count="1">
    <mergeCell ref="B5:D5"/>
  </mergeCells>
  <phoneticPr fontId="0" type="noConversion"/>
  <hyperlinks>
    <hyperlink ref="B9" location="'POPIS DEL'!A7" display="VRATA,OKNA"/>
    <hyperlink ref="B11" location="'POPIS DEL'!A62" display="DIMNIKI"/>
    <hyperlink ref="B13" location="'POPIS DEL'!A91" display="RAZNA DELA"/>
    <hyperlink ref="B15" location="'POPIS DEL'!A219" display="NEPREDVIDENA DELA"/>
    <hyperlink ref="B21" location="'POPIS DEL'!A228" display="VGRADNJA PLINSKIH KOTLOV"/>
    <hyperlink ref="B23" location="'POPIS DEL'!A686" display="PLINSKA INSTALACIJA"/>
    <hyperlink ref="B25" location="'POPIS DEL'!A782" display="PRIPRAVA TOLPE SANITARNE VODE"/>
    <hyperlink ref="B27" location="'POPIS DEL'!A927" display="PRIPRAVA TEHNOLOŠKE VODE"/>
    <hyperlink ref="B29" location="'POPIS DEL'!A1120" display="VGRADNJA TROKADERA"/>
    <hyperlink ref="B31" location="'POPIS DEL'!A1175" display="ZAMENJAVA OBSTOJEČEGA HIDRANTA"/>
    <hyperlink ref="B33" location="REKAPITULACIJA!A1193" display="PREZRAČEVANJE KOTLOVNICE"/>
    <hyperlink ref="B35" location="'POPIS DEL'!A1253" display="HIDRAVLIČNO URAVNOTEŽENJE"/>
    <hyperlink ref="B37" location="'POPIS DEL'!A1365" display="PROJEKTI IZVEDENIH DEL"/>
    <hyperlink ref="B39" location="'POPIS DEL'!A1371" display="NEPREDVIDENA DELA"/>
    <hyperlink ref="B46" location="'POPIS DEL'!A1385" display="SVETILKE"/>
    <hyperlink ref="B48" location="'POPIS DEL'!A1410" display="INSTALACIJSKI MATERIAL"/>
    <hyperlink ref="B50" location="'POPIS DEL'!A1520" display="RAZDELILNIKI"/>
    <hyperlink ref="B52" location="'POPIS DEL'!A1628" display="OŽIČENJE"/>
    <hyperlink ref="B54" location="'POPIS DEL'!A1650" display="UNIVERZALNO OŽIČENJE"/>
    <hyperlink ref="B56" location="'POPIS DEL'!A1680" display="POŽARNO JAVLJANJE"/>
    <hyperlink ref="B58" location="'POPIS DEL'!A1742" display="NEPREDVIDENA DELA"/>
  </hyperlinks>
  <printOptions horizontalCentered="1"/>
  <pageMargins left="0.25" right="0.25" top="0.75" bottom="0.75" header="0.3" footer="0.3"/>
  <pageSetup paperSize="9" scale="83" orientation="portrait" r:id="rId1"/>
  <headerFooter alignWithMargins="0"/>
</worksheet>
</file>

<file path=xl/worksheets/sheet10.xml><?xml version="1.0" encoding="utf-8"?>
<worksheet xmlns="http://schemas.openxmlformats.org/spreadsheetml/2006/main" xmlns:r="http://schemas.openxmlformats.org/officeDocument/2006/relationships">
  <dimension ref="A1:DG32"/>
  <sheetViews>
    <sheetView topLeftCell="A16" zoomScaleNormal="100" zoomScaleSheetLayoutView="100" workbookViewId="0">
      <selection activeCell="D36" sqref="D36"/>
    </sheetView>
  </sheetViews>
  <sheetFormatPr defaultColWidth="9.109375" defaultRowHeight="13.2"/>
  <cols>
    <col min="1" max="1" width="3.88671875" style="2" customWidth="1"/>
    <col min="2" max="2" width="38.33203125" style="4" customWidth="1"/>
    <col min="3" max="3" width="3.5546875" style="2" customWidth="1"/>
    <col min="4" max="4" width="8.6640625" style="3" customWidth="1"/>
    <col min="5" max="5" width="10.44140625" style="3" customWidth="1"/>
    <col min="6" max="6" width="18.44140625" style="11" bestFit="1" customWidth="1"/>
    <col min="7" max="16384" width="9.109375" style="4"/>
  </cols>
  <sheetData>
    <row r="1" spans="1:111" s="7" customFormat="1" ht="15.6">
      <c r="A1" s="6"/>
      <c r="B1" s="28" t="s">
        <v>158</v>
      </c>
      <c r="C1" s="8"/>
      <c r="D1" s="9"/>
      <c r="E1" s="9"/>
      <c r="F1" s="26"/>
    </row>
    <row r="4" spans="1:111" s="5" customFormat="1">
      <c r="A4" s="21"/>
      <c r="C4" s="2"/>
      <c r="D4" s="11"/>
      <c r="E4" s="11"/>
      <c r="F4" s="11"/>
      <c r="G4" s="12"/>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row>
    <row r="5" spans="1:111" s="45" customFormat="1">
      <c r="A5" s="44"/>
      <c r="B5" s="51"/>
      <c r="C5" s="46"/>
      <c r="D5" s="47"/>
      <c r="E5" s="47"/>
      <c r="F5" s="47"/>
      <c r="G5" s="47"/>
      <c r="H5" s="49"/>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row>
    <row r="6" spans="1:111" s="45" customFormat="1">
      <c r="A6" s="44"/>
      <c r="B6" s="51"/>
      <c r="C6" s="46"/>
      <c r="D6" s="47"/>
      <c r="E6" s="47"/>
      <c r="F6" s="47"/>
      <c r="G6" s="47"/>
      <c r="H6" s="49"/>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row>
    <row r="7" spans="1:111" s="5" customFormat="1" ht="52.8">
      <c r="A7" s="22" t="s">
        <v>328</v>
      </c>
      <c r="B7" s="23" t="s">
        <v>159</v>
      </c>
      <c r="C7" s="2" t="s">
        <v>329</v>
      </c>
      <c r="D7" s="11">
        <v>13</v>
      </c>
      <c r="E7" s="11">
        <v>350</v>
      </c>
      <c r="F7" s="15">
        <f>+D7*E7</f>
        <v>4550</v>
      </c>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1">
      <c r="A8" s="22"/>
      <c r="B8" s="27"/>
      <c r="C8" s="4"/>
      <c r="D8" s="4"/>
      <c r="E8" s="11"/>
    </row>
    <row r="9" spans="1:111">
      <c r="A9" s="22"/>
      <c r="B9" s="27"/>
      <c r="C9" s="25"/>
      <c r="E9" s="15"/>
    </row>
    <row r="10" spans="1:111" s="5" customFormat="1" ht="66">
      <c r="A10" s="22" t="s">
        <v>330</v>
      </c>
      <c r="B10" s="23" t="s">
        <v>160</v>
      </c>
      <c r="C10" s="2" t="s">
        <v>333</v>
      </c>
      <c r="D10" s="11">
        <v>84</v>
      </c>
      <c r="E10" s="11">
        <v>85</v>
      </c>
      <c r="F10" s="15">
        <f>+D10*E10</f>
        <v>7140</v>
      </c>
      <c r="G10" s="12"/>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1" s="5" customFormat="1">
      <c r="A11" s="22"/>
      <c r="B11" s="23"/>
      <c r="C11" s="2"/>
      <c r="D11" s="11"/>
      <c r="E11" s="11"/>
      <c r="F11" s="15"/>
      <c r="G11" s="12"/>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1" s="5" customFormat="1">
      <c r="A12" s="22"/>
      <c r="B12" s="23"/>
      <c r="G12" s="12"/>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1" s="5" customFormat="1" ht="53.25" customHeight="1">
      <c r="A13" s="22" t="s">
        <v>331</v>
      </c>
      <c r="B13" s="10" t="s">
        <v>324</v>
      </c>
      <c r="C13" s="1"/>
      <c r="D13" s="11"/>
      <c r="E13" s="11"/>
      <c r="F13" s="11"/>
      <c r="G13" s="12"/>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1" s="5" customFormat="1" ht="52.8">
      <c r="A14" s="21" t="s">
        <v>383</v>
      </c>
      <c r="B14" s="10" t="s">
        <v>306</v>
      </c>
      <c r="C14" s="1"/>
      <c r="D14" s="11"/>
      <c r="E14" s="11"/>
      <c r="F14" s="11"/>
      <c r="G14" s="1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1">
      <c r="A15" s="22"/>
      <c r="B15" s="68"/>
      <c r="D15" s="11"/>
      <c r="E15" s="11"/>
      <c r="G15" s="12"/>
    </row>
    <row r="16" spans="1:111" s="5" customFormat="1">
      <c r="A16" s="22" t="s">
        <v>343</v>
      </c>
      <c r="B16" s="24" t="s">
        <v>161</v>
      </c>
      <c r="C16" s="1"/>
      <c r="D16" s="11"/>
      <c r="E16" s="11"/>
      <c r="F16" s="11"/>
      <c r="G16" s="1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ht="26.4">
      <c r="A17" s="22"/>
      <c r="B17" s="23" t="s">
        <v>162</v>
      </c>
      <c r="D17" s="70"/>
      <c r="E17" s="70"/>
      <c r="F17" s="70"/>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c r="A18" s="22"/>
      <c r="B18" s="23" t="s">
        <v>307</v>
      </c>
      <c r="D18" s="70"/>
      <c r="E18" s="70"/>
      <c r="F18" s="70"/>
      <c r="G18" s="12"/>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c r="A19" s="21" t="s">
        <v>383</v>
      </c>
      <c r="B19" s="23" t="s">
        <v>163</v>
      </c>
      <c r="C19" s="1" t="s">
        <v>333</v>
      </c>
      <c r="D19" s="11">
        <v>81</v>
      </c>
      <c r="E19" s="11">
        <v>36</v>
      </c>
      <c r="F19" s="11">
        <f>D19*E19</f>
        <v>2916</v>
      </c>
      <c r="G19" s="1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c r="A20" s="22"/>
      <c r="B20" s="10"/>
      <c r="C20" s="1"/>
      <c r="D20" s="11"/>
      <c r="E20" s="11"/>
      <c r="F20" s="11"/>
      <c r="G20" s="1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c r="A21" s="22"/>
      <c r="B21" s="10"/>
      <c r="C21" s="1"/>
      <c r="D21" s="11"/>
      <c r="E21" s="11"/>
      <c r="F21" s="11"/>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ht="79.2">
      <c r="A22" s="22" t="s">
        <v>332</v>
      </c>
      <c r="B22" s="23" t="s">
        <v>164</v>
      </c>
      <c r="C22" s="2" t="s">
        <v>349</v>
      </c>
      <c r="D22" s="11">
        <v>81</v>
      </c>
      <c r="E22" s="11">
        <v>135</v>
      </c>
      <c r="F22" s="15">
        <f>+D22*E22</f>
        <v>10935</v>
      </c>
      <c r="G22" s="1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s="5" customFormat="1">
      <c r="A23" s="22"/>
      <c r="B23" s="23"/>
      <c r="C23" s="2"/>
      <c r="D23" s="11"/>
      <c r="E23" s="11"/>
      <c r="F23" s="15"/>
      <c r="G23" s="1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row>
    <row r="24" spans="1:110" s="5" customFormat="1">
      <c r="A24" s="22"/>
      <c r="B24" s="23"/>
      <c r="C24" s="2"/>
      <c r="D24" s="11"/>
      <c r="E24" s="11"/>
      <c r="F24" s="15"/>
      <c r="G24" s="1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ht="79.2">
      <c r="A25" s="22" t="s">
        <v>334</v>
      </c>
      <c r="B25" s="23" t="s">
        <v>165</v>
      </c>
      <c r="C25" s="2" t="s">
        <v>349</v>
      </c>
      <c r="D25" s="11">
        <v>27</v>
      </c>
      <c r="E25" s="11">
        <v>90</v>
      </c>
      <c r="F25" s="15">
        <f>+D25*E25</f>
        <v>2430</v>
      </c>
      <c r="G25" s="1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c r="A26" s="22"/>
      <c r="B26" s="23"/>
      <c r="C26" s="2"/>
      <c r="D26" s="11"/>
      <c r="E26" s="11"/>
      <c r="F26" s="15"/>
      <c r="G26" s="1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c r="A27" s="22"/>
      <c r="B27" s="23"/>
      <c r="C27" s="2"/>
      <c r="D27" s="11"/>
      <c r="E27" s="11"/>
      <c r="F27" s="15"/>
      <c r="G27" s="1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5" customFormat="1" ht="26.25" customHeight="1">
      <c r="A28" s="22" t="s">
        <v>335</v>
      </c>
      <c r="B28" s="23" t="s">
        <v>66</v>
      </c>
      <c r="C28" s="2" t="s">
        <v>329</v>
      </c>
      <c r="D28" s="11"/>
      <c r="E28" s="11">
        <v>160</v>
      </c>
      <c r="F28" s="15">
        <f>+D28*E28</f>
        <v>0</v>
      </c>
      <c r="G28" s="1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14" customFormat="1">
      <c r="A29" s="29"/>
      <c r="B29" s="16"/>
      <c r="C29" s="17"/>
      <c r="D29" s="18"/>
      <c r="E29" s="19"/>
      <c r="F29" s="19"/>
    </row>
    <row r="30" spans="1:110">
      <c r="A30" s="22"/>
      <c r="B30" s="13"/>
      <c r="E30" s="11"/>
    </row>
    <row r="31" spans="1:110" s="35" customFormat="1" ht="14.4" thickBot="1">
      <c r="A31" s="30"/>
      <c r="B31" s="31" t="s">
        <v>218</v>
      </c>
      <c r="C31" s="32"/>
      <c r="D31" s="33"/>
      <c r="E31" s="34"/>
      <c r="F31" s="36">
        <f>SUM(F1:F29)</f>
        <v>27971</v>
      </c>
    </row>
    <row r="32" spans="1:110" ht="13.8" thickTop="1"/>
  </sheetData>
  <phoneticPr fontId="0" type="noConversion"/>
  <printOptions horizontalCentered="1"/>
  <pageMargins left="0.98425196850393704" right="0.39370078740157483" top="0.98425196850393704" bottom="0.78740157480314965" header="0.51181102362204722" footer="0.51181102362204722"/>
  <pageSetup paperSize="9" orientation="portrait"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worksheet>
</file>

<file path=xl/worksheets/sheet11.xml><?xml version="1.0" encoding="utf-8"?>
<worksheet xmlns="http://schemas.openxmlformats.org/spreadsheetml/2006/main" xmlns:r="http://schemas.openxmlformats.org/officeDocument/2006/relationships">
  <dimension ref="A1:A29"/>
  <sheetViews>
    <sheetView topLeftCell="A13" workbookViewId="0">
      <selection activeCell="A28" sqref="A28"/>
    </sheetView>
  </sheetViews>
  <sheetFormatPr defaultColWidth="82.33203125" defaultRowHeight="13.2"/>
  <sheetData>
    <row r="1" spans="1:1" ht="13.8">
      <c r="A1" s="377" t="s">
        <v>1240</v>
      </c>
    </row>
    <row r="2" spans="1:1" ht="13.8">
      <c r="A2" s="378"/>
    </row>
    <row r="3" spans="1:1" ht="13.8">
      <c r="A3" s="378"/>
    </row>
    <row r="4" spans="1:1" ht="13.8">
      <c r="A4" s="379" t="s">
        <v>1241</v>
      </c>
    </row>
    <row r="5" spans="1:1" ht="13.8">
      <c r="A5" s="378"/>
    </row>
    <row r="6" spans="1:1" ht="13.8">
      <c r="A6" s="378" t="s">
        <v>1242</v>
      </c>
    </row>
    <row r="7" spans="1:1" ht="13.8">
      <c r="A7" s="380"/>
    </row>
    <row r="8" spans="1:1" ht="13.8">
      <c r="A8" s="381" t="s">
        <v>1243</v>
      </c>
    </row>
    <row r="9" spans="1:1" ht="13.8">
      <c r="A9" s="380"/>
    </row>
    <row r="10" spans="1:1" ht="13.8">
      <c r="A10" s="382" t="s">
        <v>1244</v>
      </c>
    </row>
    <row r="11" spans="1:1" ht="13.8">
      <c r="A11" s="380"/>
    </row>
    <row r="12" spans="1:1" ht="27.6">
      <c r="A12" s="382" t="s">
        <v>1245</v>
      </c>
    </row>
    <row r="13" spans="1:1" ht="13.8">
      <c r="A13" s="382"/>
    </row>
    <row r="14" spans="1:1" ht="13.8">
      <c r="A14" s="382"/>
    </row>
    <row r="15" spans="1:1" ht="13.8">
      <c r="A15" s="382"/>
    </row>
    <row r="16" spans="1:1" ht="13.8">
      <c r="A16" s="383" t="s">
        <v>1246</v>
      </c>
    </row>
    <row r="17" spans="1:1" ht="13.8">
      <c r="A17" s="382"/>
    </row>
    <row r="18" spans="1:1" ht="37.5" customHeight="1">
      <c r="A18" s="382" t="s">
        <v>1247</v>
      </c>
    </row>
    <row r="19" spans="1:1" ht="15.75" customHeight="1">
      <c r="A19" s="382"/>
    </row>
    <row r="20" spans="1:1" ht="60" customHeight="1">
      <c r="A20" s="385" t="s">
        <v>1252</v>
      </c>
    </row>
    <row r="21" spans="1:1" ht="13.8">
      <c r="A21" s="385"/>
    </row>
    <row r="22" spans="1:1" ht="27.6">
      <c r="A22" s="381" t="s">
        <v>1248</v>
      </c>
    </row>
    <row r="23" spans="1:1" ht="13.8">
      <c r="A23" s="381"/>
    </row>
    <row r="24" spans="1:1" ht="48" customHeight="1">
      <c r="A24" s="381" t="s">
        <v>1249</v>
      </c>
    </row>
    <row r="25" spans="1:1" ht="13.8">
      <c r="A25" s="381"/>
    </row>
    <row r="26" spans="1:1" ht="41.4">
      <c r="A26" s="381" t="s">
        <v>1250</v>
      </c>
    </row>
    <row r="27" spans="1:1" ht="13.8">
      <c r="A27" s="380"/>
    </row>
    <row r="28" spans="1:1" ht="13.8">
      <c r="A28" s="380"/>
    </row>
    <row r="29" spans="1:1" ht="31.2">
      <c r="A29" s="384" t="s">
        <v>1251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I1751"/>
  <sheetViews>
    <sheetView topLeftCell="A1733" workbookViewId="0">
      <selection activeCell="A1742" sqref="A1742"/>
    </sheetView>
  </sheetViews>
  <sheetFormatPr defaultRowHeight="13.8"/>
  <cols>
    <col min="1" max="1" width="6.33203125" style="192" customWidth="1"/>
    <col min="2" max="2" width="51.6640625" style="172" customWidth="1"/>
    <col min="3" max="3" width="5.88671875" style="108" customWidth="1"/>
    <col min="4" max="4" width="9.6640625" style="109" customWidth="1"/>
    <col min="5" max="5" width="12" style="144" customWidth="1"/>
    <col min="6" max="6" width="23.33203125" style="110" customWidth="1"/>
  </cols>
  <sheetData>
    <row r="1" spans="1:9">
      <c r="A1" s="191" t="s">
        <v>389</v>
      </c>
      <c r="B1" s="171" t="s">
        <v>390</v>
      </c>
      <c r="C1" s="107" t="s">
        <v>391</v>
      </c>
      <c r="D1" s="107" t="s">
        <v>392</v>
      </c>
      <c r="E1" s="143"/>
      <c r="F1" s="107" t="s">
        <v>393</v>
      </c>
    </row>
    <row r="3" spans="1:9" s="167" customFormat="1" ht="24.6">
      <c r="A3" s="193" t="s">
        <v>122</v>
      </c>
      <c r="B3" s="173" t="s">
        <v>982</v>
      </c>
      <c r="C3" s="116"/>
      <c r="D3" s="164"/>
      <c r="E3" s="165"/>
      <c r="F3" s="166"/>
    </row>
    <row r="6" spans="1:9" s="163" customFormat="1" ht="17.399999999999999">
      <c r="A6" s="194" t="s">
        <v>328</v>
      </c>
      <c r="B6" s="168" t="s">
        <v>983</v>
      </c>
      <c r="C6" s="160"/>
      <c r="D6" s="160"/>
      <c r="E6" s="160"/>
      <c r="F6" s="160"/>
      <c r="G6" s="160"/>
      <c r="H6" s="162"/>
      <c r="I6" s="162"/>
    </row>
    <row r="7" spans="1:9" ht="13.2">
      <c r="A7" s="195"/>
      <c r="B7" s="136"/>
      <c r="C7" s="127"/>
      <c r="D7" s="127"/>
      <c r="E7" s="127"/>
      <c r="F7" s="127"/>
      <c r="G7" s="127"/>
      <c r="H7" s="154"/>
      <c r="I7" s="154"/>
    </row>
    <row r="8" spans="1:9" ht="13.2">
      <c r="A8" s="196" t="s">
        <v>328</v>
      </c>
      <c r="B8" s="136" t="s">
        <v>866</v>
      </c>
      <c r="C8" s="127"/>
      <c r="D8" s="127"/>
      <c r="E8" s="127"/>
      <c r="F8" s="127"/>
      <c r="G8" s="127"/>
      <c r="H8" s="154"/>
      <c r="I8" s="154"/>
    </row>
    <row r="9" spans="1:9" ht="39.6">
      <c r="A9" s="196"/>
      <c r="B9" s="170" t="s">
        <v>867</v>
      </c>
      <c r="C9" s="155"/>
      <c r="D9" s="127"/>
      <c r="E9" s="154"/>
      <c r="F9" s="154"/>
    </row>
    <row r="10" spans="1:9" ht="13.2">
      <c r="A10" s="196"/>
      <c r="B10" s="136" t="s">
        <v>868</v>
      </c>
      <c r="C10" s="156" t="s">
        <v>350</v>
      </c>
      <c r="D10" s="127">
        <v>6</v>
      </c>
      <c r="E10" s="154"/>
      <c r="F10" s="154">
        <f>SUM(D10*E10)</f>
        <v>0</v>
      </c>
    </row>
    <row r="11" spans="1:9" ht="13.2">
      <c r="A11" s="196"/>
      <c r="B11" s="136" t="s">
        <v>869</v>
      </c>
      <c r="C11" s="156" t="s">
        <v>350</v>
      </c>
      <c r="D11" s="127">
        <v>7</v>
      </c>
      <c r="E11" s="154"/>
      <c r="F11" s="154">
        <f>SUM(D11*E11)</f>
        <v>0</v>
      </c>
    </row>
    <row r="12" spans="1:9" ht="13.2">
      <c r="A12" s="196"/>
      <c r="B12" s="136"/>
      <c r="C12" s="156"/>
      <c r="D12" s="127"/>
      <c r="E12" s="154"/>
      <c r="F12" s="154"/>
    </row>
    <row r="13" spans="1:9" ht="13.2">
      <c r="A13" s="196" t="s">
        <v>330</v>
      </c>
      <c r="B13" s="136" t="s">
        <v>873</v>
      </c>
      <c r="C13" s="156"/>
      <c r="D13" s="127"/>
      <c r="E13" s="154"/>
      <c r="F13" s="154"/>
    </row>
    <row r="14" spans="1:9" ht="66">
      <c r="A14" s="196" t="s">
        <v>343</v>
      </c>
      <c r="B14" s="170" t="s">
        <v>870</v>
      </c>
      <c r="C14" s="155"/>
      <c r="D14" s="127"/>
      <c r="E14" s="154"/>
      <c r="F14" s="154"/>
    </row>
    <row r="15" spans="1:9" ht="13.2">
      <c r="A15" s="196"/>
      <c r="B15" s="136" t="s">
        <v>871</v>
      </c>
      <c r="C15" s="156" t="s">
        <v>350</v>
      </c>
      <c r="D15" s="127">
        <v>1</v>
      </c>
      <c r="E15" s="154"/>
      <c r="F15" s="154">
        <f>SUM(D15*E15)</f>
        <v>0</v>
      </c>
    </row>
    <row r="16" spans="1:9" ht="13.2">
      <c r="A16" s="196"/>
      <c r="B16" s="136" t="s">
        <v>871</v>
      </c>
      <c r="C16" s="156" t="s">
        <v>350</v>
      </c>
      <c r="D16" s="127">
        <v>1</v>
      </c>
      <c r="E16" s="154"/>
      <c r="F16" s="154">
        <f>SUM(D16*E16)</f>
        <v>0</v>
      </c>
    </row>
    <row r="17" spans="1:6" ht="13.2">
      <c r="A17" s="196"/>
      <c r="B17" s="136" t="s">
        <v>872</v>
      </c>
      <c r="C17" s="156" t="s">
        <v>350</v>
      </c>
      <c r="D17" s="127">
        <v>1</v>
      </c>
      <c r="E17" s="154"/>
      <c r="F17" s="154">
        <f>SUM(D17*E17)</f>
        <v>0</v>
      </c>
    </row>
    <row r="18" spans="1:6" ht="13.2">
      <c r="A18" s="196"/>
      <c r="B18" s="136"/>
      <c r="C18" s="156"/>
      <c r="D18" s="127"/>
      <c r="E18" s="154"/>
      <c r="F18" s="154"/>
    </row>
    <row r="19" spans="1:6" ht="13.2">
      <c r="A19" s="196"/>
      <c r="B19" s="136"/>
      <c r="C19" s="156"/>
      <c r="D19" s="127"/>
      <c r="E19" s="154"/>
      <c r="F19" s="154"/>
    </row>
    <row r="20" spans="1:6" ht="132">
      <c r="A20" s="196" t="s">
        <v>345</v>
      </c>
      <c r="B20" s="158" t="s">
        <v>874</v>
      </c>
      <c r="C20" s="159"/>
      <c r="D20" s="127"/>
      <c r="E20" s="154"/>
      <c r="F20" s="154"/>
    </row>
    <row r="21" spans="1:6" ht="13.2">
      <c r="A21" s="196"/>
      <c r="B21" s="136" t="s">
        <v>875</v>
      </c>
      <c r="C21" s="156" t="s">
        <v>350</v>
      </c>
      <c r="D21" s="127">
        <v>1</v>
      </c>
      <c r="E21" s="154"/>
      <c r="F21" s="154">
        <f>SUM(D21*E21)</f>
        <v>0</v>
      </c>
    </row>
    <row r="22" spans="1:6" ht="13.2">
      <c r="A22" s="196"/>
      <c r="B22" s="136"/>
      <c r="C22" s="156"/>
      <c r="D22" s="127"/>
      <c r="E22" s="154"/>
      <c r="F22" s="154"/>
    </row>
    <row r="23" spans="1:6" ht="118.8">
      <c r="A23" s="196" t="s">
        <v>346</v>
      </c>
      <c r="B23" s="158" t="s">
        <v>876</v>
      </c>
      <c r="C23" s="159"/>
      <c r="D23" s="127"/>
      <c r="E23" s="154"/>
      <c r="F23" s="154"/>
    </row>
    <row r="24" spans="1:6" ht="13.2">
      <c r="A24" s="196"/>
      <c r="B24" s="136" t="s">
        <v>877</v>
      </c>
      <c r="C24" s="156" t="s">
        <v>350</v>
      </c>
      <c r="D24" s="127">
        <v>1</v>
      </c>
      <c r="E24" s="154"/>
      <c r="F24" s="154">
        <f>SUM(D24*E24)</f>
        <v>0</v>
      </c>
    </row>
    <row r="25" spans="1:6" ht="13.2">
      <c r="A25" s="196"/>
      <c r="B25" s="136" t="s">
        <v>878</v>
      </c>
      <c r="C25" s="156" t="s">
        <v>350</v>
      </c>
      <c r="D25" s="127">
        <v>1</v>
      </c>
      <c r="E25" s="154"/>
      <c r="F25" s="154">
        <f>SUM(D25*E25)</f>
        <v>0</v>
      </c>
    </row>
    <row r="26" spans="1:6" ht="13.2">
      <c r="A26" s="196"/>
      <c r="B26" s="136"/>
      <c r="C26" s="156"/>
      <c r="D26" s="127"/>
      <c r="E26" s="154"/>
      <c r="F26" s="154"/>
    </row>
    <row r="27" spans="1:6" ht="145.19999999999999">
      <c r="A27" s="196" t="s">
        <v>347</v>
      </c>
      <c r="B27" s="158" t="s">
        <v>879</v>
      </c>
      <c r="C27" s="159"/>
      <c r="D27" s="127"/>
      <c r="E27" s="154"/>
      <c r="F27" s="154"/>
    </row>
    <row r="28" spans="1:6" ht="13.2">
      <c r="A28" s="196"/>
      <c r="B28" s="136" t="s">
        <v>880</v>
      </c>
      <c r="C28" s="156" t="s">
        <v>350</v>
      </c>
      <c r="D28" s="127">
        <v>1</v>
      </c>
      <c r="E28" s="154"/>
      <c r="F28" s="154">
        <f>SUM(D28*E28)</f>
        <v>0</v>
      </c>
    </row>
    <row r="29" spans="1:6" ht="13.2">
      <c r="A29" s="196"/>
      <c r="B29" s="157"/>
      <c r="C29" s="156"/>
      <c r="D29" s="127"/>
      <c r="E29" s="154"/>
      <c r="F29" s="154"/>
    </row>
    <row r="30" spans="1:6" ht="211.2">
      <c r="A30" s="196" t="s">
        <v>308</v>
      </c>
      <c r="B30" s="158" t="s">
        <v>881</v>
      </c>
      <c r="C30" s="159"/>
      <c r="D30" s="127"/>
      <c r="E30" s="154"/>
      <c r="F30" s="154"/>
    </row>
    <row r="31" spans="1:6" ht="13.2">
      <c r="A31" s="196"/>
      <c r="B31" s="136" t="s">
        <v>880</v>
      </c>
      <c r="C31" s="156" t="s">
        <v>350</v>
      </c>
      <c r="D31" s="127">
        <v>1</v>
      </c>
      <c r="E31" s="154"/>
      <c r="F31" s="154">
        <f>SUM(D31*E31)</f>
        <v>0</v>
      </c>
    </row>
    <row r="32" spans="1:6" ht="13.2">
      <c r="A32" s="196"/>
      <c r="B32" s="136"/>
      <c r="C32" s="156"/>
      <c r="D32" s="127"/>
      <c r="E32" s="154"/>
      <c r="F32" s="154"/>
    </row>
    <row r="33" spans="1:6" ht="13.2">
      <c r="A33" s="196" t="s">
        <v>331</v>
      </c>
      <c r="B33" s="136" t="s">
        <v>882</v>
      </c>
      <c r="C33" s="156"/>
      <c r="D33" s="127"/>
      <c r="E33" s="154"/>
      <c r="F33" s="154"/>
    </row>
    <row r="34" spans="1:6" ht="79.2">
      <c r="A34" s="196" t="s">
        <v>343</v>
      </c>
      <c r="B34" s="158" t="s">
        <v>883</v>
      </c>
      <c r="C34" s="159"/>
      <c r="D34" s="127"/>
      <c r="E34" s="154"/>
      <c r="F34" s="154"/>
    </row>
    <row r="35" spans="1:6" ht="13.2">
      <c r="A35" s="196"/>
      <c r="B35" s="136" t="s">
        <v>884</v>
      </c>
      <c r="C35" s="156" t="s">
        <v>350</v>
      </c>
      <c r="D35" s="127">
        <v>3</v>
      </c>
      <c r="E35" s="154"/>
      <c r="F35" s="154">
        <f>SUM(D35*E35)</f>
        <v>0</v>
      </c>
    </row>
    <row r="36" spans="1:6" ht="13.2">
      <c r="A36" s="196"/>
      <c r="B36" s="136"/>
      <c r="C36" s="156"/>
      <c r="D36" s="127"/>
      <c r="E36" s="154"/>
      <c r="F36" s="154"/>
    </row>
    <row r="37" spans="1:6" ht="145.19999999999999">
      <c r="A37" s="196" t="s">
        <v>345</v>
      </c>
      <c r="B37" s="158" t="s">
        <v>885</v>
      </c>
      <c r="C37" s="159"/>
      <c r="D37" s="127"/>
      <c r="E37" s="154"/>
      <c r="F37" s="154"/>
    </row>
    <row r="38" spans="1:6" ht="13.2">
      <c r="A38" s="196"/>
      <c r="B38" s="136" t="s">
        <v>886</v>
      </c>
      <c r="C38" s="156" t="s">
        <v>350</v>
      </c>
      <c r="D38" s="127">
        <v>1</v>
      </c>
      <c r="E38" s="154"/>
      <c r="F38" s="154">
        <f>SUM(D38*E38)</f>
        <v>0</v>
      </c>
    </row>
    <row r="39" spans="1:6" ht="13.2">
      <c r="A39" s="196"/>
      <c r="B39" s="136"/>
      <c r="C39" s="156"/>
      <c r="D39" s="127"/>
      <c r="E39" s="154"/>
      <c r="F39" s="154"/>
    </row>
    <row r="40" spans="1:6" ht="158.4">
      <c r="A40" s="196" t="s">
        <v>346</v>
      </c>
      <c r="B40" s="158" t="s">
        <v>887</v>
      </c>
      <c r="C40" s="159"/>
      <c r="D40" s="127"/>
      <c r="E40" s="154"/>
      <c r="F40" s="154"/>
    </row>
    <row r="41" spans="1:6" ht="13.2">
      <c r="A41" s="196"/>
      <c r="B41" s="136" t="s">
        <v>888</v>
      </c>
      <c r="C41" s="156" t="s">
        <v>350</v>
      </c>
      <c r="D41" s="127">
        <v>1</v>
      </c>
      <c r="E41" s="154"/>
      <c r="F41" s="154">
        <f>SUM(D41*E41)</f>
        <v>0</v>
      </c>
    </row>
    <row r="42" spans="1:6" ht="13.2">
      <c r="A42" s="196"/>
      <c r="B42" s="136"/>
      <c r="C42" s="156"/>
      <c r="D42" s="127"/>
      <c r="E42" s="154"/>
      <c r="F42" s="154"/>
    </row>
    <row r="43" spans="1:6" ht="145.19999999999999">
      <c r="A43" s="196" t="s">
        <v>347</v>
      </c>
      <c r="B43" s="158" t="s">
        <v>889</v>
      </c>
      <c r="C43" s="159"/>
      <c r="D43" s="127"/>
      <c r="E43" s="154"/>
      <c r="F43" s="154"/>
    </row>
    <row r="44" spans="1:6" ht="13.2">
      <c r="A44" s="196"/>
      <c r="B44" s="136" t="s">
        <v>890</v>
      </c>
      <c r="C44" s="156" t="s">
        <v>350</v>
      </c>
      <c r="D44" s="127">
        <v>1</v>
      </c>
      <c r="E44" s="154"/>
      <c r="F44" s="154">
        <f>SUM(D44*E44)</f>
        <v>0</v>
      </c>
    </row>
    <row r="45" spans="1:6" ht="13.2">
      <c r="A45" s="196"/>
      <c r="B45" s="136" t="s">
        <v>891</v>
      </c>
      <c r="C45" s="156" t="s">
        <v>350</v>
      </c>
      <c r="D45" s="127">
        <v>2</v>
      </c>
      <c r="E45" s="154"/>
      <c r="F45" s="154">
        <f>SUM(D45*E45)</f>
        <v>0</v>
      </c>
    </row>
    <row r="46" spans="1:6" ht="13.2">
      <c r="A46" s="196"/>
      <c r="B46" s="136" t="s">
        <v>892</v>
      </c>
      <c r="C46" s="156" t="s">
        <v>350</v>
      </c>
      <c r="D46" s="127">
        <v>1</v>
      </c>
      <c r="E46" s="154"/>
      <c r="F46" s="154">
        <f>SUM(D46*E46)</f>
        <v>0</v>
      </c>
    </row>
    <row r="47" spans="1:6" ht="13.2">
      <c r="A47" s="196"/>
      <c r="B47" s="136"/>
      <c r="C47" s="156"/>
      <c r="D47" s="127"/>
      <c r="E47" s="154"/>
      <c r="F47" s="154"/>
    </row>
    <row r="48" spans="1:6" ht="13.2">
      <c r="A48" s="196" t="s">
        <v>331</v>
      </c>
      <c r="B48" s="136" t="s">
        <v>893</v>
      </c>
      <c r="C48" s="156"/>
      <c r="D48" s="127"/>
      <c r="E48" s="154"/>
      <c r="F48" s="154"/>
    </row>
    <row r="49" spans="1:9" ht="52.8">
      <c r="A49" s="196" t="s">
        <v>343</v>
      </c>
      <c r="B49" s="170" t="s">
        <v>894</v>
      </c>
      <c r="C49" s="155"/>
      <c r="D49" s="127"/>
      <c r="E49" s="154"/>
      <c r="F49" s="154"/>
    </row>
    <row r="50" spans="1:9" ht="13.2">
      <c r="A50" s="196"/>
      <c r="B50" s="136" t="s">
        <v>895</v>
      </c>
      <c r="C50" s="156" t="s">
        <v>350</v>
      </c>
      <c r="D50" s="127">
        <v>1</v>
      </c>
      <c r="E50" s="154"/>
      <c r="F50" s="154">
        <f>SUM(D50*E50)</f>
        <v>0</v>
      </c>
    </row>
    <row r="51" spans="1:9" ht="13.2">
      <c r="A51" s="196"/>
      <c r="B51" s="136"/>
      <c r="C51" s="156"/>
      <c r="D51" s="127"/>
      <c r="E51" s="154"/>
      <c r="F51" s="154"/>
    </row>
    <row r="52" spans="1:9" ht="52.8">
      <c r="A52" s="196" t="s">
        <v>345</v>
      </c>
      <c r="B52" s="170" t="s">
        <v>896</v>
      </c>
      <c r="C52" s="155"/>
      <c r="D52" s="127"/>
      <c r="E52" s="154"/>
      <c r="F52" s="154"/>
    </row>
    <row r="53" spans="1:9" ht="13.2">
      <c r="A53" s="196"/>
      <c r="B53" s="136" t="s">
        <v>895</v>
      </c>
      <c r="C53" s="156" t="s">
        <v>350</v>
      </c>
      <c r="D53" s="127">
        <v>1</v>
      </c>
      <c r="E53" s="154"/>
      <c r="F53" s="154">
        <f>SUM(D53*E53)</f>
        <v>0</v>
      </c>
    </row>
    <row r="54" spans="1:9" ht="13.2">
      <c r="A54" s="196"/>
      <c r="B54" s="136"/>
      <c r="C54" s="156"/>
      <c r="D54" s="127"/>
      <c r="E54" s="154"/>
      <c r="F54" s="154"/>
    </row>
    <row r="55" spans="1:9" ht="66">
      <c r="A55" s="196" t="s">
        <v>346</v>
      </c>
      <c r="B55" s="170" t="s">
        <v>897</v>
      </c>
      <c r="C55" s="155"/>
      <c r="D55" s="127"/>
      <c r="E55" s="154"/>
      <c r="F55" s="154"/>
    </row>
    <row r="56" spans="1:9" ht="13.2">
      <c r="A56" s="196"/>
      <c r="B56" s="136" t="s">
        <v>895</v>
      </c>
      <c r="C56" s="156" t="s">
        <v>350</v>
      </c>
      <c r="D56" s="127">
        <v>1</v>
      </c>
      <c r="E56" s="154"/>
      <c r="F56" s="154">
        <f>SUM(D56*E56)</f>
        <v>0</v>
      </c>
    </row>
    <row r="57" spans="1:9" ht="13.2">
      <c r="A57" s="196"/>
      <c r="B57" s="136"/>
      <c r="C57" s="156"/>
      <c r="D57" s="127"/>
      <c r="E57" s="154"/>
      <c r="F57" s="154"/>
    </row>
    <row r="58" spans="1:9" ht="16.2" thickBot="1">
      <c r="A58" s="197"/>
      <c r="B58" s="184" t="s">
        <v>987</v>
      </c>
      <c r="C58" s="181"/>
      <c r="D58" s="182"/>
      <c r="E58" s="183"/>
      <c r="F58" s="185">
        <f>SUM(F8:F57)</f>
        <v>0</v>
      </c>
    </row>
    <row r="59" spans="1:9" thickTop="1">
      <c r="A59" s="196"/>
      <c r="B59" s="136"/>
      <c r="C59" s="156"/>
      <c r="D59" s="127"/>
      <c r="E59" s="154"/>
      <c r="F59" s="154"/>
    </row>
    <row r="60" spans="1:9" ht="13.2">
      <c r="A60" s="196"/>
      <c r="B60" s="136"/>
      <c r="C60" s="156"/>
      <c r="D60" s="127"/>
      <c r="E60" s="154"/>
      <c r="F60" s="154"/>
    </row>
    <row r="61" spans="1:9" ht="13.2">
      <c r="A61" s="196"/>
      <c r="B61" s="136"/>
      <c r="C61" s="156"/>
      <c r="D61" s="127"/>
      <c r="E61" s="154"/>
      <c r="F61" s="154"/>
    </row>
    <row r="62" spans="1:9" s="163" customFormat="1" ht="17.399999999999999">
      <c r="A62" s="194" t="s">
        <v>330</v>
      </c>
      <c r="B62" s="168" t="s">
        <v>984</v>
      </c>
      <c r="C62" s="160"/>
      <c r="D62" s="160"/>
      <c r="E62" s="160"/>
      <c r="F62" s="160"/>
      <c r="G62" s="160"/>
      <c r="H62" s="162"/>
      <c r="I62" s="162"/>
    </row>
    <row r="63" spans="1:9" s="43" customFormat="1" ht="13.2">
      <c r="A63" s="195"/>
      <c r="B63" s="169"/>
      <c r="C63" s="153"/>
      <c r="D63" s="153"/>
      <c r="E63" s="153"/>
      <c r="F63" s="153"/>
      <c r="G63" s="153"/>
      <c r="H63" s="186"/>
      <c r="I63" s="186"/>
    </row>
    <row r="64" spans="1:9" ht="13.2">
      <c r="A64" s="196"/>
      <c r="B64" s="136"/>
      <c r="C64" s="156"/>
      <c r="D64" s="127"/>
      <c r="E64" s="154"/>
      <c r="F64" s="154"/>
    </row>
    <row r="65" spans="1:6" ht="52.8">
      <c r="A65" s="196" t="s">
        <v>328</v>
      </c>
      <c r="B65" s="170" t="s">
        <v>898</v>
      </c>
      <c r="C65" s="156" t="s">
        <v>333</v>
      </c>
      <c r="D65" s="127">
        <v>6</v>
      </c>
      <c r="E65" s="154"/>
      <c r="F65" s="154">
        <f>SUM(D65*E65)</f>
        <v>0</v>
      </c>
    </row>
    <row r="66" spans="1:6" ht="13.2">
      <c r="A66" s="196"/>
      <c r="B66" s="136"/>
      <c r="C66" s="156"/>
      <c r="D66" s="127"/>
      <c r="E66" s="154"/>
      <c r="F66" s="154"/>
    </row>
    <row r="67" spans="1:6" ht="66">
      <c r="A67" s="196" t="s">
        <v>330</v>
      </c>
      <c r="B67" s="170" t="s">
        <v>899</v>
      </c>
      <c r="C67" s="156" t="s">
        <v>329</v>
      </c>
      <c r="D67" s="127">
        <v>1.5</v>
      </c>
      <c r="E67" s="154"/>
      <c r="F67" s="154">
        <f>SUM(D67*E67)</f>
        <v>0</v>
      </c>
    </row>
    <row r="68" spans="1:6" ht="13.2">
      <c r="A68" s="196"/>
      <c r="B68" s="136"/>
      <c r="C68" s="156"/>
      <c r="D68" s="127"/>
      <c r="E68" s="154"/>
      <c r="F68" s="154"/>
    </row>
    <row r="69" spans="1:6" ht="66">
      <c r="A69" s="196" t="s">
        <v>331</v>
      </c>
      <c r="B69" s="170" t="s">
        <v>900</v>
      </c>
      <c r="C69" s="155"/>
      <c r="D69" s="127"/>
      <c r="E69" s="154"/>
      <c r="F69" s="154"/>
    </row>
    <row r="70" spans="1:6" ht="13.2">
      <c r="A70" s="196"/>
      <c r="B70" s="136" t="s">
        <v>901</v>
      </c>
      <c r="C70" s="156" t="s">
        <v>333</v>
      </c>
      <c r="D70" s="127">
        <v>2.2000000000000002</v>
      </c>
      <c r="E70" s="154"/>
      <c r="F70" s="154">
        <f>SUM(D70*E70)</f>
        <v>0</v>
      </c>
    </row>
    <row r="71" spans="1:6" ht="13.2">
      <c r="A71" s="196"/>
      <c r="B71" s="136"/>
      <c r="C71" s="156"/>
      <c r="D71" s="127"/>
      <c r="E71" s="154"/>
      <c r="F71" s="154"/>
    </row>
    <row r="72" spans="1:6" ht="39.6">
      <c r="A72" s="196" t="s">
        <v>332</v>
      </c>
      <c r="B72" s="170" t="s">
        <v>902</v>
      </c>
      <c r="C72" s="155"/>
      <c r="D72" s="127"/>
      <c r="E72" s="154"/>
      <c r="F72" s="154"/>
    </row>
    <row r="73" spans="1:6" ht="13.2">
      <c r="A73" s="196"/>
      <c r="B73" s="136" t="s">
        <v>901</v>
      </c>
      <c r="C73" s="156" t="s">
        <v>333</v>
      </c>
      <c r="D73" s="127">
        <v>2.2000000000000002</v>
      </c>
      <c r="E73" s="154"/>
      <c r="F73" s="154">
        <f>SUM(D73*E73)</f>
        <v>0</v>
      </c>
    </row>
    <row r="74" spans="1:6" ht="13.2">
      <c r="A74" s="196"/>
      <c r="B74" s="136"/>
      <c r="C74" s="156"/>
      <c r="D74" s="127"/>
      <c r="E74" s="154"/>
      <c r="F74" s="154"/>
    </row>
    <row r="75" spans="1:6" ht="39.6">
      <c r="A75" s="196" t="s">
        <v>334</v>
      </c>
      <c r="B75" s="170" t="s">
        <v>903</v>
      </c>
      <c r="C75" s="156" t="s">
        <v>333</v>
      </c>
      <c r="D75" s="127">
        <v>2.2000000000000002</v>
      </c>
      <c r="E75" s="154"/>
      <c r="F75" s="154">
        <f>SUM(D75*E75)</f>
        <v>0</v>
      </c>
    </row>
    <row r="76" spans="1:6" ht="13.2">
      <c r="A76" s="196"/>
      <c r="B76" s="136"/>
      <c r="C76" s="156"/>
      <c r="D76" s="127"/>
      <c r="E76" s="154"/>
      <c r="F76" s="154"/>
    </row>
    <row r="77" spans="1:6" ht="52.8">
      <c r="A77" s="196" t="s">
        <v>335</v>
      </c>
      <c r="B77" s="170" t="s">
        <v>904</v>
      </c>
      <c r="C77" s="156" t="s">
        <v>333</v>
      </c>
      <c r="D77" s="127">
        <v>4</v>
      </c>
      <c r="E77" s="154"/>
      <c r="F77" s="154">
        <f>SUM(D77*E77)</f>
        <v>0</v>
      </c>
    </row>
    <row r="78" spans="1:6" ht="13.2">
      <c r="A78" s="196"/>
      <c r="B78" s="136"/>
      <c r="C78" s="156"/>
      <c r="D78" s="127"/>
      <c r="E78" s="154"/>
      <c r="F78" s="154"/>
    </row>
    <row r="79" spans="1:6" ht="52.8">
      <c r="A79" s="196" t="s">
        <v>336</v>
      </c>
      <c r="B79" s="170" t="s">
        <v>905</v>
      </c>
      <c r="C79" s="156" t="s">
        <v>329</v>
      </c>
      <c r="D79" s="127">
        <v>1.5</v>
      </c>
      <c r="E79" s="154"/>
      <c r="F79" s="154">
        <f>SUM(D79*E79)</f>
        <v>0</v>
      </c>
    </row>
    <row r="80" spans="1:6" ht="13.2">
      <c r="A80" s="196"/>
      <c r="B80" s="136"/>
      <c r="C80" s="156"/>
      <c r="D80" s="127"/>
      <c r="E80" s="154"/>
      <c r="F80" s="154"/>
    </row>
    <row r="81" spans="1:9" ht="52.8">
      <c r="A81" s="196" t="s">
        <v>337</v>
      </c>
      <c r="B81" s="170" t="s">
        <v>906</v>
      </c>
      <c r="C81" s="156" t="s">
        <v>333</v>
      </c>
      <c r="D81" s="127">
        <v>4.4000000000000004</v>
      </c>
      <c r="E81" s="154"/>
      <c r="F81" s="154">
        <f>SUM(D81*E81)</f>
        <v>0</v>
      </c>
    </row>
    <row r="82" spans="1:9" ht="13.2">
      <c r="A82" s="196"/>
      <c r="B82" s="136"/>
      <c r="C82" s="156"/>
      <c r="D82" s="127"/>
      <c r="E82" s="154"/>
      <c r="F82" s="154"/>
    </row>
    <row r="83" spans="1:9" ht="79.2">
      <c r="A83" s="196" t="s">
        <v>338</v>
      </c>
      <c r="B83" s="170" t="s">
        <v>907</v>
      </c>
      <c r="C83" s="156" t="s">
        <v>333</v>
      </c>
      <c r="D83" s="127">
        <v>12</v>
      </c>
      <c r="E83" s="154"/>
      <c r="F83" s="154">
        <f>SUM(D83*E83)</f>
        <v>0</v>
      </c>
    </row>
    <row r="84" spans="1:9" ht="13.2">
      <c r="A84" s="196"/>
      <c r="B84" s="136"/>
      <c r="C84" s="156"/>
      <c r="D84" s="127"/>
      <c r="E84" s="154"/>
      <c r="F84" s="154"/>
    </row>
    <row r="85" spans="1:9" ht="39.6">
      <c r="A85" s="196" t="s">
        <v>339</v>
      </c>
      <c r="B85" s="170" t="s">
        <v>908</v>
      </c>
      <c r="C85" s="156" t="s">
        <v>329</v>
      </c>
      <c r="D85" s="127">
        <v>1.5</v>
      </c>
      <c r="E85" s="154"/>
      <c r="F85" s="154">
        <f>SUM(D85*E85)</f>
        <v>0</v>
      </c>
    </row>
    <row r="86" spans="1:9" ht="13.2">
      <c r="A86" s="196"/>
      <c r="B86" s="170"/>
      <c r="C86" s="156"/>
      <c r="D86" s="127"/>
      <c r="E86" s="154"/>
      <c r="F86" s="154"/>
    </row>
    <row r="87" spans="1:9" ht="16.2" thickBot="1">
      <c r="A87" s="197"/>
      <c r="B87" s="184" t="s">
        <v>985</v>
      </c>
      <c r="C87" s="181"/>
      <c r="D87" s="182"/>
      <c r="E87" s="183"/>
      <c r="F87" s="185">
        <f>SUM(F64:F86)</f>
        <v>0</v>
      </c>
    </row>
    <row r="88" spans="1:9" s="142" customFormat="1" thickTop="1">
      <c r="A88" s="198"/>
      <c r="B88" s="189"/>
      <c r="C88" s="155"/>
      <c r="D88" s="187"/>
      <c r="E88" s="188"/>
      <c r="F88" s="190"/>
    </row>
    <row r="89" spans="1:9" s="142" customFormat="1" ht="13.2">
      <c r="A89" s="198"/>
      <c r="B89" s="189"/>
      <c r="C89" s="155"/>
      <c r="D89" s="187"/>
      <c r="E89" s="188"/>
      <c r="F89" s="190"/>
    </row>
    <row r="90" spans="1:9" ht="13.2">
      <c r="A90" s="196"/>
      <c r="B90" s="170"/>
      <c r="C90" s="156"/>
      <c r="D90" s="127"/>
      <c r="E90" s="154"/>
      <c r="F90" s="154"/>
    </row>
    <row r="91" spans="1:9" s="163" customFormat="1" ht="17.399999999999999">
      <c r="A91" s="194" t="s">
        <v>331</v>
      </c>
      <c r="B91" s="168" t="s">
        <v>986</v>
      </c>
      <c r="C91" s="160"/>
      <c r="D91" s="160"/>
      <c r="E91" s="160"/>
      <c r="F91" s="160"/>
      <c r="G91" s="160"/>
      <c r="H91" s="162"/>
      <c r="I91" s="162"/>
    </row>
    <row r="92" spans="1:9" s="163" customFormat="1" ht="17.399999999999999">
      <c r="A92" s="194"/>
      <c r="B92" s="168"/>
      <c r="C92" s="160"/>
      <c r="D92" s="160"/>
      <c r="E92" s="160"/>
      <c r="F92" s="160"/>
      <c r="G92" s="160"/>
      <c r="H92" s="162"/>
      <c r="I92" s="162"/>
    </row>
    <row r="93" spans="1:9" ht="13.2">
      <c r="A93" s="196"/>
      <c r="B93" s="136"/>
      <c r="C93" s="156"/>
      <c r="D93" s="127"/>
      <c r="E93" s="154"/>
      <c r="F93" s="154"/>
    </row>
    <row r="94" spans="1:9" ht="13.2">
      <c r="A94" s="196" t="s">
        <v>328</v>
      </c>
      <c r="B94" s="136" t="s">
        <v>909</v>
      </c>
      <c r="C94" s="156"/>
      <c r="D94" s="127"/>
      <c r="E94" s="154"/>
      <c r="F94" s="154"/>
    </row>
    <row r="95" spans="1:9" ht="79.2">
      <c r="A95" s="196"/>
      <c r="B95" s="170" t="s">
        <v>910</v>
      </c>
      <c r="C95" s="155"/>
      <c r="D95" s="127"/>
      <c r="E95" s="154"/>
      <c r="F95" s="154"/>
    </row>
    <row r="96" spans="1:9" ht="13.2">
      <c r="A96" s="196"/>
      <c r="B96" s="136"/>
      <c r="C96" s="156" t="s">
        <v>333</v>
      </c>
      <c r="D96" s="127">
        <v>520</v>
      </c>
      <c r="E96" s="154"/>
      <c r="F96" s="154">
        <f>SUM(D96*E96)</f>
        <v>0</v>
      </c>
    </row>
    <row r="97" spans="1:6" ht="13.2">
      <c r="A97" s="196"/>
      <c r="B97" s="136"/>
      <c r="C97" s="156"/>
      <c r="D97" s="127"/>
      <c r="E97" s="154"/>
      <c r="F97" s="154"/>
    </row>
    <row r="98" spans="1:6" ht="13.2">
      <c r="A98" s="196" t="s">
        <v>330</v>
      </c>
      <c r="B98" s="136" t="s">
        <v>911</v>
      </c>
      <c r="C98" s="156"/>
      <c r="D98" s="127"/>
      <c r="E98" s="154"/>
      <c r="F98" s="154"/>
    </row>
    <row r="99" spans="1:6" ht="52.8">
      <c r="A99" s="196"/>
      <c r="B99" s="170" t="s">
        <v>912</v>
      </c>
      <c r="C99" s="155"/>
      <c r="D99" s="127"/>
      <c r="E99" s="154"/>
      <c r="F99" s="154"/>
    </row>
    <row r="100" spans="1:6" ht="13.2">
      <c r="A100" s="196"/>
      <c r="B100" s="136" t="s">
        <v>913</v>
      </c>
      <c r="C100" s="156" t="s">
        <v>349</v>
      </c>
      <c r="D100" s="127">
        <v>12</v>
      </c>
      <c r="E100" s="154"/>
      <c r="F100" s="154">
        <f>SUM(D100*E100)</f>
        <v>0</v>
      </c>
    </row>
    <row r="101" spans="1:6" ht="13.2">
      <c r="A101" s="196"/>
      <c r="B101" s="136"/>
      <c r="C101" s="156"/>
      <c r="D101" s="127"/>
      <c r="E101" s="154"/>
      <c r="F101" s="154"/>
    </row>
    <row r="102" spans="1:6" ht="13.2">
      <c r="A102" s="192" t="s">
        <v>331</v>
      </c>
      <c r="B102" s="136" t="s">
        <v>914</v>
      </c>
      <c r="C102" s="156"/>
      <c r="D102" s="127"/>
      <c r="E102" s="154"/>
      <c r="F102" s="154"/>
    </row>
    <row r="103" spans="1:6" ht="39.6">
      <c r="A103" s="196" t="s">
        <v>343</v>
      </c>
      <c r="B103" s="170" t="s">
        <v>915</v>
      </c>
      <c r="C103" s="155"/>
      <c r="D103" s="127"/>
      <c r="E103" s="154"/>
      <c r="F103" s="154"/>
    </row>
    <row r="104" spans="1:6" ht="13.2">
      <c r="A104" s="196"/>
      <c r="B104" s="136" t="s">
        <v>901</v>
      </c>
      <c r="C104" s="156" t="s">
        <v>333</v>
      </c>
      <c r="D104" s="127">
        <v>2.93</v>
      </c>
      <c r="E104" s="154"/>
      <c r="F104" s="154">
        <f>SUM(D104*E104)</f>
        <v>0</v>
      </c>
    </row>
    <row r="105" spans="1:6" ht="13.2">
      <c r="A105" s="196"/>
      <c r="B105" s="136"/>
      <c r="C105" s="156"/>
      <c r="D105" s="127"/>
      <c r="E105" s="154"/>
      <c r="F105" s="154"/>
    </row>
    <row r="106" spans="1:6" ht="39.6">
      <c r="A106" s="196" t="s">
        <v>345</v>
      </c>
      <c r="B106" s="170" t="s">
        <v>916</v>
      </c>
      <c r="C106" s="155"/>
      <c r="D106" s="127"/>
      <c r="E106" s="154"/>
      <c r="F106" s="154"/>
    </row>
    <row r="107" spans="1:6" ht="13.2">
      <c r="A107" s="196"/>
      <c r="B107" s="136" t="s">
        <v>901</v>
      </c>
      <c r="C107" s="156" t="s">
        <v>333</v>
      </c>
      <c r="D107" s="127">
        <v>3.2</v>
      </c>
      <c r="E107" s="154"/>
      <c r="F107" s="154">
        <f>SUM(D107*E107)</f>
        <v>0</v>
      </c>
    </row>
    <row r="108" spans="1:6" ht="13.2">
      <c r="A108" s="196"/>
      <c r="B108" s="136"/>
      <c r="C108" s="156"/>
      <c r="D108" s="127"/>
      <c r="E108" s="154"/>
      <c r="F108" s="154"/>
    </row>
    <row r="109" spans="1:6" ht="52.8">
      <c r="A109" s="196" t="s">
        <v>346</v>
      </c>
      <c r="B109" s="170" t="s">
        <v>917</v>
      </c>
      <c r="C109" s="155"/>
      <c r="D109" s="127"/>
      <c r="E109" s="154"/>
      <c r="F109" s="154"/>
    </row>
    <row r="110" spans="1:6" ht="13.2">
      <c r="A110" s="196"/>
      <c r="B110" s="136" t="s">
        <v>918</v>
      </c>
      <c r="C110" s="156" t="s">
        <v>333</v>
      </c>
      <c r="D110" s="127">
        <v>33</v>
      </c>
      <c r="E110" s="154"/>
      <c r="F110" s="154">
        <f>SUM(D110*E110)</f>
        <v>0</v>
      </c>
    </row>
    <row r="111" spans="1:6" ht="13.2">
      <c r="A111" s="196"/>
      <c r="B111" s="136"/>
      <c r="C111" s="156"/>
      <c r="D111" s="127"/>
      <c r="E111" s="154"/>
      <c r="F111" s="154"/>
    </row>
    <row r="112" spans="1:6" ht="52.8">
      <c r="A112" s="196" t="s">
        <v>347</v>
      </c>
      <c r="B112" s="170" t="s">
        <v>919</v>
      </c>
      <c r="C112" s="156" t="s">
        <v>333</v>
      </c>
      <c r="D112" s="127">
        <v>8</v>
      </c>
      <c r="E112" s="154"/>
      <c r="F112" s="154">
        <f>SUM(D112*E112)</f>
        <v>0</v>
      </c>
    </row>
    <row r="113" spans="1:6" ht="13.2">
      <c r="A113" s="196"/>
      <c r="B113" s="136"/>
      <c r="C113" s="156"/>
      <c r="D113" s="127"/>
      <c r="E113" s="154"/>
      <c r="F113" s="154"/>
    </row>
    <row r="114" spans="1:6" ht="52.8">
      <c r="A114" s="196" t="s">
        <v>308</v>
      </c>
      <c r="B114" s="170" t="s">
        <v>920</v>
      </c>
      <c r="C114" s="156" t="s">
        <v>329</v>
      </c>
      <c r="D114" s="127">
        <v>3.3</v>
      </c>
      <c r="E114" s="154"/>
      <c r="F114" s="154">
        <f>SUM(D114*E114)</f>
        <v>0</v>
      </c>
    </row>
    <row r="115" spans="1:6" ht="13.2">
      <c r="A115" s="196"/>
      <c r="B115" s="136"/>
      <c r="C115" s="156"/>
      <c r="D115" s="127"/>
      <c r="E115" s="154"/>
      <c r="F115" s="154"/>
    </row>
    <row r="116" spans="1:6" ht="13.2">
      <c r="A116" s="196"/>
      <c r="B116" s="136"/>
      <c r="C116" s="156"/>
      <c r="D116" s="127"/>
      <c r="E116" s="154"/>
      <c r="F116" s="154"/>
    </row>
    <row r="117" spans="1:6" ht="13.2">
      <c r="A117" s="192" t="s">
        <v>332</v>
      </c>
      <c r="B117" s="196" t="s">
        <v>921</v>
      </c>
      <c r="C117" s="156"/>
      <c r="D117" s="127"/>
      <c r="E117" s="154"/>
      <c r="F117" s="154"/>
    </row>
    <row r="118" spans="1:6" ht="79.2">
      <c r="A118" s="196" t="s">
        <v>343</v>
      </c>
      <c r="B118" s="170" t="s">
        <v>922</v>
      </c>
      <c r="C118" s="155"/>
      <c r="D118" s="127"/>
      <c r="E118" s="154"/>
      <c r="F118" s="154"/>
    </row>
    <row r="119" spans="1:6" ht="13.2">
      <c r="A119" s="196"/>
      <c r="B119" s="136" t="s">
        <v>923</v>
      </c>
      <c r="C119" s="156"/>
      <c r="D119" s="127"/>
      <c r="E119" s="154"/>
      <c r="F119" s="154"/>
    </row>
    <row r="120" spans="1:6" ht="13.2">
      <c r="A120" s="196"/>
      <c r="B120" s="136" t="s">
        <v>890</v>
      </c>
      <c r="C120" s="156" t="s">
        <v>350</v>
      </c>
      <c r="D120" s="127">
        <v>1</v>
      </c>
      <c r="E120" s="154"/>
      <c r="F120" s="154">
        <f>SUM(D120*E120)</f>
        <v>0</v>
      </c>
    </row>
    <row r="121" spans="1:6" ht="13.2">
      <c r="A121" s="196"/>
      <c r="B121" s="136" t="s">
        <v>924</v>
      </c>
      <c r="C121" s="156" t="s">
        <v>350</v>
      </c>
      <c r="D121" s="127">
        <v>1</v>
      </c>
      <c r="E121" s="154"/>
      <c r="F121" s="154">
        <f>SUM(D121*E121)</f>
        <v>0</v>
      </c>
    </row>
    <row r="122" spans="1:6" ht="13.2">
      <c r="A122" s="196"/>
      <c r="B122" s="136" t="s">
        <v>925</v>
      </c>
      <c r="C122" s="156"/>
      <c r="D122" s="127"/>
      <c r="E122" s="154"/>
      <c r="F122" s="154"/>
    </row>
    <row r="123" spans="1:6" ht="13.2">
      <c r="A123" s="196"/>
      <c r="B123" s="136" t="s">
        <v>926</v>
      </c>
      <c r="C123" s="156" t="s">
        <v>350</v>
      </c>
      <c r="D123" s="127">
        <v>1</v>
      </c>
      <c r="E123" s="154"/>
      <c r="F123" s="154">
        <f>SUM(D123*E123)</f>
        <v>0</v>
      </c>
    </row>
    <row r="124" spans="1:6" ht="13.2">
      <c r="A124" s="196"/>
      <c r="B124" s="136" t="s">
        <v>927</v>
      </c>
      <c r="C124" s="156" t="s">
        <v>350</v>
      </c>
      <c r="D124" s="127">
        <v>2</v>
      </c>
      <c r="E124" s="154"/>
      <c r="F124" s="154">
        <f>SUM(D124*E124)</f>
        <v>0</v>
      </c>
    </row>
    <row r="125" spans="1:6" s="126" customFormat="1" ht="13.2">
      <c r="A125" s="196"/>
      <c r="B125" s="136"/>
      <c r="C125" s="156"/>
      <c r="D125" s="127"/>
      <c r="E125" s="154"/>
      <c r="F125" s="154"/>
    </row>
    <row r="126" spans="1:6" s="126" customFormat="1" ht="52.8">
      <c r="A126" s="196" t="s">
        <v>345</v>
      </c>
      <c r="B126" s="170" t="s">
        <v>928</v>
      </c>
      <c r="C126" s="155"/>
      <c r="D126" s="127"/>
      <c r="E126" s="154"/>
      <c r="F126" s="154"/>
    </row>
    <row r="127" spans="1:6" s="126" customFormat="1" ht="13.2">
      <c r="A127" s="196"/>
      <c r="B127" s="136" t="s">
        <v>929</v>
      </c>
      <c r="C127" s="156" t="s">
        <v>350</v>
      </c>
      <c r="D127" s="127">
        <v>4</v>
      </c>
      <c r="E127" s="154"/>
      <c r="F127" s="154">
        <f>SUM(D127*E127)</f>
        <v>0</v>
      </c>
    </row>
    <row r="128" spans="1:6" s="126" customFormat="1" ht="13.2">
      <c r="A128" s="196"/>
      <c r="B128" s="136"/>
      <c r="C128" s="156"/>
      <c r="D128" s="127"/>
      <c r="E128" s="154"/>
      <c r="F128" s="154"/>
    </row>
    <row r="129" spans="1:6" s="126" customFormat="1" ht="13.2">
      <c r="A129" s="206" t="s">
        <v>334</v>
      </c>
      <c r="B129" s="196" t="s">
        <v>930</v>
      </c>
      <c r="C129" s="156"/>
      <c r="D129" s="127"/>
      <c r="E129" s="154"/>
      <c r="F129" s="154"/>
    </row>
    <row r="130" spans="1:6" s="126" customFormat="1" ht="79.2">
      <c r="A130" s="196" t="s">
        <v>343</v>
      </c>
      <c r="B130" s="170" t="s">
        <v>931</v>
      </c>
      <c r="C130" s="155"/>
      <c r="D130" s="127"/>
      <c r="E130" s="154"/>
      <c r="F130" s="154"/>
    </row>
    <row r="131" spans="1:6" s="126" customFormat="1" ht="13.2">
      <c r="A131" s="196"/>
      <c r="B131" s="136" t="s">
        <v>932</v>
      </c>
      <c r="C131" s="156" t="s">
        <v>349</v>
      </c>
      <c r="D131" s="127">
        <v>20</v>
      </c>
      <c r="E131" s="154"/>
      <c r="F131" s="154">
        <f>SUM(D131*E131)</f>
        <v>0</v>
      </c>
    </row>
    <row r="132" spans="1:6" s="126" customFormat="1" ht="13.2">
      <c r="A132" s="196"/>
      <c r="B132" s="136"/>
      <c r="C132" s="156"/>
      <c r="D132" s="127"/>
      <c r="E132" s="154"/>
      <c r="F132" s="154"/>
    </row>
    <row r="133" spans="1:6" s="126" customFormat="1" ht="52.8">
      <c r="A133" s="196" t="s">
        <v>345</v>
      </c>
      <c r="B133" s="170" t="s">
        <v>933</v>
      </c>
      <c r="C133" s="155"/>
      <c r="D133" s="127"/>
      <c r="E133" s="154"/>
      <c r="F133" s="154"/>
    </row>
    <row r="134" spans="1:6" s="126" customFormat="1" ht="13.2">
      <c r="A134" s="196"/>
      <c r="B134" s="136" t="s">
        <v>932</v>
      </c>
      <c r="C134" s="156" t="s">
        <v>349</v>
      </c>
      <c r="D134" s="127">
        <v>10</v>
      </c>
      <c r="E134" s="154"/>
      <c r="F134" s="154">
        <f>SUM(D134*E134)</f>
        <v>0</v>
      </c>
    </row>
    <row r="135" spans="1:6" s="126" customFormat="1" ht="13.2">
      <c r="A135" s="196"/>
      <c r="B135" s="136"/>
      <c r="C135" s="156"/>
      <c r="D135" s="127"/>
      <c r="E135" s="154"/>
      <c r="F135" s="154"/>
    </row>
    <row r="136" spans="1:6" s="126" customFormat="1" ht="13.2">
      <c r="A136" s="206" t="s">
        <v>335</v>
      </c>
      <c r="B136" s="196" t="s">
        <v>934</v>
      </c>
      <c r="C136" s="156"/>
      <c r="D136" s="127"/>
      <c r="E136" s="154"/>
      <c r="F136" s="154"/>
    </row>
    <row r="137" spans="1:6" s="126" customFormat="1" ht="66">
      <c r="A137" s="196"/>
      <c r="B137" s="170" t="s">
        <v>935</v>
      </c>
      <c r="C137" s="155"/>
      <c r="D137" s="127"/>
      <c r="E137" s="154"/>
      <c r="F137" s="154"/>
    </row>
    <row r="138" spans="1:6" s="126" customFormat="1" ht="13.2">
      <c r="A138" s="196"/>
      <c r="B138" s="136" t="s">
        <v>936</v>
      </c>
      <c r="C138" s="156"/>
      <c r="D138" s="127">
        <v>31</v>
      </c>
      <c r="E138" s="154"/>
      <c r="F138" s="154">
        <f>SUM(D138*E138)</f>
        <v>0</v>
      </c>
    </row>
    <row r="139" spans="1:6" s="126" customFormat="1" ht="13.2">
      <c r="A139" s="196"/>
      <c r="B139" s="136"/>
      <c r="C139" s="156"/>
      <c r="D139" s="127"/>
      <c r="E139" s="154"/>
      <c r="F139" s="154"/>
    </row>
    <row r="140" spans="1:6" s="126" customFormat="1" ht="13.2">
      <c r="A140" s="206" t="s">
        <v>336</v>
      </c>
      <c r="B140" s="196" t="s">
        <v>937</v>
      </c>
      <c r="C140" s="156"/>
      <c r="D140" s="127"/>
      <c r="E140" s="154"/>
      <c r="F140" s="154"/>
    </row>
    <row r="141" spans="1:6" s="126" customFormat="1" ht="52.8">
      <c r="A141" s="196"/>
      <c r="B141" s="170" t="s">
        <v>938</v>
      </c>
      <c r="C141" s="155"/>
      <c r="D141" s="127"/>
      <c r="E141" s="154"/>
      <c r="F141" s="154"/>
    </row>
    <row r="142" spans="1:6" s="126" customFormat="1" ht="13.2">
      <c r="A142" s="196"/>
      <c r="B142" s="136" t="s">
        <v>913</v>
      </c>
      <c r="C142" s="156"/>
      <c r="D142" s="127">
        <v>4.4000000000000004</v>
      </c>
      <c r="E142" s="154"/>
      <c r="F142" s="154">
        <f>SUM(D142*E142)</f>
        <v>0</v>
      </c>
    </row>
    <row r="143" spans="1:6" s="126" customFormat="1" ht="13.2">
      <c r="A143" s="196"/>
      <c r="B143" s="136"/>
      <c r="C143" s="156"/>
      <c r="D143" s="127"/>
      <c r="E143" s="154"/>
      <c r="F143" s="154"/>
    </row>
    <row r="144" spans="1:6" s="126" customFormat="1" ht="13.2">
      <c r="A144" s="206" t="s">
        <v>337</v>
      </c>
      <c r="B144" s="196" t="s">
        <v>939</v>
      </c>
      <c r="C144" s="156"/>
      <c r="D144" s="127"/>
      <c r="E144" s="154"/>
      <c r="F144" s="154"/>
    </row>
    <row r="145" spans="1:6" s="126" customFormat="1" ht="52.8">
      <c r="A145" s="196"/>
      <c r="B145" s="170" t="s">
        <v>940</v>
      </c>
      <c r="C145" s="155"/>
      <c r="D145" s="127"/>
      <c r="E145" s="154"/>
      <c r="F145" s="154"/>
    </row>
    <row r="146" spans="1:6" s="126" customFormat="1" ht="13.2">
      <c r="A146" s="196"/>
      <c r="B146" s="136" t="s">
        <v>941</v>
      </c>
      <c r="C146" s="156"/>
      <c r="D146" s="127">
        <v>2</v>
      </c>
      <c r="E146" s="154"/>
      <c r="F146" s="154">
        <f>SUM(D146*E146)</f>
        <v>0</v>
      </c>
    </row>
    <row r="147" spans="1:6" s="126" customFormat="1" ht="13.2">
      <c r="A147" s="196"/>
      <c r="B147" s="136" t="s">
        <v>942</v>
      </c>
      <c r="C147" s="156"/>
      <c r="D147" s="127">
        <v>1</v>
      </c>
      <c r="E147" s="154"/>
      <c r="F147" s="154">
        <f>SUM(D147*E147)</f>
        <v>0</v>
      </c>
    </row>
    <row r="148" spans="1:6" s="126" customFormat="1" ht="13.2">
      <c r="A148" s="196"/>
      <c r="B148" s="136"/>
      <c r="C148" s="156"/>
      <c r="D148" s="127"/>
      <c r="E148" s="154"/>
      <c r="F148" s="154"/>
    </row>
    <row r="149" spans="1:6" s="126" customFormat="1" ht="13.2">
      <c r="A149" s="206" t="s">
        <v>338</v>
      </c>
      <c r="B149" s="196" t="s">
        <v>943</v>
      </c>
      <c r="C149" s="156"/>
      <c r="D149" s="127"/>
      <c r="E149" s="154"/>
      <c r="F149" s="154"/>
    </row>
    <row r="150" spans="1:6" ht="66">
      <c r="A150" s="196"/>
      <c r="B150" s="170" t="s">
        <v>944</v>
      </c>
      <c r="C150" s="156" t="s">
        <v>333</v>
      </c>
      <c r="D150" s="127">
        <v>370</v>
      </c>
      <c r="E150" s="154"/>
      <c r="F150" s="154">
        <f>SUM(D150*E150)</f>
        <v>0</v>
      </c>
    </row>
    <row r="151" spans="1:6" s="126" customFormat="1" ht="13.2">
      <c r="A151" s="196"/>
      <c r="B151" s="136"/>
      <c r="C151" s="156"/>
      <c r="D151" s="127"/>
      <c r="E151" s="154"/>
      <c r="F151" s="154"/>
    </row>
    <row r="152" spans="1:6" s="126" customFormat="1" ht="79.2">
      <c r="A152" s="196" t="s">
        <v>339</v>
      </c>
      <c r="B152" s="170" t="s">
        <v>945</v>
      </c>
      <c r="C152" s="155"/>
      <c r="D152" s="127"/>
      <c r="E152" s="154"/>
      <c r="F152" s="154"/>
    </row>
    <row r="153" spans="1:6" s="126" customFormat="1" ht="13.2">
      <c r="A153" s="196"/>
      <c r="B153" s="136"/>
      <c r="C153" s="156" t="s">
        <v>349</v>
      </c>
      <c r="D153" s="127">
        <v>260</v>
      </c>
      <c r="E153" s="154"/>
      <c r="F153" s="154">
        <f>SUM(D153*E153)</f>
        <v>0</v>
      </c>
    </row>
    <row r="154" spans="1:6" s="126" customFormat="1" ht="13.2">
      <c r="A154" s="196"/>
      <c r="B154" s="136"/>
      <c r="C154" s="156"/>
      <c r="D154" s="127"/>
      <c r="E154" s="154"/>
      <c r="F154" s="154"/>
    </row>
    <row r="155" spans="1:6" s="126" customFormat="1" ht="13.2">
      <c r="A155" s="196" t="s">
        <v>355</v>
      </c>
      <c r="B155" s="196" t="s">
        <v>946</v>
      </c>
      <c r="C155" s="156"/>
      <c r="D155" s="127"/>
      <c r="E155" s="154"/>
      <c r="F155" s="154"/>
    </row>
    <row r="156" spans="1:6" s="126" customFormat="1" ht="26.4">
      <c r="A156" s="196"/>
      <c r="B156" s="170" t="s">
        <v>947</v>
      </c>
      <c r="C156" s="155"/>
      <c r="D156" s="127"/>
      <c r="E156" s="154"/>
      <c r="F156" s="154"/>
    </row>
    <row r="157" spans="1:6" s="126" customFormat="1" ht="13.2">
      <c r="A157" s="196"/>
      <c r="B157" s="136" t="s">
        <v>913</v>
      </c>
      <c r="C157" s="156" t="s">
        <v>349</v>
      </c>
      <c r="D157" s="127">
        <v>35</v>
      </c>
      <c r="E157" s="154"/>
      <c r="F157" s="154">
        <f>SUM(D157*E157)</f>
        <v>0</v>
      </c>
    </row>
    <row r="158" spans="1:6" s="126" customFormat="1" ht="13.2">
      <c r="A158" s="196"/>
      <c r="B158" s="136"/>
      <c r="C158" s="156"/>
      <c r="D158" s="127"/>
      <c r="E158" s="154"/>
      <c r="F158" s="154"/>
    </row>
    <row r="159" spans="1:6" s="126" customFormat="1" ht="13.2">
      <c r="A159" s="206" t="s">
        <v>340</v>
      </c>
      <c r="B159" s="196" t="s">
        <v>948</v>
      </c>
      <c r="C159" s="156"/>
      <c r="D159" s="127"/>
      <c r="E159" s="154"/>
      <c r="F159" s="154"/>
    </row>
    <row r="160" spans="1:6" s="126" customFormat="1" ht="52.8">
      <c r="A160" s="196"/>
      <c r="B160" s="170" t="s">
        <v>949</v>
      </c>
      <c r="C160" s="156" t="s">
        <v>350</v>
      </c>
      <c r="D160" s="127">
        <v>10</v>
      </c>
      <c r="E160" s="154"/>
      <c r="F160" s="154">
        <f>SUM(D160*E160)</f>
        <v>0</v>
      </c>
    </row>
    <row r="161" spans="1:6" s="126" customFormat="1" ht="13.2">
      <c r="A161" s="196"/>
      <c r="B161" s="136"/>
      <c r="C161" s="156"/>
      <c r="D161" s="127"/>
      <c r="E161" s="154"/>
      <c r="F161" s="154"/>
    </row>
    <row r="162" spans="1:6" s="126" customFormat="1" ht="13.2">
      <c r="A162" s="196" t="s">
        <v>356</v>
      </c>
      <c r="B162" s="196" t="s">
        <v>950</v>
      </c>
      <c r="C162" s="156"/>
      <c r="D162" s="127"/>
      <c r="E162" s="154"/>
      <c r="F162" s="154"/>
    </row>
    <row r="163" spans="1:6" s="126" customFormat="1" ht="66">
      <c r="A163" s="196"/>
      <c r="B163" s="170" t="s">
        <v>951</v>
      </c>
      <c r="C163" s="156" t="s">
        <v>349</v>
      </c>
      <c r="D163" s="127">
        <v>15</v>
      </c>
      <c r="E163" s="154"/>
      <c r="F163" s="154">
        <f>SUM(D163*E163)</f>
        <v>0</v>
      </c>
    </row>
    <row r="164" spans="1:6" s="126" customFormat="1" ht="13.2">
      <c r="A164" s="196"/>
      <c r="B164" s="136"/>
      <c r="C164" s="156"/>
      <c r="D164" s="127"/>
      <c r="E164" s="154"/>
      <c r="F164" s="154"/>
    </row>
    <row r="165" spans="1:6" s="126" customFormat="1" ht="13.2">
      <c r="A165" s="196" t="s">
        <v>357</v>
      </c>
      <c r="B165" s="196" t="s">
        <v>952</v>
      </c>
      <c r="C165" s="156"/>
      <c r="D165" s="127"/>
      <c r="E165" s="154"/>
      <c r="F165" s="154"/>
    </row>
    <row r="166" spans="1:6" s="126" customFormat="1" ht="105.6">
      <c r="A166" s="196"/>
      <c r="B166" s="170" t="s">
        <v>953</v>
      </c>
      <c r="C166" s="155"/>
      <c r="D166" s="127"/>
      <c r="E166" s="154"/>
      <c r="F166" s="154"/>
    </row>
    <row r="167" spans="1:6" s="126" customFormat="1" ht="13.2">
      <c r="A167" s="196"/>
      <c r="B167" s="136" t="s">
        <v>954</v>
      </c>
      <c r="C167" s="156" t="s">
        <v>350</v>
      </c>
      <c r="D167" s="127">
        <v>1</v>
      </c>
      <c r="E167" s="154"/>
      <c r="F167" s="154">
        <f>SUM(D167*E167)</f>
        <v>0</v>
      </c>
    </row>
    <row r="168" spans="1:6" s="126" customFormat="1" ht="13.2">
      <c r="A168" s="196"/>
      <c r="B168" s="136" t="s">
        <v>955</v>
      </c>
      <c r="C168" s="156" t="s">
        <v>349</v>
      </c>
      <c r="D168" s="127">
        <v>5</v>
      </c>
      <c r="E168" s="154"/>
      <c r="F168" s="154">
        <f>SUM(D168*E168)</f>
        <v>0</v>
      </c>
    </row>
    <row r="169" spans="1:6" s="126" customFormat="1" ht="13.2">
      <c r="A169" s="196"/>
      <c r="B169" s="136"/>
      <c r="C169" s="156"/>
      <c r="D169" s="127"/>
      <c r="E169" s="154"/>
      <c r="F169" s="154"/>
    </row>
    <row r="170" spans="1:6" s="126" customFormat="1" ht="13.2">
      <c r="A170" s="196"/>
      <c r="B170" s="136"/>
      <c r="C170" s="156"/>
      <c r="D170" s="127"/>
      <c r="E170" s="154"/>
      <c r="F170" s="154"/>
    </row>
    <row r="171" spans="1:6" s="126" customFormat="1" ht="13.2">
      <c r="A171" s="206" t="s">
        <v>357</v>
      </c>
      <c r="B171" s="196" t="s">
        <v>956</v>
      </c>
      <c r="C171" s="156"/>
      <c r="D171" s="127"/>
      <c r="E171" s="154"/>
      <c r="F171" s="154"/>
    </row>
    <row r="172" spans="1:6" s="126" customFormat="1" ht="66">
      <c r="A172" s="196"/>
      <c r="B172" s="170" t="s">
        <v>957</v>
      </c>
      <c r="C172" s="155"/>
      <c r="D172" s="127"/>
      <c r="E172" s="154"/>
      <c r="F172" s="154"/>
    </row>
    <row r="173" spans="1:6" s="126" customFormat="1" ht="13.2">
      <c r="A173" s="196"/>
      <c r="B173" s="136" t="s">
        <v>913</v>
      </c>
      <c r="C173" s="156" t="s">
        <v>349</v>
      </c>
      <c r="D173" s="127">
        <v>4</v>
      </c>
      <c r="E173" s="154"/>
      <c r="F173" s="154">
        <f>SUM(D173*E173)</f>
        <v>0</v>
      </c>
    </row>
    <row r="174" spans="1:6" s="126" customFormat="1" ht="13.2">
      <c r="A174" s="196"/>
      <c r="B174" s="136"/>
      <c r="C174" s="156"/>
      <c r="D174" s="127"/>
      <c r="E174" s="154"/>
      <c r="F174" s="154"/>
    </row>
    <row r="175" spans="1:6" s="126" customFormat="1" ht="13.2">
      <c r="A175" s="206" t="s">
        <v>341</v>
      </c>
      <c r="B175" s="196" t="s">
        <v>988</v>
      </c>
      <c r="C175" s="156"/>
      <c r="D175" s="127"/>
      <c r="E175" s="154"/>
      <c r="F175" s="154"/>
    </row>
    <row r="176" spans="1:6" s="126" customFormat="1" ht="66">
      <c r="A176" s="196"/>
      <c r="B176" s="170" t="s">
        <v>958</v>
      </c>
      <c r="C176" s="156" t="s">
        <v>333</v>
      </c>
      <c r="D176" s="127">
        <v>88</v>
      </c>
      <c r="E176" s="154"/>
      <c r="F176" s="154">
        <f>SUM(D176*E176)</f>
        <v>0</v>
      </c>
    </row>
    <row r="177" spans="1:6" s="126" customFormat="1" ht="13.2">
      <c r="A177" s="196"/>
      <c r="B177" s="136"/>
      <c r="C177" s="156"/>
      <c r="D177" s="127"/>
      <c r="E177" s="154"/>
      <c r="F177" s="154"/>
    </row>
    <row r="178" spans="1:6" s="126" customFormat="1" ht="13.2">
      <c r="A178" s="206" t="s">
        <v>342</v>
      </c>
      <c r="B178" s="196" t="s">
        <v>959</v>
      </c>
      <c r="C178" s="156"/>
      <c r="D178" s="127"/>
      <c r="E178" s="154"/>
      <c r="F178" s="154"/>
    </row>
    <row r="179" spans="1:6" s="126" customFormat="1" ht="158.4">
      <c r="A179" s="196"/>
      <c r="B179" s="170" t="s">
        <v>960</v>
      </c>
      <c r="C179" s="155"/>
      <c r="D179" s="127"/>
      <c r="E179" s="154"/>
      <c r="F179" s="154"/>
    </row>
    <row r="180" spans="1:6" s="126" customFormat="1" ht="13.2">
      <c r="A180" s="196"/>
      <c r="B180" s="174"/>
      <c r="C180" s="156"/>
      <c r="D180" s="127"/>
      <c r="E180" s="154"/>
      <c r="F180" s="154"/>
    </row>
    <row r="181" spans="1:6" s="126" customFormat="1" ht="13.2">
      <c r="A181" s="196"/>
      <c r="B181" s="174"/>
      <c r="C181" s="156"/>
      <c r="D181" s="127"/>
      <c r="E181" s="154"/>
      <c r="F181" s="154"/>
    </row>
    <row r="182" spans="1:6" s="126" customFormat="1" ht="13.2">
      <c r="A182" s="196"/>
      <c r="B182" s="174" t="s">
        <v>961</v>
      </c>
      <c r="C182" s="156" t="s">
        <v>354</v>
      </c>
      <c r="D182" s="127">
        <v>295</v>
      </c>
      <c r="E182" s="154"/>
      <c r="F182" s="154">
        <f>SUM(D182*E182)</f>
        <v>0</v>
      </c>
    </row>
    <row r="183" spans="1:6" s="126" customFormat="1" ht="13.2">
      <c r="A183" s="196"/>
      <c r="B183" s="174" t="s">
        <v>962</v>
      </c>
      <c r="C183" s="156" t="s">
        <v>354</v>
      </c>
      <c r="D183" s="127">
        <v>36.17</v>
      </c>
      <c r="E183" s="154"/>
      <c r="F183" s="154">
        <f>SUM(D183*E183)</f>
        <v>0</v>
      </c>
    </row>
    <row r="184" spans="1:6" s="126" customFormat="1" ht="13.2">
      <c r="A184" s="196"/>
      <c r="B184" s="174" t="s">
        <v>963</v>
      </c>
      <c r="C184" s="156" t="s">
        <v>349</v>
      </c>
      <c r="D184" s="127">
        <v>7.5</v>
      </c>
      <c r="E184" s="154"/>
      <c r="F184" s="154">
        <f>SUM(D184*E184)</f>
        <v>0</v>
      </c>
    </row>
    <row r="185" spans="1:6" s="126" customFormat="1" ht="13.2">
      <c r="A185" s="196"/>
      <c r="B185" s="174"/>
      <c r="C185" s="156"/>
      <c r="D185" s="127"/>
      <c r="E185" s="154"/>
      <c r="F185" s="154"/>
    </row>
    <row r="186" spans="1:6" s="126" customFormat="1" ht="13.2">
      <c r="A186" s="206" t="s">
        <v>348</v>
      </c>
      <c r="B186" s="196" t="s">
        <v>964</v>
      </c>
      <c r="C186" s="156"/>
      <c r="D186" s="127"/>
      <c r="E186" s="154"/>
      <c r="F186" s="154"/>
    </row>
    <row r="187" spans="1:6" s="126" customFormat="1" ht="118.8">
      <c r="A187" s="196"/>
      <c r="B187" s="170" t="s">
        <v>965</v>
      </c>
      <c r="C187" s="155"/>
      <c r="D187" s="127"/>
      <c r="E187" s="154"/>
      <c r="F187" s="154"/>
    </row>
    <row r="188" spans="1:6" s="126" customFormat="1" ht="13.2">
      <c r="A188" s="196"/>
      <c r="B188" s="174" t="s">
        <v>966</v>
      </c>
      <c r="C188" s="156"/>
      <c r="D188" s="127"/>
      <c r="E188" s="154"/>
      <c r="F188" s="154"/>
    </row>
    <row r="189" spans="1:6" s="126" customFormat="1" ht="13.2">
      <c r="A189" s="196"/>
      <c r="B189" s="136" t="s">
        <v>967</v>
      </c>
      <c r="C189" s="156" t="s">
        <v>350</v>
      </c>
      <c r="D189" s="127">
        <v>12</v>
      </c>
      <c r="E189" s="154"/>
      <c r="F189" s="154">
        <f>SUM(D189*E189)</f>
        <v>0</v>
      </c>
    </row>
    <row r="190" spans="1:6" s="126" customFormat="1" ht="13.2">
      <c r="A190" s="196"/>
      <c r="B190" s="136" t="s">
        <v>968</v>
      </c>
      <c r="C190" s="156" t="s">
        <v>350</v>
      </c>
      <c r="D190" s="127">
        <v>6</v>
      </c>
      <c r="E190" s="154"/>
      <c r="F190" s="154">
        <f>SUM(D190*E190)</f>
        <v>0</v>
      </c>
    </row>
    <row r="191" spans="1:6" s="126" customFormat="1" ht="13.2">
      <c r="A191" s="196"/>
      <c r="B191" s="136" t="s">
        <v>969</v>
      </c>
      <c r="C191" s="156" t="s">
        <v>350</v>
      </c>
      <c r="D191" s="127">
        <v>6</v>
      </c>
      <c r="E191" s="154"/>
      <c r="F191" s="154">
        <f>SUM(D191*E191)</f>
        <v>0</v>
      </c>
    </row>
    <row r="192" spans="1:6" s="126" customFormat="1" ht="13.2">
      <c r="A192" s="196"/>
      <c r="B192" s="174" t="s">
        <v>962</v>
      </c>
      <c r="C192" s="156" t="s">
        <v>354</v>
      </c>
      <c r="D192" s="127">
        <v>36.17</v>
      </c>
      <c r="E192" s="154"/>
      <c r="F192" s="154">
        <f>SUM(D192*E192)</f>
        <v>0</v>
      </c>
    </row>
    <row r="193" spans="1:6" s="126" customFormat="1" ht="13.2">
      <c r="A193" s="196"/>
      <c r="B193" s="136" t="s">
        <v>970</v>
      </c>
      <c r="C193" s="156" t="s">
        <v>350</v>
      </c>
      <c r="D193" s="127">
        <v>288</v>
      </c>
      <c r="E193" s="154"/>
      <c r="F193" s="154">
        <f>SUM(D193*E193)</f>
        <v>0</v>
      </c>
    </row>
    <row r="194" spans="1:6" s="126" customFormat="1" ht="13.2">
      <c r="A194" s="196"/>
      <c r="B194" s="136"/>
      <c r="C194" s="156"/>
      <c r="D194" s="127"/>
      <c r="E194" s="154"/>
      <c r="F194" s="154"/>
    </row>
    <row r="195" spans="1:6" s="126" customFormat="1" ht="13.2">
      <c r="A195" s="206" t="s">
        <v>358</v>
      </c>
      <c r="B195" s="196" t="s">
        <v>971</v>
      </c>
      <c r="C195" s="156"/>
      <c r="D195" s="127"/>
      <c r="E195" s="154"/>
      <c r="F195" s="154"/>
    </row>
    <row r="196" spans="1:6" s="126" customFormat="1" ht="66">
      <c r="A196" s="196"/>
      <c r="B196" s="170" t="s">
        <v>972</v>
      </c>
      <c r="C196" s="155"/>
      <c r="D196" s="127"/>
      <c r="E196" s="154"/>
      <c r="F196" s="154"/>
    </row>
    <row r="197" spans="1:6" s="126" customFormat="1" ht="13.2">
      <c r="A197" s="196"/>
      <c r="B197" s="136" t="s">
        <v>913</v>
      </c>
      <c r="C197" s="156" t="s">
        <v>349</v>
      </c>
      <c r="D197" s="127">
        <v>33</v>
      </c>
      <c r="E197" s="154"/>
      <c r="F197" s="154">
        <f>SUM(D197*E197)</f>
        <v>0</v>
      </c>
    </row>
    <row r="198" spans="1:6" s="126" customFormat="1" ht="13.2">
      <c r="A198" s="196"/>
      <c r="B198" s="136"/>
      <c r="C198" s="156"/>
      <c r="D198" s="127"/>
      <c r="E198" s="154"/>
      <c r="F198" s="154"/>
    </row>
    <row r="199" spans="1:6" s="126" customFormat="1" ht="13.2">
      <c r="A199" s="206" t="s">
        <v>359</v>
      </c>
      <c r="B199" s="196" t="s">
        <v>973</v>
      </c>
      <c r="C199" s="156"/>
      <c r="D199" s="127"/>
      <c r="E199" s="154"/>
      <c r="F199" s="154"/>
    </row>
    <row r="200" spans="1:6" s="126" customFormat="1" ht="92.4">
      <c r="A200" s="196" t="s">
        <v>343</v>
      </c>
      <c r="B200" s="170" t="s">
        <v>974</v>
      </c>
      <c r="C200" s="156" t="s">
        <v>354</v>
      </c>
      <c r="D200" s="127">
        <v>151</v>
      </c>
      <c r="E200" s="154"/>
      <c r="F200" s="154">
        <f>SUM(D200*E200)</f>
        <v>0</v>
      </c>
    </row>
    <row r="201" spans="1:6" s="126" customFormat="1" ht="13.2">
      <c r="A201" s="196"/>
      <c r="B201" s="136"/>
      <c r="C201" s="156"/>
      <c r="D201" s="127"/>
      <c r="E201" s="154"/>
      <c r="F201" s="154"/>
    </row>
    <row r="202" spans="1:6" s="126" customFormat="1" ht="79.2">
      <c r="A202" s="196" t="s">
        <v>345</v>
      </c>
      <c r="B202" s="170" t="s">
        <v>975</v>
      </c>
      <c r="C202" s="155"/>
      <c r="D202" s="127"/>
      <c r="E202" s="154"/>
      <c r="F202" s="154"/>
    </row>
    <row r="203" spans="1:6" s="126" customFormat="1" ht="13.2">
      <c r="A203" s="196"/>
      <c r="B203" s="136" t="s">
        <v>976</v>
      </c>
      <c r="C203" s="156" t="s">
        <v>349</v>
      </c>
      <c r="D203" s="127">
        <v>18.399999999999999</v>
      </c>
      <c r="E203" s="154"/>
      <c r="F203" s="154">
        <f>SUM(D203*E203)</f>
        <v>0</v>
      </c>
    </row>
    <row r="204" spans="1:6" s="126" customFormat="1" ht="13.2">
      <c r="A204" s="196"/>
      <c r="B204" s="136"/>
      <c r="C204" s="156"/>
      <c r="D204" s="127"/>
      <c r="E204" s="154"/>
      <c r="F204" s="154"/>
    </row>
    <row r="205" spans="1:6" s="126" customFormat="1" ht="13.2">
      <c r="A205" s="206" t="s">
        <v>360</v>
      </c>
      <c r="B205" s="196" t="s">
        <v>977</v>
      </c>
      <c r="C205" s="156"/>
      <c r="D205" s="127"/>
      <c r="E205" s="154"/>
      <c r="F205" s="154"/>
    </row>
    <row r="206" spans="1:6" s="126" customFormat="1" ht="79.2">
      <c r="A206" s="196"/>
      <c r="B206" s="170" t="s">
        <v>978</v>
      </c>
      <c r="C206" s="155"/>
      <c r="D206" s="127"/>
      <c r="E206" s="154"/>
      <c r="F206" s="154"/>
    </row>
    <row r="207" spans="1:6" s="126" customFormat="1" ht="13.2">
      <c r="A207" s="196"/>
      <c r="B207" s="136" t="s">
        <v>979</v>
      </c>
      <c r="C207" s="156" t="s">
        <v>349</v>
      </c>
      <c r="D207" s="127">
        <v>18</v>
      </c>
      <c r="E207" s="154"/>
      <c r="F207" s="154">
        <f>SUM(D207*E207)</f>
        <v>0</v>
      </c>
    </row>
    <row r="208" spans="1:6" s="126" customFormat="1" ht="13.2">
      <c r="A208" s="196"/>
      <c r="B208" s="136"/>
      <c r="C208" s="156"/>
      <c r="D208" s="127"/>
      <c r="E208" s="154"/>
      <c r="F208" s="154"/>
    </row>
    <row r="209" spans="1:9" s="126" customFormat="1" ht="13.2">
      <c r="A209" s="206" t="s">
        <v>361</v>
      </c>
      <c r="B209" s="196" t="s">
        <v>980</v>
      </c>
      <c r="C209" s="156"/>
      <c r="D209" s="127"/>
      <c r="E209" s="154"/>
      <c r="F209" s="154"/>
    </row>
    <row r="210" spans="1:9" s="126" customFormat="1" ht="79.2">
      <c r="A210" s="196"/>
      <c r="B210" s="170" t="s">
        <v>981</v>
      </c>
      <c r="C210" s="156" t="s">
        <v>350</v>
      </c>
      <c r="D210" s="127">
        <v>2</v>
      </c>
      <c r="E210" s="154"/>
      <c r="F210" s="154">
        <f>SUM(D210*E210)</f>
        <v>0</v>
      </c>
    </row>
    <row r="211" spans="1:9" s="126" customFormat="1" ht="13.2">
      <c r="A211" s="196"/>
      <c r="B211" s="170"/>
      <c r="C211" s="156"/>
      <c r="D211" s="127"/>
      <c r="E211" s="154"/>
      <c r="F211" s="154"/>
    </row>
    <row r="212" spans="1:9" s="126" customFormat="1" ht="52.8">
      <c r="A212" s="196" t="s">
        <v>362</v>
      </c>
      <c r="B212" s="170" t="s">
        <v>1239</v>
      </c>
      <c r="C212" s="156" t="s">
        <v>353</v>
      </c>
      <c r="D212" s="127">
        <v>1</v>
      </c>
      <c r="E212" s="154"/>
      <c r="F212" s="154">
        <f>SUM(D212*E212)</f>
        <v>0</v>
      </c>
    </row>
    <row r="213" spans="1:9" s="126" customFormat="1" ht="13.2">
      <c r="A213" s="196"/>
      <c r="B213" s="170"/>
      <c r="C213" s="156"/>
      <c r="D213" s="127"/>
      <c r="E213" s="154"/>
      <c r="F213" s="154"/>
    </row>
    <row r="214" spans="1:9" ht="14.4" thickBot="1">
      <c r="A214" s="199"/>
      <c r="B214" s="207" t="s">
        <v>989</v>
      </c>
      <c r="C214" s="125"/>
      <c r="D214" s="123"/>
      <c r="E214" s="149"/>
      <c r="F214" s="115">
        <f>SUM(F95:F212)</f>
        <v>0</v>
      </c>
    </row>
    <row r="215" spans="1:9" ht="14.4" thickTop="1">
      <c r="A215" s="203"/>
      <c r="B215" s="208"/>
      <c r="C215" s="120"/>
      <c r="D215" s="122"/>
      <c r="E215" s="151"/>
      <c r="F215" s="140"/>
    </row>
    <row r="216" spans="1:9">
      <c r="A216" s="203"/>
      <c r="B216" s="208"/>
      <c r="C216" s="120"/>
      <c r="D216" s="122"/>
      <c r="E216" s="151"/>
      <c r="F216" s="140"/>
    </row>
    <row r="217" spans="1:9" s="126" customFormat="1" ht="17.399999999999999">
      <c r="A217" s="200" t="s">
        <v>332</v>
      </c>
      <c r="B217" s="177" t="s">
        <v>990</v>
      </c>
      <c r="C217" s="111"/>
      <c r="D217" s="112"/>
      <c r="E217" s="146"/>
      <c r="F217" s="113"/>
      <c r="G217"/>
      <c r="H217"/>
      <c r="I217"/>
    </row>
    <row r="218" spans="1:9">
      <c r="A218" s="203"/>
      <c r="B218" s="208"/>
      <c r="C218" s="120"/>
      <c r="D218" s="122"/>
      <c r="E218" s="151"/>
      <c r="F218" s="140"/>
    </row>
    <row r="219" spans="1:9" s="126" customFormat="1" ht="13.2">
      <c r="A219" s="196"/>
      <c r="B219" s="136" t="s">
        <v>991</v>
      </c>
      <c r="C219" s="156" t="s">
        <v>992</v>
      </c>
      <c r="D219" s="209">
        <v>0.1</v>
      </c>
      <c r="E219" s="154"/>
      <c r="F219" s="210">
        <f>+(F214+F87+F58)*D219</f>
        <v>0</v>
      </c>
    </row>
    <row r="220" spans="1:9" s="126" customFormat="1" ht="13.2">
      <c r="A220" s="196"/>
      <c r="B220" s="136"/>
      <c r="C220" s="156"/>
      <c r="D220" s="209"/>
      <c r="E220" s="154"/>
      <c r="F220" s="210"/>
    </row>
    <row r="221" spans="1:9" ht="14.4" thickBot="1">
      <c r="A221" s="199"/>
      <c r="B221" s="207" t="s">
        <v>993</v>
      </c>
      <c r="C221" s="125"/>
      <c r="D221" s="123"/>
      <c r="E221" s="149"/>
      <c r="F221" s="115">
        <f>SUM(F215:F219)</f>
        <v>0</v>
      </c>
    </row>
    <row r="222" spans="1:9" ht="14.4" thickTop="1">
      <c r="A222" s="203"/>
      <c r="B222" s="208"/>
      <c r="C222" s="120"/>
      <c r="D222" s="122"/>
      <c r="E222" s="151"/>
      <c r="F222" s="140"/>
    </row>
    <row r="223" spans="1:9" s="161" customFormat="1" ht="21.6" thickBot="1">
      <c r="A223" s="212"/>
      <c r="B223" s="211" t="s">
        <v>994</v>
      </c>
      <c r="C223" s="213"/>
      <c r="D223" s="214"/>
      <c r="E223" s="215"/>
      <c r="F223" s="216">
        <f>+F221+F214+F87+F58</f>
        <v>0</v>
      </c>
    </row>
    <row r="224" spans="1:9" ht="14.4" thickTop="1">
      <c r="A224" s="203"/>
      <c r="B224" s="208"/>
      <c r="C224" s="120"/>
      <c r="D224" s="122"/>
      <c r="E224" s="151"/>
      <c r="F224" s="140"/>
    </row>
    <row r="225" spans="1:9">
      <c r="A225" s="203"/>
      <c r="B225" s="208"/>
      <c r="C225" s="120"/>
      <c r="D225" s="122"/>
      <c r="E225" s="151"/>
      <c r="F225" s="140"/>
    </row>
    <row r="226" spans="1:9" s="126" customFormat="1">
      <c r="A226" s="192"/>
      <c r="B226" s="172"/>
      <c r="C226" s="108"/>
      <c r="D226" s="109"/>
      <c r="E226" s="144"/>
      <c r="F226" s="119"/>
      <c r="G226"/>
      <c r="H226"/>
      <c r="I226"/>
    </row>
    <row r="227" spans="1:9" s="126" customFormat="1" ht="24.6">
      <c r="A227" s="193" t="s">
        <v>387</v>
      </c>
      <c r="B227" s="176" t="s">
        <v>124</v>
      </c>
      <c r="C227" s="116"/>
      <c r="D227" s="117"/>
      <c r="E227" s="145"/>
      <c r="F227" s="118"/>
      <c r="G227"/>
      <c r="H227"/>
      <c r="I227"/>
    </row>
    <row r="228" spans="1:9" s="126" customFormat="1">
      <c r="A228" s="192"/>
      <c r="B228" s="172"/>
      <c r="C228" s="108"/>
      <c r="D228" s="109"/>
      <c r="E228" s="144"/>
      <c r="F228" s="119"/>
      <c r="G228"/>
      <c r="H228"/>
      <c r="I228"/>
    </row>
    <row r="229" spans="1:9" s="126" customFormat="1">
      <c r="A229" s="192"/>
      <c r="B229" s="172"/>
      <c r="C229" s="108"/>
      <c r="D229" s="109"/>
      <c r="E229" s="144"/>
      <c r="F229" s="119"/>
      <c r="G229"/>
      <c r="H229"/>
      <c r="I229"/>
    </row>
    <row r="230" spans="1:9" s="126" customFormat="1" ht="17.399999999999999">
      <c r="A230" s="200" t="s">
        <v>394</v>
      </c>
      <c r="B230" s="177" t="s">
        <v>396</v>
      </c>
      <c r="C230" s="111"/>
      <c r="D230" s="112"/>
      <c r="E230" s="146"/>
      <c r="F230" s="113"/>
      <c r="G230"/>
      <c r="H230"/>
      <c r="I230"/>
    </row>
    <row r="231" spans="1:9" s="126" customFormat="1">
      <c r="A231" s="192"/>
      <c r="B231" s="172"/>
      <c r="C231" s="108"/>
      <c r="D231" s="109"/>
      <c r="E231" s="144"/>
      <c r="F231" s="110"/>
      <c r="G231"/>
      <c r="H231"/>
      <c r="I231"/>
    </row>
    <row r="232" spans="1:9" s="126" customFormat="1" ht="79.2">
      <c r="A232" s="201">
        <f>MAX($A$226:A231)+1</f>
        <v>1</v>
      </c>
      <c r="B232" s="133" t="s">
        <v>540</v>
      </c>
      <c r="C232" s="134" t="s">
        <v>354</v>
      </c>
      <c r="D232" s="230">
        <v>6500</v>
      </c>
      <c r="E232" s="147"/>
      <c r="F232" s="135">
        <f>+E232*D232</f>
        <v>0</v>
      </c>
      <c r="G232"/>
      <c r="H232"/>
      <c r="I232"/>
    </row>
    <row r="233" spans="1:9" s="132" customFormat="1" ht="17.399999999999999">
      <c r="A233" s="196"/>
      <c r="B233" s="133"/>
      <c r="C233" s="137"/>
      <c r="D233" s="231"/>
      <c r="E233" s="148"/>
      <c r="F233" s="127"/>
      <c r="G233"/>
      <c r="H233"/>
      <c r="I233"/>
    </row>
    <row r="234" spans="1:9" s="126" customFormat="1" ht="39.6">
      <c r="A234" s="201">
        <f>MAX($A$227:A233)+1</f>
        <v>2</v>
      </c>
      <c r="B234" s="133" t="s">
        <v>541</v>
      </c>
      <c r="C234" s="134" t="s">
        <v>352</v>
      </c>
      <c r="D234" s="231">
        <v>60</v>
      </c>
      <c r="E234" s="147"/>
      <c r="F234" s="135">
        <f>+E234*D234</f>
        <v>0</v>
      </c>
      <c r="G234"/>
      <c r="H234"/>
      <c r="I234"/>
    </row>
    <row r="235" spans="1:9" s="127" customFormat="1" ht="13.2">
      <c r="A235" s="196"/>
      <c r="B235" s="138"/>
      <c r="C235" s="137"/>
      <c r="D235" s="231"/>
      <c r="E235" s="148"/>
      <c r="G235"/>
      <c r="H235"/>
      <c r="I235"/>
    </row>
    <row r="236" spans="1:9" s="127" customFormat="1" ht="160.80000000000001">
      <c r="A236" s="201">
        <f>MAX($A$227:A235)+1</f>
        <v>3</v>
      </c>
      <c r="B236" s="133" t="s">
        <v>485</v>
      </c>
      <c r="C236" s="137"/>
      <c r="D236" s="231"/>
      <c r="E236" s="148"/>
      <c r="G236"/>
      <c r="H236"/>
      <c r="I236"/>
    </row>
    <row r="237" spans="1:9" s="127" customFormat="1" ht="52.8">
      <c r="A237" s="196"/>
      <c r="B237" s="133" t="s">
        <v>397</v>
      </c>
      <c r="C237" s="137"/>
      <c r="D237" s="231"/>
      <c r="E237" s="148"/>
      <c r="G237"/>
      <c r="H237"/>
      <c r="I237"/>
    </row>
    <row r="238" spans="1:9" s="127" customFormat="1" ht="13.2">
      <c r="A238" s="196"/>
      <c r="B238" s="133" t="s">
        <v>398</v>
      </c>
      <c r="C238" s="137"/>
      <c r="D238" s="231"/>
      <c r="E238" s="148"/>
      <c r="G238"/>
      <c r="H238"/>
      <c r="I238"/>
    </row>
    <row r="239" spans="1:9" s="127" customFormat="1" ht="13.2">
      <c r="A239" s="196"/>
      <c r="B239" s="133" t="s">
        <v>399</v>
      </c>
      <c r="C239" s="137"/>
      <c r="D239" s="231"/>
      <c r="E239" s="148"/>
      <c r="G239"/>
      <c r="H239"/>
      <c r="I239"/>
    </row>
    <row r="240" spans="1:9" s="127" customFormat="1" ht="15.6">
      <c r="A240" s="196"/>
      <c r="B240" s="133" t="s">
        <v>486</v>
      </c>
      <c r="C240" s="137"/>
      <c r="D240" s="231"/>
      <c r="E240" s="148"/>
      <c r="G240"/>
      <c r="H240"/>
      <c r="I240"/>
    </row>
    <row r="241" spans="1:9" s="127" customFormat="1" ht="13.2">
      <c r="A241" s="196"/>
      <c r="B241" s="139" t="s">
        <v>400</v>
      </c>
      <c r="C241" s="137"/>
      <c r="D241" s="231"/>
      <c r="E241" s="148"/>
      <c r="G241"/>
      <c r="H241"/>
      <c r="I241"/>
    </row>
    <row r="242" spans="1:9" s="127" customFormat="1" ht="13.2">
      <c r="A242" s="196"/>
      <c r="B242" s="139" t="s">
        <v>401</v>
      </c>
      <c r="C242" s="134" t="s">
        <v>402</v>
      </c>
      <c r="D242" s="231">
        <v>2</v>
      </c>
      <c r="E242" s="147"/>
      <c r="F242" s="135">
        <f>+E242*D242</f>
        <v>0</v>
      </c>
      <c r="G242"/>
      <c r="H242"/>
      <c r="I242"/>
    </row>
    <row r="243" spans="1:9" s="127" customFormat="1" ht="13.2">
      <c r="A243" s="196"/>
      <c r="B243" s="133" t="s">
        <v>403</v>
      </c>
      <c r="C243" s="137"/>
      <c r="D243" s="231"/>
      <c r="E243" s="148"/>
      <c r="G243"/>
      <c r="H243"/>
      <c r="I243"/>
    </row>
    <row r="244" spans="1:9" s="127" customFormat="1" ht="13.2">
      <c r="A244" s="196"/>
      <c r="B244" s="133"/>
      <c r="C244" s="137"/>
      <c r="D244" s="231"/>
      <c r="E244" s="148"/>
      <c r="G244"/>
      <c r="H244"/>
      <c r="I244"/>
    </row>
    <row r="245" spans="1:9" s="127" customFormat="1" ht="26.4">
      <c r="A245" s="201">
        <f>MAX($A$227:A244)+1</f>
        <v>4</v>
      </c>
      <c r="B245" s="133" t="s">
        <v>404</v>
      </c>
      <c r="C245" s="134" t="s">
        <v>353</v>
      </c>
      <c r="D245" s="231">
        <v>2</v>
      </c>
      <c r="E245" s="147"/>
      <c r="F245" s="135">
        <f>+E245*D245</f>
        <v>0</v>
      </c>
      <c r="G245"/>
      <c r="H245"/>
      <c r="I245"/>
    </row>
    <row r="246" spans="1:9" s="127" customFormat="1" ht="13.2">
      <c r="A246" s="196"/>
      <c r="B246" s="138"/>
      <c r="C246" s="137"/>
      <c r="D246" s="231"/>
      <c r="E246" s="148"/>
      <c r="G246"/>
      <c r="H246"/>
      <c r="I246"/>
    </row>
    <row r="247" spans="1:9" s="127" customFormat="1" ht="13.2">
      <c r="A247" s="201">
        <f>MAX($A$227:A246)+1</f>
        <v>5</v>
      </c>
      <c r="B247" s="133" t="s">
        <v>405</v>
      </c>
      <c r="C247" s="137"/>
      <c r="D247" s="231"/>
      <c r="E247" s="148"/>
      <c r="G247"/>
      <c r="H247"/>
      <c r="I247"/>
    </row>
    <row r="248" spans="1:9" s="127" customFormat="1" ht="13.2">
      <c r="A248" s="196"/>
      <c r="B248" s="133" t="s">
        <v>406</v>
      </c>
      <c r="C248" s="137"/>
      <c r="D248" s="231"/>
      <c r="E248" s="148"/>
      <c r="G248"/>
      <c r="H248"/>
      <c r="I248"/>
    </row>
    <row r="249" spans="1:9" s="127" customFormat="1" ht="26.4">
      <c r="A249" s="196"/>
      <c r="B249" s="133" t="s">
        <v>407</v>
      </c>
      <c r="C249" s="137"/>
      <c r="D249" s="231"/>
      <c r="E249" s="148"/>
      <c r="G249"/>
      <c r="H249"/>
      <c r="I249"/>
    </row>
    <row r="250" spans="1:9" s="127" customFormat="1" ht="26.4">
      <c r="A250" s="196"/>
      <c r="B250" s="133" t="s">
        <v>408</v>
      </c>
      <c r="C250" s="137"/>
      <c r="D250" s="231"/>
      <c r="E250" s="148"/>
      <c r="G250"/>
      <c r="H250"/>
      <c r="I250"/>
    </row>
    <row r="251" spans="1:9" s="127" customFormat="1" ht="13.2">
      <c r="A251" s="196"/>
      <c r="B251" s="133" t="s">
        <v>409</v>
      </c>
      <c r="C251" s="137"/>
      <c r="D251" s="231"/>
      <c r="E251" s="148"/>
      <c r="G251"/>
      <c r="H251"/>
      <c r="I251"/>
    </row>
    <row r="252" spans="1:9" s="127" customFormat="1" ht="13.2">
      <c r="A252" s="196"/>
      <c r="B252" s="133" t="s">
        <v>410</v>
      </c>
      <c r="C252" s="137"/>
      <c r="D252" s="231"/>
      <c r="E252" s="148"/>
      <c r="G252"/>
      <c r="H252"/>
      <c r="I252"/>
    </row>
    <row r="253" spans="1:9" s="127" customFormat="1" ht="13.2">
      <c r="A253" s="196"/>
      <c r="B253" s="133" t="s">
        <v>411</v>
      </c>
      <c r="C253" s="137"/>
      <c r="D253" s="231"/>
      <c r="E253" s="148"/>
      <c r="G253"/>
      <c r="H253"/>
      <c r="I253"/>
    </row>
    <row r="254" spans="1:9" s="127" customFormat="1" ht="13.2">
      <c r="A254" s="196"/>
      <c r="B254" s="133" t="s">
        <v>412</v>
      </c>
      <c r="C254" s="137"/>
      <c r="D254" s="231"/>
      <c r="E254" s="148"/>
      <c r="G254"/>
      <c r="H254"/>
      <c r="I254"/>
    </row>
    <row r="255" spans="1:9" s="127" customFormat="1" ht="26.4">
      <c r="A255" s="196"/>
      <c r="B255" s="133" t="s">
        <v>413</v>
      </c>
      <c r="C255" s="137"/>
      <c r="D255" s="231"/>
      <c r="E255" s="148"/>
      <c r="G255"/>
      <c r="H255"/>
      <c r="I255"/>
    </row>
    <row r="256" spans="1:9" s="127" customFormat="1" ht="13.2">
      <c r="A256" s="196"/>
      <c r="B256" s="133" t="s">
        <v>414</v>
      </c>
      <c r="C256" s="137"/>
      <c r="D256" s="231"/>
      <c r="E256" s="148"/>
      <c r="G256"/>
      <c r="H256"/>
      <c r="I256"/>
    </row>
    <row r="257" spans="1:9" s="127" customFormat="1" ht="13.2">
      <c r="A257" s="196"/>
      <c r="B257" s="133" t="s">
        <v>415</v>
      </c>
      <c r="C257" s="137"/>
      <c r="D257" s="231"/>
      <c r="E257" s="148"/>
      <c r="G257"/>
      <c r="H257"/>
      <c r="I257"/>
    </row>
    <row r="258" spans="1:9" s="127" customFormat="1" ht="13.2">
      <c r="A258" s="196"/>
      <c r="B258" s="133" t="s">
        <v>416</v>
      </c>
      <c r="C258" s="137"/>
      <c r="D258" s="231"/>
      <c r="E258" s="148"/>
      <c r="G258"/>
      <c r="H258"/>
      <c r="I258"/>
    </row>
    <row r="259" spans="1:9" s="127" customFormat="1" ht="13.2">
      <c r="A259" s="196"/>
      <c r="B259" s="133" t="s">
        <v>417</v>
      </c>
      <c r="C259" s="137"/>
      <c r="D259" s="231"/>
      <c r="E259" s="148"/>
      <c r="G259"/>
      <c r="H259"/>
      <c r="I259"/>
    </row>
    <row r="260" spans="1:9" s="127" customFormat="1" ht="13.2">
      <c r="A260" s="196"/>
      <c r="B260" s="133" t="s">
        <v>418</v>
      </c>
      <c r="C260" s="137"/>
      <c r="D260" s="231"/>
      <c r="E260" s="148"/>
      <c r="G260"/>
      <c r="H260"/>
      <c r="I260"/>
    </row>
    <row r="261" spans="1:9" s="127" customFormat="1" ht="13.2">
      <c r="A261" s="196"/>
      <c r="B261" s="133" t="s">
        <v>419</v>
      </c>
      <c r="C261" s="137"/>
      <c r="D261" s="231"/>
      <c r="E261" s="148"/>
      <c r="G261"/>
      <c r="H261"/>
      <c r="I261"/>
    </row>
    <row r="262" spans="1:9" s="127" customFormat="1" ht="13.2">
      <c r="A262" s="196"/>
      <c r="B262" s="133" t="s">
        <v>420</v>
      </c>
      <c r="C262" s="137"/>
      <c r="D262" s="231"/>
      <c r="E262" s="148"/>
      <c r="G262"/>
      <c r="H262"/>
      <c r="I262"/>
    </row>
    <row r="263" spans="1:9" s="127" customFormat="1" ht="13.2">
      <c r="A263" s="196"/>
      <c r="B263" s="133" t="s">
        <v>421</v>
      </c>
      <c r="C263" s="137"/>
      <c r="D263" s="231"/>
      <c r="E263" s="148"/>
      <c r="G263"/>
      <c r="H263"/>
      <c r="I263"/>
    </row>
    <row r="264" spans="1:9" s="127" customFormat="1" ht="13.2">
      <c r="A264" s="196"/>
      <c r="B264" s="133" t="s">
        <v>422</v>
      </c>
      <c r="C264" s="137"/>
      <c r="D264" s="231"/>
      <c r="E264" s="148"/>
      <c r="G264"/>
      <c r="H264"/>
      <c r="I264"/>
    </row>
    <row r="265" spans="1:9" s="127" customFormat="1" ht="13.2">
      <c r="A265" s="196"/>
      <c r="B265" s="133" t="s">
        <v>423</v>
      </c>
      <c r="C265" s="137"/>
      <c r="D265" s="231"/>
      <c r="E265" s="148"/>
      <c r="G265"/>
      <c r="H265"/>
      <c r="I265"/>
    </row>
    <row r="266" spans="1:9" s="127" customFormat="1" ht="13.2">
      <c r="A266" s="196"/>
      <c r="B266" s="133" t="s">
        <v>424</v>
      </c>
      <c r="C266" s="137"/>
      <c r="D266" s="231"/>
      <c r="E266" s="148"/>
      <c r="G266"/>
      <c r="H266"/>
      <c r="I266"/>
    </row>
    <row r="267" spans="1:9" s="127" customFormat="1" ht="13.2">
      <c r="A267" s="196"/>
      <c r="B267" s="133" t="s">
        <v>425</v>
      </c>
      <c r="C267" s="137"/>
      <c r="D267" s="231"/>
      <c r="E267" s="148"/>
      <c r="G267"/>
      <c r="H267"/>
      <c r="I267"/>
    </row>
    <row r="268" spans="1:9" s="127" customFormat="1" ht="13.2">
      <c r="A268" s="196"/>
      <c r="B268" s="133" t="s">
        <v>426</v>
      </c>
      <c r="C268" s="137"/>
      <c r="D268" s="231"/>
      <c r="E268" s="148"/>
      <c r="G268"/>
      <c r="H268"/>
      <c r="I268"/>
    </row>
    <row r="269" spans="1:9" s="127" customFormat="1" ht="39.6">
      <c r="A269" s="196"/>
      <c r="B269" s="133" t="s">
        <v>427</v>
      </c>
      <c r="C269" s="137"/>
      <c r="D269" s="231"/>
      <c r="E269" s="148"/>
      <c r="G269"/>
      <c r="H269"/>
      <c r="I269"/>
    </row>
    <row r="270" spans="1:9" s="127" customFormat="1" ht="15.6">
      <c r="A270" s="196"/>
      <c r="B270" s="133" t="s">
        <v>487</v>
      </c>
      <c r="C270" s="137"/>
      <c r="D270" s="231"/>
      <c r="E270" s="148"/>
      <c r="G270"/>
      <c r="H270"/>
      <c r="I270"/>
    </row>
    <row r="271" spans="1:9" s="127" customFormat="1" ht="13.2">
      <c r="A271" s="196"/>
      <c r="B271" s="133" t="s">
        <v>428</v>
      </c>
      <c r="C271" s="137"/>
      <c r="D271" s="231"/>
      <c r="E271" s="148"/>
      <c r="G271"/>
      <c r="H271"/>
      <c r="I271"/>
    </row>
    <row r="272" spans="1:9" s="127" customFormat="1" ht="13.2">
      <c r="A272" s="196"/>
      <c r="B272" s="139" t="s">
        <v>400</v>
      </c>
      <c r="C272" s="137"/>
      <c r="D272" s="231"/>
      <c r="E272" s="148"/>
      <c r="G272"/>
      <c r="H272"/>
      <c r="I272"/>
    </row>
    <row r="273" spans="1:9" s="127" customFormat="1" ht="13.2">
      <c r="A273" s="196"/>
      <c r="B273" s="139" t="s">
        <v>429</v>
      </c>
      <c r="C273" s="134" t="s">
        <v>353</v>
      </c>
      <c r="D273" s="231">
        <v>2</v>
      </c>
      <c r="E273" s="147"/>
      <c r="F273" s="135">
        <f>+E273*D273</f>
        <v>0</v>
      </c>
      <c r="G273"/>
      <c r="H273"/>
      <c r="I273"/>
    </row>
    <row r="274" spans="1:9" s="127" customFormat="1" ht="13.2">
      <c r="A274" s="196"/>
      <c r="B274" s="133" t="s">
        <v>403</v>
      </c>
      <c r="C274" s="137"/>
      <c r="D274" s="231"/>
      <c r="E274" s="148"/>
      <c r="G274"/>
      <c r="H274"/>
      <c r="I274"/>
    </row>
    <row r="275" spans="1:9" s="127" customFormat="1" ht="13.2">
      <c r="A275" s="196"/>
      <c r="B275" s="138"/>
      <c r="C275" s="137"/>
      <c r="D275" s="231"/>
      <c r="E275" s="148"/>
      <c r="G275"/>
      <c r="H275"/>
      <c r="I275"/>
    </row>
    <row r="276" spans="1:9" s="127" customFormat="1" ht="79.2">
      <c r="A276" s="201">
        <f>MAX($A$227:A275)+1</f>
        <v>6</v>
      </c>
      <c r="B276" s="133" t="s">
        <v>430</v>
      </c>
      <c r="C276" s="137"/>
      <c r="D276" s="231"/>
      <c r="E276" s="148"/>
      <c r="G276"/>
      <c r="H276"/>
      <c r="I276"/>
    </row>
    <row r="277" spans="1:9" s="127" customFormat="1" ht="66">
      <c r="A277" s="196"/>
      <c r="B277" s="133" t="s">
        <v>431</v>
      </c>
      <c r="C277" s="137"/>
      <c r="D277" s="231"/>
      <c r="E277" s="148"/>
      <c r="G277"/>
      <c r="H277"/>
      <c r="I277"/>
    </row>
    <row r="278" spans="1:9" s="127" customFormat="1" ht="13.2">
      <c r="A278" s="196"/>
      <c r="B278" s="133" t="s">
        <v>432</v>
      </c>
      <c r="C278" s="137"/>
      <c r="D278" s="231"/>
      <c r="E278" s="148"/>
      <c r="G278"/>
      <c r="H278"/>
      <c r="I278"/>
    </row>
    <row r="279" spans="1:9" s="127" customFormat="1" ht="13.2">
      <c r="A279" s="196"/>
      <c r="B279" s="133" t="s">
        <v>433</v>
      </c>
      <c r="C279" s="137"/>
      <c r="D279" s="231"/>
      <c r="E279" s="148"/>
      <c r="G279"/>
      <c r="H279"/>
      <c r="I279"/>
    </row>
    <row r="280" spans="1:9" s="127" customFormat="1" ht="13.2">
      <c r="A280" s="196"/>
      <c r="B280" s="133" t="s">
        <v>434</v>
      </c>
      <c r="C280" s="137"/>
      <c r="D280" s="231"/>
      <c r="E280" s="148"/>
      <c r="G280"/>
      <c r="H280"/>
      <c r="I280"/>
    </row>
    <row r="281" spans="1:9" s="127" customFormat="1" ht="13.2">
      <c r="A281" s="196"/>
      <c r="B281" s="133" t="s">
        <v>435</v>
      </c>
      <c r="C281" s="137"/>
      <c r="D281" s="231"/>
      <c r="E281" s="148"/>
      <c r="G281"/>
      <c r="H281"/>
      <c r="I281"/>
    </row>
    <row r="282" spans="1:9" s="127" customFormat="1" ht="26.4">
      <c r="A282" s="196"/>
      <c r="B282" s="133" t="s">
        <v>436</v>
      </c>
      <c r="C282" s="137"/>
      <c r="D282" s="231"/>
      <c r="E282" s="148"/>
      <c r="G282"/>
      <c r="H282"/>
      <c r="I282"/>
    </row>
    <row r="283" spans="1:9" s="127" customFormat="1" ht="13.2">
      <c r="A283" s="196"/>
      <c r="B283" s="133" t="s">
        <v>437</v>
      </c>
      <c r="C283" s="137"/>
      <c r="D283" s="231"/>
      <c r="E283" s="148"/>
      <c r="G283"/>
      <c r="H283"/>
      <c r="I283"/>
    </row>
    <row r="284" spans="1:9" s="127" customFormat="1" ht="13.2">
      <c r="A284" s="196"/>
      <c r="B284" s="133" t="s">
        <v>438</v>
      </c>
      <c r="C284" s="137"/>
      <c r="D284" s="231"/>
      <c r="E284" s="148"/>
      <c r="G284"/>
      <c r="H284"/>
      <c r="I284"/>
    </row>
    <row r="285" spans="1:9" s="127" customFormat="1" ht="13.2">
      <c r="A285" s="196"/>
      <c r="B285" s="133" t="s">
        <v>439</v>
      </c>
      <c r="C285" s="137"/>
      <c r="D285" s="231"/>
      <c r="E285" s="148"/>
      <c r="G285"/>
      <c r="H285"/>
      <c r="I285"/>
    </row>
    <row r="286" spans="1:9" s="127" customFormat="1" ht="13.2">
      <c r="A286" s="196"/>
      <c r="B286" s="133" t="s">
        <v>440</v>
      </c>
      <c r="C286" s="137"/>
      <c r="D286" s="231"/>
      <c r="E286" s="148"/>
      <c r="G286"/>
      <c r="H286"/>
      <c r="I286"/>
    </row>
    <row r="287" spans="1:9" s="127" customFormat="1" ht="13.2">
      <c r="A287" s="196"/>
      <c r="B287" s="133" t="s">
        <v>441</v>
      </c>
      <c r="C287" s="137"/>
      <c r="D287" s="231"/>
      <c r="E287" s="148"/>
      <c r="G287"/>
      <c r="H287"/>
      <c r="I287"/>
    </row>
    <row r="288" spans="1:9" s="127" customFormat="1" ht="13.2">
      <c r="A288" s="196"/>
      <c r="B288" s="133" t="s">
        <v>442</v>
      </c>
      <c r="C288" s="137"/>
      <c r="D288" s="231"/>
      <c r="E288" s="148"/>
      <c r="G288"/>
      <c r="H288"/>
      <c r="I288"/>
    </row>
    <row r="289" spans="1:9" s="127" customFormat="1" ht="13.2">
      <c r="A289" s="196"/>
      <c r="B289" s="133" t="s">
        <v>443</v>
      </c>
      <c r="C289" s="137"/>
      <c r="D289" s="231"/>
      <c r="E289" s="148"/>
      <c r="G289"/>
      <c r="H289"/>
      <c r="I289"/>
    </row>
    <row r="290" spans="1:9" s="127" customFormat="1" ht="13.2">
      <c r="A290" s="196"/>
      <c r="B290" s="133" t="s">
        <v>444</v>
      </c>
      <c r="C290" s="137"/>
      <c r="D290" s="231"/>
      <c r="E290" s="148"/>
      <c r="G290"/>
      <c r="H290"/>
      <c r="I290"/>
    </row>
    <row r="291" spans="1:9" s="127" customFormat="1" ht="26.4">
      <c r="A291" s="196"/>
      <c r="B291" s="133" t="s">
        <v>445</v>
      </c>
      <c r="C291" s="137"/>
      <c r="D291" s="231"/>
      <c r="E291" s="148"/>
      <c r="G291"/>
      <c r="H291"/>
      <c r="I291"/>
    </row>
    <row r="292" spans="1:9" s="127" customFormat="1" ht="13.2">
      <c r="A292" s="196"/>
      <c r="B292" s="139" t="s">
        <v>400</v>
      </c>
      <c r="C292" s="137"/>
      <c r="D292" s="231"/>
      <c r="E292" s="148"/>
      <c r="G292"/>
      <c r="H292"/>
      <c r="I292"/>
    </row>
    <row r="293" spans="1:9" s="127" customFormat="1" ht="26.4">
      <c r="A293" s="196"/>
      <c r="B293" s="139" t="s">
        <v>446</v>
      </c>
      <c r="C293" s="134" t="s">
        <v>353</v>
      </c>
      <c r="D293" s="231">
        <v>1</v>
      </c>
      <c r="E293" s="147"/>
      <c r="F293" s="135">
        <f>+E293*D293</f>
        <v>0</v>
      </c>
      <c r="G293"/>
      <c r="H293"/>
      <c r="I293"/>
    </row>
    <row r="294" spans="1:9" s="127" customFormat="1" ht="13.2">
      <c r="A294" s="196"/>
      <c r="B294" s="133" t="s">
        <v>403</v>
      </c>
      <c r="C294" s="137"/>
      <c r="D294" s="231"/>
      <c r="E294" s="148"/>
      <c r="G294"/>
      <c r="H294"/>
      <c r="I294"/>
    </row>
    <row r="295" spans="1:9" s="127" customFormat="1" ht="13.2">
      <c r="A295" s="196"/>
      <c r="B295" s="138"/>
      <c r="C295" s="137"/>
      <c r="D295" s="231"/>
      <c r="E295" s="148"/>
      <c r="G295"/>
      <c r="H295"/>
      <c r="I295"/>
    </row>
    <row r="296" spans="1:9" s="127" customFormat="1" ht="79.2">
      <c r="A296" s="201">
        <f>MAX($A$227:A295)+1</f>
        <v>7</v>
      </c>
      <c r="B296" s="133" t="s">
        <v>430</v>
      </c>
      <c r="C296" s="137"/>
      <c r="D296" s="231"/>
      <c r="E296" s="148"/>
      <c r="G296"/>
      <c r="H296"/>
      <c r="I296"/>
    </row>
    <row r="297" spans="1:9" s="127" customFormat="1" ht="66">
      <c r="A297" s="196"/>
      <c r="B297" s="133" t="s">
        <v>431</v>
      </c>
      <c r="C297" s="137"/>
      <c r="D297" s="231"/>
      <c r="E297" s="148"/>
      <c r="G297"/>
      <c r="H297"/>
      <c r="I297"/>
    </row>
    <row r="298" spans="1:9" s="127" customFormat="1" ht="13.2">
      <c r="A298" s="196"/>
      <c r="B298" s="133" t="s">
        <v>542</v>
      </c>
      <c r="C298" s="137"/>
      <c r="D298" s="231"/>
      <c r="E298" s="148"/>
      <c r="G298"/>
      <c r="H298"/>
      <c r="I298"/>
    </row>
    <row r="299" spans="1:9" s="127" customFormat="1" ht="13.2">
      <c r="A299" s="196"/>
      <c r="B299" s="133" t="s">
        <v>543</v>
      </c>
      <c r="C299" s="137"/>
      <c r="D299" s="231"/>
      <c r="E299" s="148"/>
      <c r="G299"/>
      <c r="H299"/>
      <c r="I299"/>
    </row>
    <row r="300" spans="1:9" s="127" customFormat="1" ht="13.2">
      <c r="A300" s="196"/>
      <c r="B300" s="133" t="s">
        <v>437</v>
      </c>
      <c r="C300" s="137"/>
      <c r="D300" s="231"/>
      <c r="E300" s="148"/>
      <c r="G300"/>
      <c r="H300"/>
      <c r="I300"/>
    </row>
    <row r="301" spans="1:9" s="127" customFormat="1" ht="13.2">
      <c r="A301" s="196"/>
      <c r="B301" s="133" t="s">
        <v>438</v>
      </c>
      <c r="C301" s="137"/>
      <c r="D301" s="231"/>
      <c r="E301" s="148"/>
      <c r="G301"/>
      <c r="H301"/>
      <c r="I301"/>
    </row>
    <row r="302" spans="1:9" s="127" customFormat="1" ht="13.2">
      <c r="A302" s="196"/>
      <c r="B302" s="133" t="s">
        <v>439</v>
      </c>
      <c r="C302" s="137"/>
      <c r="D302" s="231"/>
      <c r="E302" s="148"/>
      <c r="G302"/>
      <c r="H302"/>
      <c r="I302"/>
    </row>
    <row r="303" spans="1:9" s="127" customFormat="1" ht="13.2">
      <c r="A303" s="196"/>
      <c r="B303" s="133" t="s">
        <v>440</v>
      </c>
      <c r="C303" s="137"/>
      <c r="D303" s="231"/>
      <c r="E303" s="148"/>
      <c r="G303"/>
      <c r="H303"/>
      <c r="I303"/>
    </row>
    <row r="304" spans="1:9" s="127" customFormat="1" ht="26.4">
      <c r="A304" s="196"/>
      <c r="B304" s="133" t="s">
        <v>445</v>
      </c>
      <c r="C304" s="137"/>
      <c r="D304" s="231"/>
      <c r="E304" s="148"/>
      <c r="G304"/>
      <c r="H304"/>
      <c r="I304"/>
    </row>
    <row r="305" spans="1:9" s="127" customFormat="1" ht="13.2">
      <c r="A305" s="196"/>
      <c r="B305" s="139" t="s">
        <v>400</v>
      </c>
      <c r="C305" s="137"/>
      <c r="D305" s="231"/>
      <c r="E305" s="148"/>
      <c r="G305"/>
      <c r="H305"/>
      <c r="I305"/>
    </row>
    <row r="306" spans="1:9" s="127" customFormat="1" ht="13.2">
      <c r="A306" s="196"/>
      <c r="B306" s="139" t="s">
        <v>544</v>
      </c>
      <c r="C306" s="134" t="s">
        <v>353</v>
      </c>
      <c r="D306" s="231">
        <v>1</v>
      </c>
      <c r="E306" s="147"/>
      <c r="F306" s="135">
        <f>+E306*D306</f>
        <v>0</v>
      </c>
      <c r="G306"/>
      <c r="H306"/>
      <c r="I306"/>
    </row>
    <row r="307" spans="1:9" s="127" customFormat="1" ht="13.2">
      <c r="A307" s="196"/>
      <c r="B307" s="133" t="s">
        <v>403</v>
      </c>
      <c r="C307" s="137"/>
      <c r="D307" s="231"/>
      <c r="E307" s="148"/>
      <c r="G307"/>
      <c r="H307"/>
      <c r="I307"/>
    </row>
    <row r="308" spans="1:9" s="127" customFormat="1" ht="13.2">
      <c r="A308" s="196"/>
      <c r="B308" s="138"/>
      <c r="C308" s="137"/>
      <c r="D308" s="231"/>
      <c r="E308" s="148"/>
      <c r="G308"/>
      <c r="H308"/>
      <c r="I308"/>
    </row>
    <row r="309" spans="1:9" s="127" customFormat="1" ht="79.2">
      <c r="A309" s="201">
        <f>MAX($A$227:A308)+1</f>
        <v>8</v>
      </c>
      <c r="B309" s="133" t="s">
        <v>447</v>
      </c>
      <c r="C309" s="137"/>
      <c r="D309" s="231"/>
      <c r="E309" s="148"/>
      <c r="G309"/>
      <c r="H309"/>
      <c r="I309"/>
    </row>
    <row r="310" spans="1:9" s="127" customFormat="1" ht="13.2">
      <c r="A310" s="196"/>
      <c r="B310" s="133" t="s">
        <v>448</v>
      </c>
      <c r="C310" s="137"/>
      <c r="D310" s="231"/>
      <c r="E310" s="148"/>
      <c r="G310"/>
      <c r="H310"/>
      <c r="I310"/>
    </row>
    <row r="311" spans="1:9" s="127" customFormat="1" ht="13.2">
      <c r="A311" s="196"/>
      <c r="B311" s="133" t="s">
        <v>449</v>
      </c>
      <c r="C311" s="137"/>
      <c r="D311" s="231"/>
      <c r="E311" s="148"/>
      <c r="G311"/>
      <c r="H311"/>
      <c r="I311"/>
    </row>
    <row r="312" spans="1:9" s="127" customFormat="1" ht="39.6">
      <c r="A312" s="196"/>
      <c r="B312" s="133" t="s">
        <v>450</v>
      </c>
      <c r="C312" s="137"/>
      <c r="D312" s="231"/>
      <c r="E312" s="148"/>
      <c r="G312"/>
      <c r="H312"/>
      <c r="I312"/>
    </row>
    <row r="313" spans="1:9" s="127" customFormat="1" ht="13.2">
      <c r="A313" s="196"/>
      <c r="B313" s="139" t="s">
        <v>400</v>
      </c>
      <c r="C313" s="137"/>
      <c r="D313" s="231"/>
      <c r="E313" s="148"/>
      <c r="G313"/>
      <c r="H313"/>
      <c r="I313"/>
    </row>
    <row r="314" spans="1:9" s="127" customFormat="1" ht="13.2">
      <c r="A314" s="196"/>
      <c r="B314" s="139" t="s">
        <v>488</v>
      </c>
      <c r="C314" s="134" t="s">
        <v>353</v>
      </c>
      <c r="D314" s="231">
        <v>2</v>
      </c>
      <c r="E314" s="147"/>
      <c r="F314" s="135">
        <f>+E314*D314</f>
        <v>0</v>
      </c>
      <c r="G314"/>
      <c r="H314"/>
      <c r="I314"/>
    </row>
    <row r="315" spans="1:9" s="127" customFormat="1" ht="13.2">
      <c r="A315" s="196"/>
      <c r="B315" s="133" t="s">
        <v>403</v>
      </c>
      <c r="C315" s="137"/>
      <c r="D315" s="231"/>
      <c r="E315" s="148"/>
      <c r="G315"/>
      <c r="H315"/>
      <c r="I315"/>
    </row>
    <row r="316" spans="1:9" s="127" customFormat="1" ht="13.2">
      <c r="A316" s="196"/>
      <c r="B316" s="138"/>
      <c r="C316" s="137"/>
      <c r="D316" s="231"/>
      <c r="E316" s="148"/>
      <c r="G316"/>
      <c r="H316"/>
      <c r="I316"/>
    </row>
    <row r="317" spans="1:9" s="127" customFormat="1" ht="79.2">
      <c r="A317" s="201">
        <f>MAX($A$227:A316)+1</f>
        <v>9</v>
      </c>
      <c r="B317" s="133" t="s">
        <v>451</v>
      </c>
      <c r="C317" s="137"/>
      <c r="D317" s="231"/>
      <c r="E317" s="148"/>
      <c r="G317"/>
      <c r="H317"/>
      <c r="I317"/>
    </row>
    <row r="318" spans="1:9" s="126" customFormat="1" ht="13.2">
      <c r="A318" s="196"/>
      <c r="B318" s="133" t="s">
        <v>452</v>
      </c>
      <c r="C318" s="137"/>
      <c r="D318" s="231"/>
      <c r="E318" s="148"/>
      <c r="F318" s="127"/>
      <c r="G318"/>
      <c r="H318"/>
      <c r="I318"/>
    </row>
    <row r="319" spans="1:9" s="126" customFormat="1" ht="13.2">
      <c r="A319" s="196"/>
      <c r="B319" s="133" t="s">
        <v>453</v>
      </c>
      <c r="C319" s="137"/>
      <c r="D319" s="231"/>
      <c r="E319" s="148"/>
      <c r="F319" s="127"/>
      <c r="G319"/>
      <c r="H319"/>
      <c r="I319"/>
    </row>
    <row r="320" spans="1:9" s="126" customFormat="1" ht="13.2">
      <c r="A320" s="196"/>
      <c r="B320" s="133" t="s">
        <v>454</v>
      </c>
      <c r="C320" s="137"/>
      <c r="D320" s="231"/>
      <c r="E320" s="148"/>
      <c r="F320" s="127"/>
      <c r="G320"/>
      <c r="H320"/>
      <c r="I320"/>
    </row>
    <row r="321" spans="1:9" s="126" customFormat="1" ht="13.2">
      <c r="A321" s="196"/>
      <c r="B321" s="133" t="s">
        <v>455</v>
      </c>
      <c r="C321" s="137"/>
      <c r="D321" s="231"/>
      <c r="E321" s="148"/>
      <c r="F321" s="127"/>
      <c r="G321"/>
      <c r="H321"/>
      <c r="I321"/>
    </row>
    <row r="322" spans="1:9" s="126" customFormat="1" ht="13.2">
      <c r="A322" s="196"/>
      <c r="B322" s="133" t="s">
        <v>456</v>
      </c>
      <c r="C322" s="137"/>
      <c r="D322" s="231"/>
      <c r="E322" s="148"/>
      <c r="F322" s="127"/>
      <c r="G322"/>
      <c r="H322"/>
      <c r="I322"/>
    </row>
    <row r="323" spans="1:9" s="126" customFormat="1" ht="13.2">
      <c r="A323" s="196"/>
      <c r="B323" s="133" t="s">
        <v>457</v>
      </c>
      <c r="C323" s="137"/>
      <c r="D323" s="231"/>
      <c r="E323" s="148"/>
      <c r="F323" s="127"/>
      <c r="G323"/>
      <c r="H323"/>
      <c r="I323"/>
    </row>
    <row r="324" spans="1:9" s="126" customFormat="1" ht="13.2">
      <c r="A324" s="196"/>
      <c r="B324" s="133" t="s">
        <v>458</v>
      </c>
      <c r="C324" s="137"/>
      <c r="D324" s="231"/>
      <c r="E324" s="148"/>
      <c r="F324" s="127"/>
      <c r="G324"/>
      <c r="H324"/>
      <c r="I324"/>
    </row>
    <row r="325" spans="1:9" s="126" customFormat="1" ht="13.2">
      <c r="A325" s="196"/>
      <c r="B325" s="133" t="s">
        <v>459</v>
      </c>
      <c r="C325" s="137"/>
      <c r="D325" s="231"/>
      <c r="E325" s="148"/>
      <c r="F325" s="127"/>
      <c r="G325"/>
      <c r="H325"/>
      <c r="I325"/>
    </row>
    <row r="326" spans="1:9" s="126" customFormat="1" ht="13.2">
      <c r="A326" s="196"/>
      <c r="B326" s="133" t="s">
        <v>460</v>
      </c>
      <c r="C326" s="137"/>
      <c r="D326" s="231"/>
      <c r="E326" s="148"/>
      <c r="F326" s="127"/>
      <c r="G326"/>
      <c r="H326"/>
      <c r="I326"/>
    </row>
    <row r="327" spans="1:9" s="126" customFormat="1" ht="39.6">
      <c r="A327" s="196"/>
      <c r="B327" s="133" t="s">
        <v>450</v>
      </c>
      <c r="C327" s="137"/>
      <c r="D327" s="231"/>
      <c r="E327" s="148"/>
      <c r="F327" s="127"/>
      <c r="G327"/>
      <c r="H327"/>
      <c r="I327"/>
    </row>
    <row r="328" spans="1:9" s="126" customFormat="1" ht="13.2">
      <c r="A328" s="196"/>
      <c r="B328" s="139" t="s">
        <v>400</v>
      </c>
      <c r="C328" s="137"/>
      <c r="D328" s="231"/>
      <c r="E328" s="148"/>
      <c r="F328" s="127"/>
      <c r="G328"/>
      <c r="H328"/>
      <c r="I328"/>
    </row>
    <row r="329" spans="1:9" s="126" customFormat="1" ht="13.2">
      <c r="A329" s="196"/>
      <c r="B329" s="139" t="s">
        <v>488</v>
      </c>
      <c r="C329" s="134" t="s">
        <v>353</v>
      </c>
      <c r="D329" s="231">
        <v>2</v>
      </c>
      <c r="E329" s="147"/>
      <c r="F329" s="135">
        <f>+E329*D329</f>
        <v>0</v>
      </c>
      <c r="G329"/>
      <c r="H329"/>
      <c r="I329"/>
    </row>
    <row r="330" spans="1:9" s="126" customFormat="1" ht="13.2">
      <c r="A330" s="196"/>
      <c r="B330" s="133" t="s">
        <v>403</v>
      </c>
      <c r="C330" s="137"/>
      <c r="D330" s="231"/>
      <c r="E330" s="148"/>
      <c r="F330" s="127"/>
      <c r="G330"/>
      <c r="H330"/>
      <c r="I330"/>
    </row>
    <row r="331" spans="1:9" s="126" customFormat="1" ht="13.2">
      <c r="A331" s="196"/>
      <c r="B331" s="139" t="s">
        <v>461</v>
      </c>
      <c r="C331" s="137"/>
      <c r="D331" s="231"/>
      <c r="E331" s="148"/>
      <c r="F331" s="127"/>
      <c r="G331"/>
      <c r="H331"/>
      <c r="I331"/>
    </row>
    <row r="332" spans="1:9" s="126" customFormat="1" ht="39.6">
      <c r="A332" s="196"/>
      <c r="B332" s="139" t="s">
        <v>462</v>
      </c>
      <c r="C332" s="137"/>
      <c r="D332" s="231"/>
      <c r="E332" s="148"/>
      <c r="F332" s="127"/>
      <c r="G332"/>
      <c r="H332"/>
      <c r="I332"/>
    </row>
    <row r="333" spans="1:9" s="126" customFormat="1" ht="13.2">
      <c r="A333" s="196"/>
      <c r="B333" s="138"/>
      <c r="C333" s="137"/>
      <c r="D333" s="231"/>
      <c r="E333" s="148"/>
      <c r="F333" s="127"/>
      <c r="G333"/>
      <c r="H333"/>
      <c r="I333"/>
    </row>
    <row r="334" spans="1:9" s="126" customFormat="1" ht="105.6">
      <c r="A334" s="201">
        <f>MAX($A$227:A333)+1</f>
        <v>10</v>
      </c>
      <c r="B334" s="133" t="s">
        <v>463</v>
      </c>
      <c r="C334" s="137"/>
      <c r="D334" s="231"/>
      <c r="E334" s="148"/>
      <c r="F334" s="127"/>
      <c r="G334"/>
      <c r="H334"/>
      <c r="I334"/>
    </row>
    <row r="335" spans="1:9" s="126" customFormat="1" ht="15.6">
      <c r="A335" s="196"/>
      <c r="B335" s="133" t="s">
        <v>489</v>
      </c>
      <c r="C335" s="137"/>
      <c r="D335" s="231"/>
      <c r="E335" s="148"/>
      <c r="F335" s="127"/>
      <c r="G335"/>
      <c r="H335"/>
      <c r="I335"/>
    </row>
    <row r="336" spans="1:9" s="126" customFormat="1" ht="13.2">
      <c r="A336" s="196"/>
      <c r="B336" s="139" t="s">
        <v>400</v>
      </c>
      <c r="C336" s="137"/>
      <c r="D336" s="231"/>
      <c r="E336" s="148"/>
      <c r="F336" s="127"/>
      <c r="G336"/>
      <c r="H336"/>
      <c r="I336"/>
    </row>
    <row r="337" spans="1:9" s="126" customFormat="1" ht="13.2">
      <c r="A337" s="196"/>
      <c r="B337" s="139" t="s">
        <v>490</v>
      </c>
      <c r="C337" s="134" t="s">
        <v>353</v>
      </c>
      <c r="D337" s="231">
        <v>1</v>
      </c>
      <c r="E337" s="147"/>
      <c r="F337" s="135">
        <f>+E337*D337</f>
        <v>0</v>
      </c>
      <c r="G337"/>
      <c r="H337"/>
      <c r="I337"/>
    </row>
    <row r="338" spans="1:9" s="126" customFormat="1" ht="13.2">
      <c r="A338" s="196"/>
      <c r="B338" s="133" t="s">
        <v>403</v>
      </c>
      <c r="C338" s="137"/>
      <c r="D338" s="231"/>
      <c r="E338" s="148"/>
      <c r="F338" s="127"/>
      <c r="G338"/>
      <c r="H338"/>
      <c r="I338"/>
    </row>
    <row r="339" spans="1:9" s="126" customFormat="1" ht="13.2">
      <c r="A339" s="196"/>
      <c r="B339" s="138"/>
      <c r="C339" s="137"/>
      <c r="D339" s="231"/>
      <c r="E339" s="148"/>
      <c r="F339" s="127"/>
      <c r="G339"/>
      <c r="H339"/>
      <c r="I339"/>
    </row>
    <row r="340" spans="1:9" s="126" customFormat="1" ht="39.6">
      <c r="A340" s="201">
        <f>MAX($A$227:A339)+1</f>
        <v>11</v>
      </c>
      <c r="B340" s="133" t="s">
        <v>464</v>
      </c>
      <c r="C340" s="137"/>
      <c r="D340" s="231"/>
      <c r="E340" s="148"/>
      <c r="F340" s="127"/>
      <c r="G340"/>
      <c r="H340"/>
      <c r="I340"/>
    </row>
    <row r="341" spans="1:9" s="126" customFormat="1" ht="13.2">
      <c r="A341" s="196"/>
      <c r="B341" s="139" t="s">
        <v>400</v>
      </c>
      <c r="C341" s="137"/>
      <c r="D341" s="231"/>
      <c r="E341" s="148"/>
      <c r="F341" s="127"/>
      <c r="G341"/>
      <c r="H341"/>
      <c r="I341"/>
    </row>
    <row r="342" spans="1:9" s="126" customFormat="1" ht="13.2">
      <c r="A342" s="196"/>
      <c r="B342" s="139" t="s">
        <v>465</v>
      </c>
      <c r="C342" s="134" t="s">
        <v>402</v>
      </c>
      <c r="D342" s="231">
        <v>1</v>
      </c>
      <c r="E342" s="147"/>
      <c r="F342" s="135">
        <f>+E342*D342</f>
        <v>0</v>
      </c>
      <c r="G342"/>
      <c r="H342"/>
      <c r="I342"/>
    </row>
    <row r="343" spans="1:9" s="126" customFormat="1" ht="13.2">
      <c r="A343" s="196"/>
      <c r="B343" s="133" t="s">
        <v>403</v>
      </c>
      <c r="C343" s="137"/>
      <c r="D343" s="231"/>
      <c r="E343" s="148"/>
      <c r="F343" s="127"/>
    </row>
    <row r="344" spans="1:9" s="126" customFormat="1" ht="13.2">
      <c r="A344" s="196"/>
      <c r="B344" s="138"/>
      <c r="C344" s="137"/>
      <c r="D344" s="231"/>
      <c r="E344" s="148"/>
      <c r="F344" s="127"/>
    </row>
    <row r="345" spans="1:9" s="126" customFormat="1" ht="52.8">
      <c r="A345" s="201">
        <f>MAX($A$227:A344)+1</f>
        <v>12</v>
      </c>
      <c r="B345" s="133" t="s">
        <v>466</v>
      </c>
      <c r="C345" s="137"/>
      <c r="D345" s="231"/>
      <c r="E345" s="148"/>
      <c r="F345" s="127"/>
    </row>
    <row r="346" spans="1:9" s="126" customFormat="1" ht="26.4">
      <c r="A346" s="196"/>
      <c r="B346" s="133" t="s">
        <v>436</v>
      </c>
      <c r="C346" s="137"/>
      <c r="D346" s="231"/>
      <c r="E346" s="148"/>
      <c r="F346" s="127"/>
    </row>
    <row r="347" spans="1:9" s="126" customFormat="1" ht="13.2">
      <c r="A347" s="196"/>
      <c r="B347" s="133" t="s">
        <v>434</v>
      </c>
      <c r="C347" s="137"/>
      <c r="D347" s="231"/>
      <c r="E347" s="148"/>
      <c r="F347" s="127"/>
    </row>
    <row r="348" spans="1:9" s="126" customFormat="1" ht="13.2">
      <c r="A348" s="196"/>
      <c r="B348" s="133" t="s">
        <v>467</v>
      </c>
      <c r="C348" s="137"/>
      <c r="D348" s="231"/>
      <c r="E348" s="148"/>
      <c r="F348" s="127"/>
    </row>
    <row r="349" spans="1:9" s="126" customFormat="1" ht="13.2">
      <c r="A349" s="196"/>
      <c r="B349" s="133" t="s">
        <v>440</v>
      </c>
      <c r="C349" s="137"/>
      <c r="D349" s="231"/>
      <c r="E349" s="148"/>
      <c r="F349" s="127"/>
    </row>
    <row r="350" spans="1:9" s="126" customFormat="1" ht="13.2">
      <c r="A350" s="196"/>
      <c r="B350" s="133" t="s">
        <v>441</v>
      </c>
      <c r="C350" s="137"/>
      <c r="D350" s="231"/>
      <c r="E350" s="148"/>
      <c r="F350" s="127"/>
    </row>
    <row r="351" spans="1:9" s="126" customFormat="1" ht="13.2">
      <c r="A351" s="196"/>
      <c r="B351" s="133" t="s">
        <v>442</v>
      </c>
      <c r="C351" s="137"/>
      <c r="D351" s="231"/>
      <c r="E351" s="148"/>
      <c r="F351" s="127"/>
    </row>
    <row r="352" spans="1:9" s="126" customFormat="1" ht="13.2">
      <c r="A352" s="196"/>
      <c r="B352" s="133" t="s">
        <v>468</v>
      </c>
      <c r="C352" s="137"/>
      <c r="D352" s="231"/>
      <c r="E352" s="148"/>
      <c r="F352" s="127"/>
    </row>
    <row r="353" spans="1:9" s="126" customFormat="1" ht="26.4">
      <c r="A353" s="196"/>
      <c r="B353" s="133" t="s">
        <v>445</v>
      </c>
      <c r="C353" s="137"/>
      <c r="D353" s="231"/>
      <c r="E353" s="148"/>
      <c r="F353" s="127"/>
    </row>
    <row r="354" spans="1:9" s="126" customFormat="1" ht="13.2">
      <c r="A354" s="196"/>
      <c r="B354" s="139" t="s">
        <v>400</v>
      </c>
      <c r="C354" s="137"/>
      <c r="D354" s="231"/>
      <c r="E354" s="148"/>
      <c r="F354" s="127"/>
    </row>
    <row r="355" spans="1:9" s="126" customFormat="1" ht="13.2">
      <c r="A355" s="196"/>
      <c r="B355" s="139" t="s">
        <v>469</v>
      </c>
      <c r="C355" s="137"/>
      <c r="D355" s="231"/>
      <c r="E355" s="148"/>
      <c r="F355" s="127"/>
    </row>
    <row r="356" spans="1:9" s="126" customFormat="1" ht="13.2">
      <c r="A356" s="196"/>
      <c r="B356" s="139" t="s">
        <v>470</v>
      </c>
      <c r="C356" s="134" t="s">
        <v>353</v>
      </c>
      <c r="D356" s="231">
        <v>1</v>
      </c>
      <c r="E356" s="147"/>
      <c r="F356" s="135">
        <f>+E356*D356</f>
        <v>0</v>
      </c>
    </row>
    <row r="357" spans="1:9" s="126" customFormat="1" ht="13.2">
      <c r="A357" s="196"/>
      <c r="B357" s="133" t="s">
        <v>403</v>
      </c>
      <c r="C357" s="137"/>
      <c r="D357" s="231"/>
      <c r="E357" s="148"/>
      <c r="F357" s="127"/>
    </row>
    <row r="358" spans="1:9" s="126" customFormat="1" ht="13.2">
      <c r="A358" s="196"/>
      <c r="B358" s="138"/>
      <c r="C358" s="137"/>
      <c r="D358" s="231"/>
      <c r="E358" s="148"/>
      <c r="F358" s="127"/>
    </row>
    <row r="359" spans="1:9" s="126" customFormat="1" ht="39.6">
      <c r="A359" s="201">
        <f>MAX($A$227:A358)+1</f>
        <v>13</v>
      </c>
      <c r="B359" s="133" t="s">
        <v>471</v>
      </c>
      <c r="C359" s="137"/>
      <c r="D359" s="231"/>
      <c r="E359" s="148"/>
      <c r="F359" s="127"/>
    </row>
    <row r="360" spans="1:9" s="126" customFormat="1" ht="13.2">
      <c r="A360" s="196"/>
      <c r="B360" s="133" t="s">
        <v>472</v>
      </c>
      <c r="C360" s="134" t="s">
        <v>350</v>
      </c>
      <c r="D360" s="231">
        <v>1</v>
      </c>
      <c r="E360" s="147"/>
      <c r="F360" s="135">
        <f t="shared" ref="F360:F363" si="0">+E360*D360</f>
        <v>0</v>
      </c>
    </row>
    <row r="361" spans="1:9" s="126" customFormat="1" ht="13.2">
      <c r="A361" s="196"/>
      <c r="B361" s="133" t="s">
        <v>473</v>
      </c>
      <c r="C361" s="134" t="s">
        <v>350</v>
      </c>
      <c r="D361" s="231">
        <v>1</v>
      </c>
      <c r="E361" s="147"/>
      <c r="F361" s="135">
        <f t="shared" si="0"/>
        <v>0</v>
      </c>
    </row>
    <row r="362" spans="1:9" s="126" customFormat="1" ht="13.2">
      <c r="A362" s="196"/>
      <c r="B362" s="133" t="s">
        <v>474</v>
      </c>
      <c r="C362" s="134" t="s">
        <v>395</v>
      </c>
      <c r="D362" s="231">
        <v>1</v>
      </c>
      <c r="E362" s="147"/>
      <c r="F362" s="135">
        <f t="shared" si="0"/>
        <v>0</v>
      </c>
    </row>
    <row r="363" spans="1:9" s="126" customFormat="1" ht="13.2">
      <c r="A363" s="196"/>
      <c r="B363" s="133" t="s">
        <v>475</v>
      </c>
      <c r="C363" s="134" t="s">
        <v>350</v>
      </c>
      <c r="D363" s="231">
        <v>1</v>
      </c>
      <c r="E363" s="147"/>
      <c r="F363" s="135">
        <f t="shared" si="0"/>
        <v>0</v>
      </c>
    </row>
    <row r="364" spans="1:9" ht="13.2">
      <c r="A364" s="196"/>
      <c r="B364" s="133" t="s">
        <v>476</v>
      </c>
      <c r="C364" s="137"/>
      <c r="D364" s="231"/>
      <c r="E364" s="148"/>
      <c r="F364" s="127"/>
      <c r="G364" s="126"/>
      <c r="H364" s="126"/>
      <c r="I364" s="126"/>
    </row>
    <row r="365" spans="1:9" ht="13.2">
      <c r="A365" s="196"/>
      <c r="B365" s="133" t="s">
        <v>477</v>
      </c>
      <c r="C365" s="134" t="s">
        <v>395</v>
      </c>
      <c r="D365" s="231">
        <v>7</v>
      </c>
      <c r="E365" s="147"/>
      <c r="F365" s="135">
        <f>+E365*D365</f>
        <v>0</v>
      </c>
      <c r="G365" s="126"/>
      <c r="H365" s="126"/>
      <c r="I365" s="126"/>
    </row>
    <row r="366" spans="1:9" ht="13.2">
      <c r="A366" s="196"/>
      <c r="B366" s="133" t="s">
        <v>478</v>
      </c>
      <c r="C366" s="137"/>
      <c r="D366" s="231"/>
      <c r="E366" s="148"/>
      <c r="F366" s="127"/>
      <c r="G366" s="126"/>
      <c r="H366" s="126"/>
      <c r="I366" s="126"/>
    </row>
    <row r="367" spans="1:9" ht="13.2">
      <c r="A367" s="196"/>
      <c r="B367" s="133" t="s">
        <v>479</v>
      </c>
      <c r="C367" s="134" t="s">
        <v>350</v>
      </c>
      <c r="D367" s="231">
        <v>1</v>
      </c>
      <c r="E367" s="147"/>
      <c r="F367" s="135">
        <f>+E367*D367</f>
        <v>0</v>
      </c>
      <c r="G367" s="126"/>
      <c r="H367" s="126"/>
      <c r="I367" s="126"/>
    </row>
    <row r="368" spans="1:9" ht="13.2">
      <c r="A368" s="196"/>
      <c r="B368" s="133" t="s">
        <v>480</v>
      </c>
      <c r="C368" s="137"/>
      <c r="D368" s="231"/>
      <c r="E368" s="148"/>
      <c r="F368" s="127"/>
    </row>
    <row r="369" spans="1:9" ht="13.2">
      <c r="A369" s="196"/>
      <c r="B369" s="139" t="s">
        <v>400</v>
      </c>
      <c r="C369" s="137"/>
      <c r="D369" s="231"/>
      <c r="E369" s="148"/>
      <c r="F369" s="127"/>
      <c r="G369" s="126"/>
      <c r="H369" s="126"/>
      <c r="I369" s="126"/>
    </row>
    <row r="370" spans="1:9" ht="13.2">
      <c r="A370" s="196"/>
      <c r="B370" s="139" t="s">
        <v>481</v>
      </c>
      <c r="C370" s="137"/>
      <c r="D370" s="231"/>
      <c r="E370" s="148"/>
      <c r="F370" s="127"/>
      <c r="G370" s="126"/>
      <c r="H370" s="126"/>
      <c r="I370" s="126"/>
    </row>
    <row r="371" spans="1:9" ht="13.2">
      <c r="A371" s="196"/>
      <c r="B371" s="133" t="s">
        <v>403</v>
      </c>
      <c r="C371" s="137"/>
      <c r="D371" s="231"/>
      <c r="E371" s="148"/>
      <c r="F371" s="127"/>
      <c r="G371" s="126"/>
      <c r="H371" s="126"/>
      <c r="I371" s="126"/>
    </row>
    <row r="372" spans="1:9" ht="13.2">
      <c r="A372" s="196"/>
      <c r="B372" s="133"/>
      <c r="C372" s="137"/>
      <c r="D372" s="231"/>
      <c r="E372" s="148"/>
      <c r="F372" s="127"/>
      <c r="G372" s="126"/>
      <c r="H372" s="126"/>
      <c r="I372" s="126"/>
    </row>
    <row r="373" spans="1:9" ht="26.4">
      <c r="A373" s="201">
        <f>MAX($A$227:A372)+1</f>
        <v>14</v>
      </c>
      <c r="B373" s="133" t="s">
        <v>482</v>
      </c>
      <c r="C373" s="134" t="s">
        <v>402</v>
      </c>
      <c r="D373" s="231">
        <v>3</v>
      </c>
      <c r="E373" s="147"/>
      <c r="F373" s="135">
        <f>+E373*D373</f>
        <v>0</v>
      </c>
      <c r="G373" s="126"/>
      <c r="H373" s="126"/>
      <c r="I373" s="126"/>
    </row>
    <row r="374" spans="1:9" ht="13.2">
      <c r="A374" s="196"/>
      <c r="B374" s="138"/>
      <c r="C374" s="137"/>
      <c r="D374" s="231"/>
      <c r="E374" s="148"/>
      <c r="F374" s="127"/>
      <c r="G374" s="126"/>
      <c r="H374" s="126"/>
      <c r="I374" s="126"/>
    </row>
    <row r="375" spans="1:9" ht="39.6">
      <c r="A375" s="201">
        <f>MAX($A$227:A374)+1</f>
        <v>15</v>
      </c>
      <c r="B375" s="133" t="s">
        <v>483</v>
      </c>
      <c r="C375" s="137"/>
      <c r="D375" s="231"/>
      <c r="E375" s="148"/>
      <c r="F375" s="127"/>
      <c r="G375" s="126"/>
      <c r="H375" s="126"/>
      <c r="I375" s="126"/>
    </row>
    <row r="376" spans="1:9" ht="13.2">
      <c r="A376" s="196"/>
      <c r="B376" s="139" t="s">
        <v>400</v>
      </c>
      <c r="C376" s="137"/>
      <c r="D376" s="231"/>
      <c r="E376" s="148"/>
      <c r="F376" s="127"/>
      <c r="G376" s="126"/>
      <c r="H376" s="126"/>
      <c r="I376" s="126"/>
    </row>
    <row r="377" spans="1:9" ht="13.2">
      <c r="A377" s="196"/>
      <c r="B377" s="139" t="s">
        <v>484</v>
      </c>
      <c r="C377" s="134" t="s">
        <v>353</v>
      </c>
      <c r="D377" s="231">
        <v>1</v>
      </c>
      <c r="E377" s="147"/>
      <c r="F377" s="135">
        <f>+E377*D377</f>
        <v>0</v>
      </c>
      <c r="G377" s="126"/>
      <c r="H377" s="126"/>
      <c r="I377" s="126"/>
    </row>
    <row r="378" spans="1:9" ht="13.2">
      <c r="A378" s="196"/>
      <c r="B378" s="133" t="s">
        <v>403</v>
      </c>
      <c r="C378" s="137"/>
      <c r="D378" s="231"/>
      <c r="E378" s="148"/>
      <c r="F378" s="127"/>
      <c r="G378" s="126"/>
      <c r="H378" s="126"/>
      <c r="I378" s="126"/>
    </row>
    <row r="379" spans="1:9" ht="13.2">
      <c r="A379" s="196"/>
      <c r="B379" s="138"/>
      <c r="C379" s="137"/>
      <c r="D379" s="231"/>
      <c r="E379" s="148"/>
      <c r="F379" s="127"/>
      <c r="G379" s="126"/>
      <c r="H379" s="126"/>
      <c r="I379" s="126"/>
    </row>
    <row r="380" spans="1:9" ht="66">
      <c r="A380" s="201">
        <f>MAX($A$227:A379)+1</f>
        <v>16</v>
      </c>
      <c r="B380" s="133" t="s">
        <v>545</v>
      </c>
      <c r="C380" s="137"/>
      <c r="D380" s="231"/>
      <c r="E380" s="148"/>
      <c r="F380" s="127"/>
      <c r="G380" s="126"/>
      <c r="H380" s="126"/>
      <c r="I380" s="126"/>
    </row>
    <row r="381" spans="1:9" ht="13.2">
      <c r="A381" s="196"/>
      <c r="B381" s="133" t="s">
        <v>546</v>
      </c>
      <c r="C381" s="137"/>
      <c r="D381" s="231"/>
      <c r="E381" s="148"/>
      <c r="F381" s="127"/>
      <c r="G381" s="126"/>
      <c r="H381" s="126"/>
      <c r="I381" s="126"/>
    </row>
    <row r="382" spans="1:9" ht="13.2">
      <c r="A382" s="196"/>
      <c r="B382" s="138"/>
      <c r="C382" s="137"/>
      <c r="D382" s="231"/>
      <c r="E382" s="148"/>
      <c r="F382" s="127"/>
      <c r="G382" s="126"/>
      <c r="H382" s="126"/>
      <c r="I382" s="126"/>
    </row>
    <row r="383" spans="1:9" ht="15.6">
      <c r="A383" s="196" t="s">
        <v>343</v>
      </c>
      <c r="B383" s="133" t="s">
        <v>547</v>
      </c>
      <c r="C383" s="137"/>
      <c r="D383" s="231"/>
      <c r="E383" s="148"/>
      <c r="F383" s="127"/>
      <c r="G383" s="126"/>
      <c r="H383" s="126"/>
      <c r="I383" s="126"/>
    </row>
    <row r="384" spans="1:9" ht="13.2">
      <c r="A384" s="196"/>
      <c r="B384" s="133" t="s">
        <v>548</v>
      </c>
      <c r="C384" s="137"/>
      <c r="D384" s="231"/>
      <c r="E384" s="148"/>
      <c r="F384" s="127"/>
      <c r="G384" s="126"/>
      <c r="H384" s="126"/>
      <c r="I384" s="126"/>
    </row>
    <row r="385" spans="1:9" ht="15.6">
      <c r="A385" s="196"/>
      <c r="B385" s="133" t="s">
        <v>549</v>
      </c>
      <c r="C385" s="137"/>
      <c r="D385" s="231"/>
      <c r="E385" s="148"/>
      <c r="F385" s="127"/>
      <c r="G385" s="126"/>
      <c r="H385" s="126"/>
      <c r="I385" s="126"/>
    </row>
    <row r="386" spans="1:9" ht="13.2">
      <c r="A386" s="196"/>
      <c r="B386" s="133" t="s">
        <v>550</v>
      </c>
      <c r="C386" s="137"/>
      <c r="D386" s="231"/>
      <c r="E386" s="148"/>
      <c r="F386" s="127"/>
      <c r="G386" s="126"/>
      <c r="H386" s="126"/>
      <c r="I386" s="126"/>
    </row>
    <row r="387" spans="1:9" ht="13.2">
      <c r="A387" s="196"/>
      <c r="B387" s="139" t="s">
        <v>400</v>
      </c>
      <c r="C387" s="137"/>
      <c r="D387" s="231"/>
      <c r="E387" s="148"/>
      <c r="F387" s="127"/>
      <c r="G387" s="126"/>
      <c r="H387" s="126"/>
      <c r="I387" s="126"/>
    </row>
    <row r="388" spans="1:9" ht="13.2">
      <c r="A388" s="196"/>
      <c r="B388" s="139" t="s">
        <v>551</v>
      </c>
      <c r="C388" s="134" t="s">
        <v>350</v>
      </c>
      <c r="D388" s="231">
        <v>1</v>
      </c>
      <c r="E388" s="147"/>
      <c r="F388" s="135">
        <f>+E388*D388</f>
        <v>0</v>
      </c>
      <c r="G388" s="126"/>
      <c r="H388" s="126"/>
      <c r="I388" s="126"/>
    </row>
    <row r="389" spans="1:9" ht="13.2">
      <c r="A389" s="196"/>
      <c r="B389" s="133" t="s">
        <v>403</v>
      </c>
      <c r="C389" s="137"/>
      <c r="D389" s="231"/>
      <c r="E389" s="148"/>
      <c r="F389" s="127"/>
      <c r="G389" s="126"/>
      <c r="H389" s="126"/>
      <c r="I389" s="126"/>
    </row>
    <row r="390" spans="1:9" ht="13.2">
      <c r="A390" s="196"/>
      <c r="B390" s="138"/>
      <c r="C390" s="137"/>
      <c r="D390" s="231"/>
      <c r="E390" s="148"/>
      <c r="F390" s="127"/>
      <c r="G390" s="126"/>
      <c r="H390" s="126"/>
      <c r="I390" s="126"/>
    </row>
    <row r="391" spans="1:9" ht="15.6">
      <c r="A391" s="196" t="s">
        <v>345</v>
      </c>
      <c r="B391" s="133" t="s">
        <v>552</v>
      </c>
      <c r="C391" s="137"/>
      <c r="D391" s="231"/>
      <c r="E391" s="148"/>
      <c r="F391" s="127"/>
      <c r="G391" s="126"/>
      <c r="H391" s="126"/>
      <c r="I391" s="126"/>
    </row>
    <row r="392" spans="1:9" ht="13.2">
      <c r="A392" s="196"/>
      <c r="B392" s="133" t="s">
        <v>553</v>
      </c>
      <c r="C392" s="137"/>
      <c r="D392" s="231"/>
      <c r="E392" s="148"/>
      <c r="F392" s="127"/>
      <c r="G392" s="126"/>
      <c r="H392" s="126"/>
      <c r="I392" s="126"/>
    </row>
    <row r="393" spans="1:9" ht="15.6">
      <c r="A393" s="196"/>
      <c r="B393" s="133" t="s">
        <v>554</v>
      </c>
      <c r="C393" s="137"/>
      <c r="D393" s="231"/>
      <c r="E393" s="148"/>
      <c r="F393" s="127"/>
      <c r="G393" s="126"/>
      <c r="H393" s="126"/>
      <c r="I393" s="126"/>
    </row>
    <row r="394" spans="1:9" ht="13.2">
      <c r="A394" s="196"/>
      <c r="B394" s="133" t="s">
        <v>550</v>
      </c>
      <c r="C394" s="137"/>
      <c r="D394" s="231"/>
      <c r="E394" s="148"/>
      <c r="F394" s="127"/>
      <c r="G394" s="126"/>
      <c r="H394" s="126"/>
      <c r="I394" s="126"/>
    </row>
    <row r="395" spans="1:9" ht="13.2">
      <c r="A395" s="196"/>
      <c r="B395" s="139" t="s">
        <v>400</v>
      </c>
      <c r="C395" s="137"/>
      <c r="D395" s="231"/>
      <c r="E395" s="148"/>
      <c r="F395" s="127"/>
      <c r="G395" s="126"/>
      <c r="H395" s="126"/>
      <c r="I395" s="126"/>
    </row>
    <row r="396" spans="1:9" ht="13.2">
      <c r="A396" s="196"/>
      <c r="B396" s="139" t="s">
        <v>555</v>
      </c>
      <c r="C396" s="134" t="s">
        <v>350</v>
      </c>
      <c r="D396" s="231">
        <v>1</v>
      </c>
      <c r="E396" s="147"/>
      <c r="F396" s="135">
        <f>+E396*D396</f>
        <v>0</v>
      </c>
      <c r="G396" s="126"/>
      <c r="H396" s="126"/>
      <c r="I396" s="126"/>
    </row>
    <row r="397" spans="1:9" ht="13.2">
      <c r="A397" s="196"/>
      <c r="B397" s="133" t="s">
        <v>403</v>
      </c>
      <c r="C397" s="137"/>
      <c r="D397" s="231"/>
      <c r="E397" s="148"/>
      <c r="F397" s="127"/>
      <c r="G397" s="126"/>
      <c r="H397" s="126"/>
      <c r="I397" s="126"/>
    </row>
    <row r="398" spans="1:9" ht="13.2">
      <c r="A398" s="196"/>
      <c r="B398" s="138"/>
      <c r="C398" s="137"/>
      <c r="D398" s="231"/>
      <c r="E398" s="148"/>
      <c r="F398" s="127"/>
      <c r="G398" s="126"/>
      <c r="H398" s="126"/>
      <c r="I398" s="126"/>
    </row>
    <row r="399" spans="1:9" ht="79.2">
      <c r="A399" s="201">
        <f>MAX($A$227:A398)+1</f>
        <v>17</v>
      </c>
      <c r="B399" s="133" t="s">
        <v>556</v>
      </c>
      <c r="C399" s="137"/>
      <c r="D399" s="231"/>
      <c r="E399" s="148"/>
      <c r="F399" s="127"/>
      <c r="G399" s="126"/>
      <c r="H399" s="126"/>
      <c r="I399" s="126"/>
    </row>
    <row r="400" spans="1:9" ht="13.2">
      <c r="A400" s="196"/>
      <c r="B400" s="133" t="s">
        <v>546</v>
      </c>
      <c r="C400" s="137"/>
      <c r="D400" s="231"/>
      <c r="E400" s="148"/>
      <c r="F400" s="127"/>
      <c r="G400" s="126"/>
      <c r="H400" s="126"/>
      <c r="I400" s="126"/>
    </row>
    <row r="401" spans="1:9" ht="13.2">
      <c r="A401" s="196"/>
      <c r="B401" s="138"/>
      <c r="C401" s="137"/>
      <c r="D401" s="231"/>
      <c r="E401" s="148"/>
      <c r="F401" s="127"/>
      <c r="G401" s="126"/>
      <c r="H401" s="126"/>
      <c r="I401" s="126"/>
    </row>
    <row r="402" spans="1:9" ht="15.6">
      <c r="A402" s="196" t="s">
        <v>343</v>
      </c>
      <c r="B402" s="133" t="s">
        <v>557</v>
      </c>
      <c r="C402" s="137"/>
      <c r="D402" s="231"/>
      <c r="E402" s="148"/>
      <c r="F402" s="127"/>
      <c r="G402" s="126"/>
      <c r="H402" s="126"/>
      <c r="I402" s="126"/>
    </row>
    <row r="403" spans="1:9" ht="13.2">
      <c r="A403" s="196"/>
      <c r="B403" s="133" t="s">
        <v>558</v>
      </c>
      <c r="C403" s="137"/>
      <c r="D403" s="231"/>
      <c r="E403" s="148"/>
      <c r="F403" s="127"/>
      <c r="G403" s="126"/>
      <c r="H403" s="126"/>
      <c r="I403" s="126"/>
    </row>
    <row r="404" spans="1:9" ht="15.6">
      <c r="A404" s="196"/>
      <c r="B404" s="133" t="s">
        <v>559</v>
      </c>
      <c r="C404" s="137"/>
      <c r="D404" s="231"/>
      <c r="E404" s="148"/>
      <c r="F404" s="127"/>
      <c r="G404" s="126"/>
      <c r="H404" s="126"/>
      <c r="I404" s="126"/>
    </row>
    <row r="405" spans="1:9" ht="13.2">
      <c r="A405" s="196"/>
      <c r="B405" s="133" t="s">
        <v>560</v>
      </c>
      <c r="C405" s="137"/>
      <c r="D405" s="231"/>
      <c r="E405" s="148"/>
      <c r="F405" s="127"/>
      <c r="G405" s="126"/>
      <c r="H405" s="126"/>
      <c r="I405" s="126"/>
    </row>
    <row r="406" spans="1:9" ht="13.2">
      <c r="A406" s="196"/>
      <c r="B406" s="139" t="s">
        <v>400</v>
      </c>
      <c r="C406" s="137"/>
      <c r="D406" s="231"/>
      <c r="E406" s="148"/>
      <c r="F406" s="127"/>
      <c r="G406" s="126"/>
      <c r="H406" s="126"/>
      <c r="I406" s="126"/>
    </row>
    <row r="407" spans="1:9" ht="13.2">
      <c r="A407" s="196"/>
      <c r="B407" s="139" t="s">
        <v>561</v>
      </c>
      <c r="C407" s="134" t="s">
        <v>350</v>
      </c>
      <c r="D407" s="231">
        <v>1</v>
      </c>
      <c r="E407" s="147"/>
      <c r="F407" s="135">
        <f>+E407*D407</f>
        <v>0</v>
      </c>
      <c r="G407" s="126"/>
      <c r="H407" s="126"/>
      <c r="I407" s="126"/>
    </row>
    <row r="408" spans="1:9" ht="13.2">
      <c r="A408" s="196"/>
      <c r="B408" s="133" t="s">
        <v>403</v>
      </c>
      <c r="C408" s="137"/>
      <c r="D408" s="231"/>
      <c r="E408" s="148"/>
      <c r="F408" s="127"/>
      <c r="G408" s="126"/>
      <c r="H408" s="126"/>
      <c r="I408" s="126"/>
    </row>
    <row r="409" spans="1:9" ht="13.2">
      <c r="A409" s="196"/>
      <c r="B409" s="138"/>
      <c r="C409" s="137"/>
      <c r="D409" s="231"/>
      <c r="E409" s="148"/>
      <c r="F409" s="127"/>
      <c r="G409" s="126"/>
      <c r="H409" s="126"/>
      <c r="I409" s="126"/>
    </row>
    <row r="410" spans="1:9" ht="15.6">
      <c r="A410" s="196" t="s">
        <v>345</v>
      </c>
      <c r="B410" s="133" t="s">
        <v>562</v>
      </c>
      <c r="C410" s="137"/>
      <c r="D410" s="231"/>
      <c r="E410" s="148"/>
      <c r="F410" s="127"/>
      <c r="G410" s="126"/>
      <c r="H410" s="126"/>
      <c r="I410" s="126"/>
    </row>
    <row r="411" spans="1:9" ht="13.2">
      <c r="A411" s="196"/>
      <c r="B411" s="133" t="s">
        <v>563</v>
      </c>
      <c r="C411" s="137"/>
      <c r="D411" s="231"/>
      <c r="E411" s="148"/>
      <c r="F411" s="127"/>
      <c r="G411" s="126"/>
      <c r="H411" s="126"/>
      <c r="I411" s="126"/>
    </row>
    <row r="412" spans="1:9" ht="15.6">
      <c r="A412" s="196"/>
      <c r="B412" s="133" t="s">
        <v>564</v>
      </c>
      <c r="C412" s="137"/>
      <c r="D412" s="231"/>
      <c r="E412" s="148"/>
      <c r="F412" s="127"/>
      <c r="G412" s="126"/>
      <c r="H412" s="126"/>
      <c r="I412" s="126"/>
    </row>
    <row r="413" spans="1:9" ht="13.2">
      <c r="A413" s="196"/>
      <c r="B413" s="133" t="s">
        <v>565</v>
      </c>
      <c r="C413" s="137"/>
      <c r="D413" s="231"/>
      <c r="E413" s="148"/>
      <c r="F413" s="127"/>
      <c r="G413" s="126"/>
      <c r="H413" s="126"/>
      <c r="I413" s="126"/>
    </row>
    <row r="414" spans="1:9" ht="13.2">
      <c r="A414" s="196"/>
      <c r="B414" s="139" t="s">
        <v>400</v>
      </c>
      <c r="C414" s="137"/>
      <c r="D414" s="231"/>
      <c r="E414" s="148"/>
      <c r="F414" s="127"/>
      <c r="G414" s="126"/>
      <c r="H414" s="126"/>
      <c r="I414" s="126"/>
    </row>
    <row r="415" spans="1:9" ht="13.2">
      <c r="A415" s="196"/>
      <c r="B415" s="139" t="s">
        <v>566</v>
      </c>
      <c r="C415" s="134" t="s">
        <v>350</v>
      </c>
      <c r="D415" s="231">
        <v>2</v>
      </c>
      <c r="E415" s="147"/>
      <c r="F415" s="135">
        <f>+E415*D415</f>
        <v>0</v>
      </c>
      <c r="G415" s="126"/>
      <c r="H415" s="126"/>
      <c r="I415" s="126"/>
    </row>
    <row r="416" spans="1:9" ht="13.2">
      <c r="A416" s="196"/>
      <c r="B416" s="133" t="s">
        <v>403</v>
      </c>
      <c r="C416" s="137"/>
      <c r="D416" s="231"/>
      <c r="E416" s="148"/>
      <c r="F416" s="127"/>
      <c r="G416" s="126"/>
      <c r="H416" s="126"/>
      <c r="I416" s="126"/>
    </row>
    <row r="417" spans="1:9" ht="13.2">
      <c r="A417" s="196"/>
      <c r="B417" s="138"/>
      <c r="C417" s="137"/>
      <c r="D417" s="231"/>
      <c r="E417" s="148"/>
      <c r="F417" s="127"/>
      <c r="G417" s="126"/>
      <c r="H417" s="126"/>
      <c r="I417" s="126"/>
    </row>
    <row r="418" spans="1:9" ht="15.6">
      <c r="A418" s="196" t="s">
        <v>346</v>
      </c>
      <c r="B418" s="133" t="s">
        <v>567</v>
      </c>
      <c r="C418" s="137"/>
      <c r="D418" s="231"/>
      <c r="E418" s="148"/>
      <c r="F418" s="127"/>
      <c r="G418" s="126"/>
      <c r="H418" s="126"/>
      <c r="I418" s="126"/>
    </row>
    <row r="419" spans="1:9" ht="13.2">
      <c r="A419" s="196"/>
      <c r="B419" s="133" t="s">
        <v>568</v>
      </c>
      <c r="C419" s="137"/>
      <c r="D419" s="231"/>
      <c r="E419" s="148"/>
      <c r="F419" s="127"/>
      <c r="G419" s="126"/>
      <c r="H419" s="126"/>
      <c r="I419" s="126"/>
    </row>
    <row r="420" spans="1:9" ht="15.6">
      <c r="A420" s="196"/>
      <c r="B420" s="133" t="s">
        <v>569</v>
      </c>
      <c r="C420" s="137"/>
      <c r="D420" s="231"/>
      <c r="E420" s="148"/>
      <c r="F420" s="127"/>
      <c r="G420" s="126"/>
      <c r="H420" s="126"/>
      <c r="I420" s="126"/>
    </row>
    <row r="421" spans="1:9" ht="13.2">
      <c r="A421" s="196"/>
      <c r="B421" s="133" t="s">
        <v>565</v>
      </c>
      <c r="C421" s="137"/>
      <c r="D421" s="231"/>
      <c r="E421" s="148"/>
      <c r="F421" s="127"/>
      <c r="G421" s="126"/>
      <c r="H421" s="126"/>
      <c r="I421" s="126"/>
    </row>
    <row r="422" spans="1:9" ht="13.2">
      <c r="A422" s="196"/>
      <c r="B422" s="139" t="s">
        <v>400</v>
      </c>
      <c r="C422" s="137"/>
      <c r="D422" s="231"/>
      <c r="E422" s="148"/>
      <c r="F422" s="127"/>
      <c r="G422" s="126"/>
      <c r="H422" s="126"/>
      <c r="I422" s="126"/>
    </row>
    <row r="423" spans="1:9" ht="13.2">
      <c r="A423" s="196"/>
      <c r="B423" s="139" t="s">
        <v>570</v>
      </c>
      <c r="C423" s="134" t="s">
        <v>350</v>
      </c>
      <c r="D423" s="231">
        <v>2</v>
      </c>
      <c r="E423" s="147"/>
      <c r="F423" s="135">
        <f>+E423*D423</f>
        <v>0</v>
      </c>
      <c r="G423" s="126"/>
      <c r="H423" s="126"/>
      <c r="I423" s="126"/>
    </row>
    <row r="424" spans="1:9" ht="13.2">
      <c r="A424" s="196"/>
      <c r="B424" s="133" t="s">
        <v>403</v>
      </c>
      <c r="C424" s="137"/>
      <c r="D424" s="231"/>
      <c r="E424" s="148"/>
      <c r="F424" s="127"/>
      <c r="G424" s="126"/>
      <c r="H424" s="126"/>
      <c r="I424" s="126"/>
    </row>
    <row r="425" spans="1:9" ht="13.2">
      <c r="A425" s="196"/>
      <c r="B425" s="138"/>
      <c r="C425" s="137"/>
      <c r="D425" s="231"/>
      <c r="E425" s="148"/>
      <c r="F425" s="127"/>
      <c r="G425" s="126"/>
      <c r="H425" s="126"/>
      <c r="I425" s="126"/>
    </row>
    <row r="426" spans="1:9" ht="39.6">
      <c r="A426" s="201">
        <f>MAX($A$227:A425)+1</f>
        <v>18</v>
      </c>
      <c r="B426" s="133" t="s">
        <v>571</v>
      </c>
      <c r="C426" s="137"/>
      <c r="D426" s="231"/>
      <c r="E426" s="148"/>
      <c r="F426" s="127"/>
      <c r="G426" s="126"/>
      <c r="H426" s="126"/>
      <c r="I426" s="126"/>
    </row>
    <row r="427" spans="1:9" ht="13.2">
      <c r="A427" s="196"/>
      <c r="B427" s="138"/>
      <c r="C427" s="137"/>
      <c r="D427" s="231"/>
      <c r="E427" s="148"/>
      <c r="F427" s="127"/>
      <c r="G427" s="126"/>
      <c r="H427" s="126"/>
      <c r="I427" s="126"/>
    </row>
    <row r="428" spans="1:9" ht="13.2">
      <c r="A428" s="196" t="s">
        <v>343</v>
      </c>
      <c r="B428" s="133" t="s">
        <v>572</v>
      </c>
      <c r="C428" s="137"/>
      <c r="D428" s="231"/>
      <c r="E428" s="148"/>
      <c r="F428" s="127"/>
      <c r="G428" s="126"/>
      <c r="H428" s="126"/>
      <c r="I428" s="126"/>
    </row>
    <row r="429" spans="1:9" ht="16.8">
      <c r="A429" s="196"/>
      <c r="B429" s="133" t="s">
        <v>573</v>
      </c>
      <c r="C429" s="137"/>
      <c r="D429" s="231"/>
      <c r="E429" s="148"/>
      <c r="F429" s="127"/>
      <c r="G429" s="126"/>
      <c r="H429" s="126"/>
      <c r="I429" s="126"/>
    </row>
    <row r="430" spans="1:9" ht="13.2">
      <c r="A430" s="196"/>
      <c r="B430" s="133" t="s">
        <v>550</v>
      </c>
      <c r="C430" s="137"/>
      <c r="D430" s="231"/>
      <c r="E430" s="148"/>
      <c r="F430" s="127"/>
      <c r="G430" s="126"/>
      <c r="H430" s="126"/>
      <c r="I430" s="126"/>
    </row>
    <row r="431" spans="1:9" ht="13.2">
      <c r="A431" s="196"/>
      <c r="B431" s="139" t="s">
        <v>400</v>
      </c>
      <c r="C431" s="137"/>
      <c r="D431" s="231"/>
      <c r="E431" s="148"/>
      <c r="F431" s="127"/>
      <c r="G431" s="126"/>
      <c r="H431" s="126"/>
      <c r="I431" s="126"/>
    </row>
    <row r="432" spans="1:9" ht="13.2">
      <c r="A432" s="196"/>
      <c r="B432" s="139" t="s">
        <v>574</v>
      </c>
      <c r="C432" s="134" t="s">
        <v>353</v>
      </c>
      <c r="D432" s="231">
        <v>1</v>
      </c>
      <c r="E432" s="147"/>
      <c r="F432" s="135">
        <f>+E432*D432</f>
        <v>0</v>
      </c>
      <c r="G432" s="126"/>
      <c r="H432" s="126"/>
      <c r="I432" s="126"/>
    </row>
    <row r="433" spans="1:9" ht="13.2">
      <c r="A433" s="196"/>
      <c r="B433" s="133" t="s">
        <v>403</v>
      </c>
      <c r="C433" s="137"/>
      <c r="D433" s="231"/>
      <c r="E433" s="148"/>
      <c r="F433" s="127"/>
      <c r="G433" s="126"/>
      <c r="H433" s="126"/>
      <c r="I433" s="126"/>
    </row>
    <row r="434" spans="1:9" ht="13.2">
      <c r="A434" s="196"/>
      <c r="B434" s="138"/>
      <c r="C434" s="137"/>
      <c r="D434" s="231"/>
      <c r="E434" s="148"/>
      <c r="F434" s="127"/>
      <c r="G434" s="126"/>
      <c r="H434" s="126"/>
      <c r="I434" s="126"/>
    </row>
    <row r="435" spans="1:9" ht="13.2">
      <c r="A435" s="196" t="s">
        <v>345</v>
      </c>
      <c r="B435" s="133" t="s">
        <v>575</v>
      </c>
      <c r="C435" s="137"/>
      <c r="D435" s="231"/>
      <c r="E435" s="148"/>
      <c r="F435" s="127"/>
      <c r="G435" s="126"/>
      <c r="H435" s="126"/>
      <c r="I435" s="126"/>
    </row>
    <row r="436" spans="1:9" ht="16.8">
      <c r="A436" s="196"/>
      <c r="B436" s="133" t="s">
        <v>576</v>
      </c>
      <c r="C436" s="137"/>
      <c r="D436" s="231"/>
      <c r="E436" s="148"/>
      <c r="F436" s="127"/>
      <c r="G436" s="126"/>
      <c r="H436" s="126"/>
      <c r="I436" s="126"/>
    </row>
    <row r="437" spans="1:9" ht="13.2">
      <c r="A437" s="196"/>
      <c r="B437" s="133" t="s">
        <v>550</v>
      </c>
      <c r="C437" s="137"/>
      <c r="D437" s="231"/>
      <c r="E437" s="148"/>
      <c r="F437" s="127"/>
      <c r="G437" s="126"/>
      <c r="H437" s="126"/>
      <c r="I437" s="126"/>
    </row>
    <row r="438" spans="1:9" ht="13.2">
      <c r="A438" s="196"/>
      <c r="B438" s="139" t="s">
        <v>400</v>
      </c>
      <c r="C438" s="137"/>
      <c r="D438" s="231"/>
      <c r="E438" s="148"/>
      <c r="F438" s="127"/>
      <c r="G438" s="126"/>
      <c r="H438" s="126"/>
      <c r="I438" s="126"/>
    </row>
    <row r="439" spans="1:9" ht="13.2">
      <c r="A439" s="196"/>
      <c r="B439" s="139" t="s">
        <v>577</v>
      </c>
      <c r="C439" s="134" t="s">
        <v>353</v>
      </c>
      <c r="D439" s="231">
        <v>1</v>
      </c>
      <c r="E439" s="147"/>
      <c r="F439" s="135">
        <f>+E439*D439</f>
        <v>0</v>
      </c>
      <c r="G439" s="126"/>
      <c r="H439" s="126"/>
      <c r="I439" s="126"/>
    </row>
    <row r="440" spans="1:9" ht="13.2">
      <c r="A440" s="196"/>
      <c r="B440" s="133" t="s">
        <v>403</v>
      </c>
      <c r="C440" s="137"/>
      <c r="D440" s="231"/>
      <c r="E440" s="148"/>
      <c r="F440" s="127"/>
      <c r="G440" s="126"/>
      <c r="H440" s="126"/>
      <c r="I440" s="126"/>
    </row>
    <row r="441" spans="1:9" ht="13.2">
      <c r="A441" s="196"/>
      <c r="B441" s="138"/>
      <c r="C441" s="137"/>
      <c r="D441" s="231"/>
      <c r="E441" s="148"/>
      <c r="F441" s="127"/>
      <c r="G441" s="126"/>
      <c r="H441" s="126"/>
      <c r="I441" s="126"/>
    </row>
    <row r="442" spans="1:9" ht="39.6">
      <c r="A442" s="201">
        <f>MAX($A$227:A441)+1</f>
        <v>19</v>
      </c>
      <c r="B442" s="133" t="s">
        <v>578</v>
      </c>
      <c r="C442" s="137"/>
      <c r="D442" s="231"/>
      <c r="E442" s="148"/>
      <c r="F442" s="127"/>
      <c r="G442" s="126"/>
      <c r="H442" s="126"/>
      <c r="I442" s="126"/>
    </row>
    <row r="443" spans="1:9" ht="13.2">
      <c r="A443" s="196"/>
      <c r="B443" s="133" t="s">
        <v>579</v>
      </c>
      <c r="C443" s="137"/>
      <c r="D443" s="231"/>
      <c r="E443" s="148"/>
      <c r="F443" s="127"/>
      <c r="G443" s="126"/>
      <c r="H443" s="126"/>
      <c r="I443" s="126"/>
    </row>
    <row r="444" spans="1:9" ht="16.8">
      <c r="A444" s="196"/>
      <c r="B444" s="133" t="s">
        <v>580</v>
      </c>
      <c r="C444" s="137"/>
      <c r="D444" s="231"/>
      <c r="E444" s="148"/>
      <c r="F444" s="127"/>
      <c r="G444" s="126"/>
      <c r="H444" s="126"/>
      <c r="I444" s="126"/>
    </row>
    <row r="445" spans="1:9" ht="13.2">
      <c r="A445" s="196"/>
      <c r="B445" s="133" t="s">
        <v>550</v>
      </c>
      <c r="C445" s="137"/>
      <c r="D445" s="231"/>
      <c r="E445" s="148"/>
      <c r="F445" s="127"/>
      <c r="G445" s="126"/>
      <c r="H445" s="126"/>
      <c r="I445" s="126"/>
    </row>
    <row r="446" spans="1:9" ht="13.2">
      <c r="A446" s="196"/>
      <c r="B446" s="139" t="s">
        <v>400</v>
      </c>
      <c r="C446" s="137"/>
      <c r="D446" s="231"/>
      <c r="E446" s="148"/>
      <c r="F446" s="127"/>
      <c r="G446" s="126"/>
      <c r="H446" s="126"/>
      <c r="I446" s="126"/>
    </row>
    <row r="447" spans="1:9" ht="13.2">
      <c r="A447" s="196"/>
      <c r="B447" s="139" t="s">
        <v>581</v>
      </c>
      <c r="C447" s="134" t="s">
        <v>353</v>
      </c>
      <c r="D447" s="231">
        <v>1</v>
      </c>
      <c r="E447" s="147"/>
      <c r="F447" s="135">
        <f>+E447*D447</f>
        <v>0</v>
      </c>
      <c r="G447" s="126"/>
      <c r="H447" s="126"/>
      <c r="I447" s="126"/>
    </row>
    <row r="448" spans="1:9" ht="13.2">
      <c r="A448" s="196"/>
      <c r="B448" s="133" t="s">
        <v>403</v>
      </c>
      <c r="C448" s="137"/>
      <c r="D448" s="231"/>
      <c r="E448" s="148"/>
      <c r="F448" s="127"/>
      <c r="G448" s="126"/>
      <c r="H448" s="126"/>
      <c r="I448" s="126"/>
    </row>
    <row r="449" spans="1:9" ht="13.2">
      <c r="A449" s="196"/>
      <c r="B449" s="138"/>
      <c r="C449" s="137"/>
      <c r="D449" s="231"/>
      <c r="E449" s="148"/>
      <c r="F449" s="127"/>
      <c r="G449" s="126"/>
      <c r="H449" s="126"/>
      <c r="I449" s="126"/>
    </row>
    <row r="450" spans="1:9" ht="92.4">
      <c r="A450" s="201">
        <f>MAX($A$227:A449)+1</f>
        <v>20</v>
      </c>
      <c r="B450" s="133" t="s">
        <v>582</v>
      </c>
      <c r="C450" s="137"/>
      <c r="D450" s="231"/>
      <c r="E450" s="148"/>
      <c r="F450" s="127"/>
      <c r="G450" s="132"/>
      <c r="H450" s="132"/>
      <c r="I450" s="132"/>
    </row>
    <row r="451" spans="1:9" ht="13.2">
      <c r="A451" s="196"/>
      <c r="B451" s="133" t="s">
        <v>583</v>
      </c>
      <c r="C451" s="137"/>
      <c r="D451" s="231"/>
      <c r="E451" s="148"/>
      <c r="F451" s="127"/>
      <c r="G451" s="126"/>
      <c r="H451" s="126"/>
      <c r="I451" s="126"/>
    </row>
    <row r="452" spans="1:9" ht="16.8">
      <c r="A452" s="196"/>
      <c r="B452" s="133" t="s">
        <v>584</v>
      </c>
      <c r="C452" s="137"/>
      <c r="D452" s="231"/>
      <c r="E452" s="148"/>
      <c r="F452" s="127"/>
      <c r="G452" s="127"/>
      <c r="H452" s="127"/>
      <c r="I452" s="127"/>
    </row>
    <row r="453" spans="1:9" ht="13.2">
      <c r="A453" s="196"/>
      <c r="B453" s="139" t="s">
        <v>400</v>
      </c>
      <c r="C453" s="137"/>
      <c r="D453" s="231"/>
      <c r="E453" s="148"/>
      <c r="F453" s="127"/>
      <c r="G453" s="127"/>
      <c r="H453" s="127"/>
      <c r="I453" s="127"/>
    </row>
    <row r="454" spans="1:9" ht="13.2">
      <c r="A454" s="196"/>
      <c r="B454" s="139" t="s">
        <v>585</v>
      </c>
      <c r="C454" s="134" t="s">
        <v>350</v>
      </c>
      <c r="D454" s="231">
        <v>1</v>
      </c>
      <c r="E454" s="147"/>
      <c r="F454" s="135">
        <f>+E454*D454</f>
        <v>0</v>
      </c>
      <c r="G454" s="127"/>
      <c r="H454" s="127"/>
      <c r="I454" s="127"/>
    </row>
    <row r="455" spans="1:9" ht="13.2">
      <c r="A455" s="196"/>
      <c r="B455" s="133" t="s">
        <v>403</v>
      </c>
      <c r="C455" s="137"/>
      <c r="D455" s="231"/>
      <c r="E455" s="148"/>
      <c r="F455" s="127"/>
      <c r="G455" s="127"/>
      <c r="H455" s="127"/>
      <c r="I455" s="127"/>
    </row>
    <row r="456" spans="1:9" ht="13.2">
      <c r="A456" s="196"/>
      <c r="B456" s="138"/>
      <c r="C456" s="137"/>
      <c r="D456" s="231"/>
      <c r="E456" s="148"/>
      <c r="F456" s="127"/>
      <c r="G456" s="127"/>
      <c r="H456" s="127"/>
      <c r="I456" s="127"/>
    </row>
    <row r="457" spans="1:9" ht="92.4">
      <c r="A457" s="201">
        <f>MAX($A$227:A456)+1</f>
        <v>21</v>
      </c>
      <c r="B457" s="133" t="s">
        <v>586</v>
      </c>
      <c r="C457" s="137"/>
      <c r="D457" s="231"/>
      <c r="E457" s="148"/>
      <c r="F457" s="127"/>
      <c r="G457" s="127"/>
      <c r="H457" s="127"/>
      <c r="I457" s="127"/>
    </row>
    <row r="458" spans="1:9" ht="13.2">
      <c r="A458" s="196"/>
      <c r="B458" s="138"/>
      <c r="C458" s="137"/>
      <c r="D458" s="231"/>
      <c r="E458" s="148"/>
      <c r="F458" s="127"/>
      <c r="G458" s="127"/>
      <c r="H458" s="127"/>
      <c r="I458" s="127"/>
    </row>
    <row r="459" spans="1:9" ht="13.2">
      <c r="A459" s="196" t="s">
        <v>343</v>
      </c>
      <c r="B459" s="133" t="s">
        <v>587</v>
      </c>
      <c r="C459" s="137"/>
      <c r="D459" s="231"/>
      <c r="E459" s="148"/>
      <c r="F459" s="127"/>
      <c r="G459" s="127"/>
      <c r="H459" s="127"/>
      <c r="I459" s="127"/>
    </row>
    <row r="460" spans="1:9" ht="16.8">
      <c r="A460" s="196"/>
      <c r="B460" s="133" t="s">
        <v>588</v>
      </c>
      <c r="C460" s="137"/>
      <c r="D460" s="231"/>
      <c r="E460" s="148"/>
      <c r="F460" s="127"/>
      <c r="G460" s="127"/>
      <c r="H460" s="127"/>
      <c r="I460" s="127"/>
    </row>
    <row r="461" spans="1:9" ht="13.2">
      <c r="A461" s="196"/>
      <c r="B461" s="139" t="s">
        <v>400</v>
      </c>
      <c r="C461" s="137"/>
      <c r="D461" s="231"/>
      <c r="E461" s="148"/>
      <c r="F461" s="127"/>
      <c r="G461" s="127"/>
      <c r="H461" s="127"/>
      <c r="I461" s="127"/>
    </row>
    <row r="462" spans="1:9" ht="13.2">
      <c r="A462" s="196"/>
      <c r="B462" s="139" t="s">
        <v>589</v>
      </c>
      <c r="C462" s="134" t="s">
        <v>350</v>
      </c>
      <c r="D462" s="231">
        <v>1</v>
      </c>
      <c r="E462" s="147"/>
      <c r="F462" s="135">
        <f>+E462*D462</f>
        <v>0</v>
      </c>
      <c r="G462" s="127"/>
      <c r="H462" s="127"/>
      <c r="I462" s="127"/>
    </row>
    <row r="463" spans="1:9" ht="13.2">
      <c r="A463" s="196"/>
      <c r="B463" s="138"/>
      <c r="C463" s="137"/>
      <c r="D463" s="231"/>
      <c r="E463" s="148"/>
      <c r="F463" s="127"/>
      <c r="G463" s="127"/>
      <c r="H463" s="127"/>
      <c r="I463" s="127"/>
    </row>
    <row r="464" spans="1:9" ht="13.2">
      <c r="A464" s="196" t="s">
        <v>345</v>
      </c>
      <c r="B464" s="133" t="s">
        <v>590</v>
      </c>
      <c r="C464" s="137"/>
      <c r="D464" s="231"/>
      <c r="E464" s="148"/>
      <c r="F464" s="127"/>
      <c r="G464" s="127"/>
      <c r="H464" s="127"/>
      <c r="I464" s="127"/>
    </row>
    <row r="465" spans="1:9" ht="16.8">
      <c r="A465" s="196"/>
      <c r="B465" s="133" t="s">
        <v>591</v>
      </c>
      <c r="C465" s="137"/>
      <c r="D465" s="231"/>
      <c r="E465" s="148"/>
      <c r="F465" s="127"/>
      <c r="G465" s="127"/>
      <c r="H465" s="127"/>
      <c r="I465" s="127"/>
    </row>
    <row r="466" spans="1:9" ht="13.2">
      <c r="A466" s="196"/>
      <c r="B466" s="139" t="s">
        <v>400</v>
      </c>
      <c r="C466" s="137"/>
      <c r="D466" s="231"/>
      <c r="E466" s="148"/>
      <c r="F466" s="127"/>
      <c r="G466" s="127"/>
      <c r="H466" s="127"/>
      <c r="I466" s="127"/>
    </row>
    <row r="467" spans="1:9" ht="13.2">
      <c r="A467" s="196"/>
      <c r="B467" s="139" t="s">
        <v>592</v>
      </c>
      <c r="C467" s="134" t="s">
        <v>350</v>
      </c>
      <c r="D467" s="231">
        <v>3</v>
      </c>
      <c r="E467" s="147"/>
      <c r="F467" s="135">
        <f>+E467*D467</f>
        <v>0</v>
      </c>
      <c r="G467" s="127"/>
      <c r="H467" s="127"/>
      <c r="I467" s="127"/>
    </row>
    <row r="468" spans="1:9" ht="13.2">
      <c r="A468" s="196" t="s">
        <v>996</v>
      </c>
      <c r="B468" s="133" t="s">
        <v>403</v>
      </c>
      <c r="C468" s="137"/>
      <c r="D468" s="231"/>
      <c r="E468" s="148"/>
      <c r="F468" s="127"/>
      <c r="G468" s="127"/>
      <c r="H468" s="127"/>
      <c r="I468" s="127"/>
    </row>
    <row r="469" spans="1:9" ht="13.2">
      <c r="A469" s="196"/>
      <c r="B469" s="138"/>
      <c r="C469" s="137"/>
      <c r="D469" s="231"/>
      <c r="E469" s="148"/>
      <c r="F469" s="127"/>
      <c r="G469" s="127"/>
      <c r="H469" s="127"/>
      <c r="I469" s="127"/>
    </row>
    <row r="470" spans="1:9" ht="39.6">
      <c r="A470" s="201">
        <f>MAX($A$227:A469)+1</f>
        <v>22</v>
      </c>
      <c r="B470" s="133" t="s">
        <v>593</v>
      </c>
      <c r="C470" s="137"/>
      <c r="D470" s="231"/>
      <c r="E470" s="148"/>
      <c r="F470" s="127"/>
      <c r="G470" s="127"/>
      <c r="H470" s="127"/>
      <c r="I470" s="127"/>
    </row>
    <row r="471" spans="1:9" ht="15.75" customHeight="1">
      <c r="A471" s="196"/>
      <c r="B471" s="133" t="s">
        <v>594</v>
      </c>
      <c r="C471" s="137"/>
      <c r="D471" s="231"/>
      <c r="E471" s="148"/>
      <c r="F471" s="127"/>
      <c r="G471" s="127"/>
      <c r="H471" s="127"/>
      <c r="I471" s="127"/>
    </row>
    <row r="472" spans="1:9" ht="13.2">
      <c r="A472" s="196"/>
      <c r="B472" s="133" t="s">
        <v>595</v>
      </c>
      <c r="C472" s="137"/>
      <c r="D472" s="231"/>
      <c r="E472" s="148"/>
      <c r="F472" s="127"/>
      <c r="G472" s="127"/>
      <c r="H472" s="127"/>
      <c r="I472" s="127"/>
    </row>
    <row r="473" spans="1:9" ht="15.6">
      <c r="A473" s="196"/>
      <c r="B473" s="133" t="s">
        <v>557</v>
      </c>
      <c r="C473" s="137"/>
      <c r="D473" s="231"/>
      <c r="E473" s="148"/>
      <c r="F473" s="127"/>
      <c r="G473" s="127"/>
      <c r="H473" s="127"/>
      <c r="I473" s="127"/>
    </row>
    <row r="474" spans="1:9" ht="13.2">
      <c r="A474" s="196"/>
      <c r="B474" s="133" t="s">
        <v>596</v>
      </c>
      <c r="C474" s="137"/>
      <c r="D474" s="231"/>
      <c r="E474" s="148"/>
      <c r="F474" s="127"/>
      <c r="G474" s="127"/>
      <c r="H474" s="127"/>
      <c r="I474" s="127"/>
    </row>
    <row r="475" spans="1:9" ht="13.2">
      <c r="A475" s="196"/>
      <c r="B475" s="133" t="s">
        <v>597</v>
      </c>
      <c r="C475" s="137"/>
      <c r="D475" s="231"/>
      <c r="E475" s="148"/>
      <c r="F475" s="127"/>
      <c r="G475" s="127"/>
      <c r="H475" s="127"/>
      <c r="I475" s="127"/>
    </row>
    <row r="476" spans="1:9" ht="13.2">
      <c r="A476" s="196"/>
      <c r="B476" s="133" t="s">
        <v>598</v>
      </c>
      <c r="C476" s="137"/>
      <c r="D476" s="231"/>
      <c r="E476" s="148"/>
      <c r="F476" s="127"/>
      <c r="G476" s="127"/>
      <c r="H476" s="127"/>
      <c r="I476" s="127"/>
    </row>
    <row r="477" spans="1:9" ht="15.6">
      <c r="A477" s="196"/>
      <c r="B477" s="133" t="s">
        <v>599</v>
      </c>
      <c r="C477" s="137"/>
      <c r="D477" s="231"/>
      <c r="E477" s="148"/>
      <c r="F477" s="127"/>
      <c r="G477" s="127"/>
      <c r="H477" s="127"/>
      <c r="I477" s="127"/>
    </row>
    <row r="478" spans="1:9" ht="13.2">
      <c r="A478" s="196"/>
      <c r="B478" s="133" t="s">
        <v>600</v>
      </c>
      <c r="C478" s="137"/>
      <c r="D478" s="231"/>
      <c r="E478" s="148"/>
      <c r="F478" s="127"/>
      <c r="G478" s="127"/>
      <c r="H478" s="127"/>
      <c r="I478" s="127"/>
    </row>
    <row r="479" spans="1:9" ht="13.2">
      <c r="A479" s="196"/>
      <c r="B479" s="133" t="s">
        <v>597</v>
      </c>
      <c r="C479" s="137"/>
      <c r="D479" s="231"/>
      <c r="E479" s="148"/>
      <c r="F479" s="127"/>
      <c r="G479" s="127"/>
      <c r="H479" s="127"/>
      <c r="I479" s="127"/>
    </row>
    <row r="480" spans="1:9" ht="13.2">
      <c r="A480" s="196"/>
      <c r="B480" s="139" t="s">
        <v>400</v>
      </c>
      <c r="C480" s="137"/>
      <c r="D480" s="231"/>
      <c r="E480" s="148"/>
      <c r="F480" s="127"/>
      <c r="G480" s="127"/>
      <c r="H480" s="127"/>
      <c r="I480" s="127"/>
    </row>
    <row r="481" spans="1:9" ht="13.2">
      <c r="A481" s="196"/>
      <c r="B481" s="139" t="s">
        <v>601</v>
      </c>
      <c r="C481" s="134" t="s">
        <v>350</v>
      </c>
      <c r="D481" s="231">
        <v>1</v>
      </c>
      <c r="E481" s="147"/>
      <c r="F481" s="135">
        <f>+E481*D481</f>
        <v>0</v>
      </c>
      <c r="G481" s="127"/>
      <c r="H481" s="127"/>
      <c r="I481" s="127"/>
    </row>
    <row r="482" spans="1:9" ht="13.2">
      <c r="A482" s="196"/>
      <c r="B482" s="133" t="s">
        <v>403</v>
      </c>
      <c r="C482" s="137"/>
      <c r="D482" s="231"/>
      <c r="E482" s="148"/>
      <c r="F482" s="127"/>
      <c r="G482" s="127"/>
      <c r="H482" s="127"/>
      <c r="I482" s="127"/>
    </row>
    <row r="483" spans="1:9" ht="13.2">
      <c r="A483" s="196"/>
      <c r="B483" s="138"/>
      <c r="C483" s="137"/>
      <c r="D483" s="231"/>
      <c r="E483" s="148"/>
      <c r="F483" s="127"/>
      <c r="G483" s="127"/>
      <c r="H483" s="127"/>
      <c r="I483" s="127"/>
    </row>
    <row r="484" spans="1:9" ht="39.6">
      <c r="A484" s="201">
        <f>MAX($A$227:A483)+1</f>
        <v>23</v>
      </c>
      <c r="B484" s="133" t="s">
        <v>593</v>
      </c>
      <c r="C484" s="137"/>
      <c r="D484" s="231"/>
      <c r="E484" s="148"/>
      <c r="F484" s="127"/>
      <c r="G484" s="127"/>
      <c r="H484" s="127"/>
      <c r="I484" s="127"/>
    </row>
    <row r="485" spans="1:9" ht="15.6">
      <c r="A485" s="196"/>
      <c r="B485" s="133" t="s">
        <v>602</v>
      </c>
      <c r="C485" s="137"/>
      <c r="D485" s="231"/>
      <c r="E485" s="148"/>
      <c r="F485" s="127"/>
      <c r="G485" s="127"/>
      <c r="H485" s="127"/>
      <c r="I485" s="127"/>
    </row>
    <row r="486" spans="1:9" ht="13.2">
      <c r="A486" s="196"/>
      <c r="B486" s="133" t="s">
        <v>595</v>
      </c>
      <c r="C486" s="137"/>
      <c r="D486" s="231"/>
      <c r="E486" s="148"/>
      <c r="F486" s="127"/>
      <c r="G486" s="127"/>
      <c r="H486" s="127"/>
      <c r="I486" s="127"/>
    </row>
    <row r="487" spans="1:9" ht="15.6">
      <c r="A487" s="196"/>
      <c r="B487" s="133" t="s">
        <v>552</v>
      </c>
      <c r="C487" s="137"/>
      <c r="D487" s="231"/>
      <c r="E487" s="148"/>
      <c r="F487" s="127"/>
      <c r="G487" s="127"/>
      <c r="H487" s="127"/>
      <c r="I487" s="127"/>
    </row>
    <row r="488" spans="1:9" ht="13.2">
      <c r="A488" s="196"/>
      <c r="B488" s="133" t="s">
        <v>603</v>
      </c>
      <c r="C488" s="137"/>
      <c r="D488" s="231"/>
      <c r="E488" s="148"/>
      <c r="F488" s="127"/>
      <c r="G488" s="127"/>
      <c r="H488" s="127"/>
      <c r="I488" s="127"/>
    </row>
    <row r="489" spans="1:9" ht="13.2">
      <c r="A489" s="196"/>
      <c r="B489" s="133" t="s">
        <v>604</v>
      </c>
      <c r="C489" s="137"/>
      <c r="D489" s="231"/>
      <c r="E489" s="148"/>
      <c r="F489" s="127"/>
      <c r="G489" s="127"/>
      <c r="H489" s="127"/>
      <c r="I489" s="127"/>
    </row>
    <row r="490" spans="1:9" ht="13.2">
      <c r="A490" s="196"/>
      <c r="B490" s="133" t="s">
        <v>598</v>
      </c>
      <c r="C490" s="137"/>
      <c r="D490" s="231"/>
      <c r="E490" s="148"/>
      <c r="F490" s="127"/>
      <c r="G490" s="127"/>
      <c r="H490" s="127"/>
      <c r="I490" s="127"/>
    </row>
    <row r="491" spans="1:9" ht="15.6">
      <c r="A491" s="196"/>
      <c r="B491" s="133" t="s">
        <v>605</v>
      </c>
      <c r="C491" s="137"/>
      <c r="D491" s="231"/>
      <c r="E491" s="148"/>
      <c r="F491" s="127"/>
      <c r="G491" s="127"/>
      <c r="H491" s="127"/>
      <c r="I491" s="127"/>
    </row>
    <row r="492" spans="1:9" ht="13.2">
      <c r="A492" s="196"/>
      <c r="B492" s="133" t="s">
        <v>606</v>
      </c>
      <c r="C492" s="137"/>
      <c r="D492" s="231"/>
      <c r="E492" s="148"/>
      <c r="F492" s="127"/>
      <c r="G492" s="127"/>
      <c r="H492" s="127"/>
      <c r="I492" s="127"/>
    </row>
    <row r="493" spans="1:9" ht="13.2">
      <c r="A493" s="196"/>
      <c r="B493" s="133" t="s">
        <v>597</v>
      </c>
      <c r="C493" s="137"/>
      <c r="D493" s="231"/>
      <c r="E493" s="148"/>
      <c r="F493" s="127"/>
      <c r="G493" s="127"/>
      <c r="H493" s="127"/>
      <c r="I493" s="127"/>
    </row>
    <row r="494" spans="1:9" ht="13.2">
      <c r="A494" s="196"/>
      <c r="B494" s="139" t="s">
        <v>400</v>
      </c>
      <c r="C494" s="137"/>
      <c r="D494" s="231"/>
      <c r="E494" s="148"/>
      <c r="F494" s="127"/>
      <c r="G494" s="127"/>
      <c r="H494" s="127"/>
      <c r="I494" s="127"/>
    </row>
    <row r="495" spans="1:9" ht="13.2">
      <c r="A495" s="196"/>
      <c r="B495" s="139" t="s">
        <v>607</v>
      </c>
      <c r="C495" s="134" t="s">
        <v>350</v>
      </c>
      <c r="D495" s="231">
        <v>1</v>
      </c>
      <c r="E495" s="147"/>
      <c r="F495" s="135">
        <f>+E495*D495</f>
        <v>0</v>
      </c>
      <c r="G495" s="127"/>
      <c r="H495" s="127"/>
      <c r="I495" s="127"/>
    </row>
    <row r="496" spans="1:9" ht="13.2">
      <c r="A496" s="196"/>
      <c r="B496" s="133" t="s">
        <v>403</v>
      </c>
      <c r="C496" s="137"/>
      <c r="D496" s="231"/>
      <c r="E496" s="148"/>
      <c r="F496" s="127"/>
      <c r="G496" s="127"/>
      <c r="H496" s="127"/>
      <c r="I496" s="127"/>
    </row>
    <row r="497" spans="1:9" ht="13.2">
      <c r="A497" s="196"/>
      <c r="B497" s="138"/>
      <c r="C497" s="137"/>
      <c r="D497" s="231"/>
      <c r="E497" s="148"/>
      <c r="F497" s="127"/>
      <c r="G497" s="127"/>
      <c r="H497" s="127"/>
      <c r="I497" s="127"/>
    </row>
    <row r="498" spans="1:9" ht="145.19999999999999">
      <c r="A498" s="201">
        <f>MAX($A$227:A497)+1</f>
        <v>24</v>
      </c>
      <c r="B498" s="133" t="s">
        <v>608</v>
      </c>
      <c r="C498" s="137"/>
      <c r="D498" s="231"/>
      <c r="E498" s="148"/>
      <c r="F498" s="127"/>
      <c r="G498" s="127"/>
      <c r="H498" s="127"/>
      <c r="I498" s="127"/>
    </row>
    <row r="499" spans="1:9" ht="13.2">
      <c r="A499" s="196"/>
      <c r="B499" s="133" t="s">
        <v>609</v>
      </c>
      <c r="C499" s="137"/>
      <c r="D499" s="231"/>
      <c r="E499" s="148"/>
      <c r="F499" s="127"/>
      <c r="G499" s="127"/>
      <c r="H499" s="127"/>
      <c r="I499" s="127"/>
    </row>
    <row r="500" spans="1:9" ht="13.2">
      <c r="A500" s="196"/>
      <c r="B500" s="133" t="s">
        <v>610</v>
      </c>
      <c r="C500" s="137"/>
      <c r="D500" s="231"/>
      <c r="E500" s="148"/>
      <c r="F500" s="127"/>
      <c r="G500" s="127"/>
      <c r="H500" s="127"/>
      <c r="I500" s="127"/>
    </row>
    <row r="501" spans="1:9" ht="13.2">
      <c r="A501" s="196"/>
      <c r="B501" s="133" t="s">
        <v>611</v>
      </c>
      <c r="C501" s="137"/>
      <c r="D501" s="231"/>
      <c r="E501" s="148"/>
      <c r="F501" s="127"/>
      <c r="G501" s="127"/>
      <c r="H501" s="127"/>
      <c r="I501" s="127"/>
    </row>
    <row r="502" spans="1:9" ht="13.2">
      <c r="A502" s="196"/>
      <c r="B502" s="133" t="s">
        <v>612</v>
      </c>
      <c r="C502" s="137"/>
      <c r="D502" s="231"/>
      <c r="E502" s="148"/>
      <c r="F502" s="127"/>
      <c r="G502" s="127"/>
      <c r="H502" s="127"/>
      <c r="I502" s="127"/>
    </row>
    <row r="503" spans="1:9" ht="15.6">
      <c r="A503" s="196"/>
      <c r="B503" s="133" t="s">
        <v>613</v>
      </c>
      <c r="C503" s="137"/>
      <c r="D503" s="231"/>
      <c r="E503" s="148"/>
      <c r="F503" s="127"/>
      <c r="G503" s="127"/>
      <c r="H503" s="127"/>
      <c r="I503" s="127"/>
    </row>
    <row r="504" spans="1:9" ht="15.6">
      <c r="A504" s="196"/>
      <c r="B504" s="133" t="s">
        <v>614</v>
      </c>
      <c r="C504" s="137"/>
      <c r="D504" s="231"/>
      <c r="E504" s="148"/>
      <c r="F504" s="127"/>
      <c r="G504" s="127"/>
      <c r="H504" s="127"/>
      <c r="I504" s="127"/>
    </row>
    <row r="505" spans="1:9" ht="13.2">
      <c r="A505" s="196"/>
      <c r="B505" s="139" t="s">
        <v>400</v>
      </c>
      <c r="C505" s="137"/>
      <c r="D505" s="231"/>
      <c r="E505" s="148"/>
      <c r="F505" s="127"/>
      <c r="G505" s="127"/>
      <c r="H505" s="127"/>
      <c r="I505" s="127"/>
    </row>
    <row r="506" spans="1:9" ht="13.2">
      <c r="A506" s="196"/>
      <c r="B506" s="139" t="s">
        <v>615</v>
      </c>
      <c r="C506" s="134" t="s">
        <v>350</v>
      </c>
      <c r="D506" s="231">
        <v>1</v>
      </c>
      <c r="E506" s="147"/>
      <c r="F506" s="135">
        <f>+E506*D506</f>
        <v>0</v>
      </c>
      <c r="G506" s="127"/>
      <c r="H506" s="127"/>
      <c r="I506" s="127"/>
    </row>
    <row r="507" spans="1:9" ht="13.2">
      <c r="A507" s="196"/>
      <c r="B507" s="133" t="s">
        <v>403</v>
      </c>
      <c r="C507" s="137"/>
      <c r="D507" s="231"/>
      <c r="E507" s="148"/>
      <c r="F507" s="127"/>
      <c r="G507" s="127"/>
      <c r="H507" s="127"/>
      <c r="I507" s="127"/>
    </row>
    <row r="508" spans="1:9" ht="13.2">
      <c r="A508" s="196"/>
      <c r="B508" s="139" t="s">
        <v>461</v>
      </c>
      <c r="C508" s="137"/>
      <c r="D508" s="231"/>
      <c r="E508" s="148"/>
      <c r="F508" s="127"/>
      <c r="G508" s="127"/>
      <c r="H508" s="127"/>
      <c r="I508" s="127"/>
    </row>
    <row r="509" spans="1:9" ht="79.2">
      <c r="A509" s="196"/>
      <c r="B509" s="139" t="s">
        <v>616</v>
      </c>
      <c r="C509" s="137"/>
      <c r="D509" s="231"/>
      <c r="E509" s="148"/>
      <c r="F509" s="127"/>
      <c r="G509" s="127"/>
      <c r="H509" s="127"/>
      <c r="I509" s="127"/>
    </row>
    <row r="510" spans="1:9" ht="13.2">
      <c r="A510" s="196"/>
      <c r="B510" s="138"/>
      <c r="C510" s="137"/>
      <c r="D510" s="231"/>
      <c r="E510" s="148"/>
      <c r="F510" s="127"/>
      <c r="G510" s="127"/>
      <c r="H510" s="127"/>
      <c r="I510" s="127"/>
    </row>
    <row r="511" spans="1:9" ht="52.8">
      <c r="A511" s="201">
        <f>MAX($A$227:A510)+1</f>
        <v>25</v>
      </c>
      <c r="B511" s="133" t="s">
        <v>617</v>
      </c>
      <c r="C511" s="137"/>
      <c r="D511" s="231"/>
      <c r="E511" s="148"/>
      <c r="F511" s="127"/>
      <c r="G511" s="127"/>
      <c r="H511" s="127"/>
      <c r="I511" s="127"/>
    </row>
    <row r="512" spans="1:9" ht="15.6">
      <c r="A512" s="196"/>
      <c r="B512" s="133" t="s">
        <v>618</v>
      </c>
      <c r="C512" s="137"/>
      <c r="D512" s="231"/>
      <c r="E512" s="148"/>
      <c r="F512" s="127"/>
      <c r="G512" s="127"/>
      <c r="H512" s="127"/>
      <c r="I512" s="127"/>
    </row>
    <row r="513" spans="1:9" ht="15.6">
      <c r="A513" s="196"/>
      <c r="B513" s="133" t="s">
        <v>619</v>
      </c>
      <c r="C513" s="137"/>
      <c r="D513" s="231"/>
      <c r="E513" s="148"/>
      <c r="F513" s="127"/>
      <c r="G513" s="127"/>
      <c r="H513" s="127"/>
      <c r="I513" s="127"/>
    </row>
    <row r="514" spans="1:9" ht="13.2">
      <c r="A514" s="196"/>
      <c r="B514" s="133" t="s">
        <v>620</v>
      </c>
      <c r="C514" s="134" t="s">
        <v>350</v>
      </c>
      <c r="D514" s="231">
        <v>1</v>
      </c>
      <c r="E514" s="147"/>
      <c r="F514" s="135">
        <f>+E514*D514</f>
        <v>0</v>
      </c>
      <c r="G514" s="127"/>
      <c r="H514" s="127"/>
      <c r="I514" s="127"/>
    </row>
    <row r="515" spans="1:9" ht="13.2">
      <c r="A515" s="196"/>
      <c r="B515" s="138"/>
      <c r="C515" s="137"/>
      <c r="D515" s="231"/>
      <c r="E515" s="148"/>
      <c r="F515" s="127"/>
      <c r="G515" s="127"/>
      <c r="H515" s="127"/>
      <c r="I515" s="127"/>
    </row>
    <row r="516" spans="1:9" ht="92.4">
      <c r="A516" s="201">
        <f>MAX($A$227:A515)+1</f>
        <v>26</v>
      </c>
      <c r="B516" s="133" t="s">
        <v>621</v>
      </c>
      <c r="C516" s="137"/>
      <c r="D516" s="231"/>
      <c r="E516" s="148"/>
      <c r="F516" s="127"/>
      <c r="G516" s="127"/>
      <c r="H516" s="127"/>
      <c r="I516" s="127"/>
    </row>
    <row r="517" spans="1:9" ht="13.2">
      <c r="A517" s="196"/>
      <c r="B517" s="139" t="s">
        <v>400</v>
      </c>
      <c r="C517" s="137"/>
      <c r="D517" s="231"/>
      <c r="E517" s="148"/>
      <c r="F517" s="127"/>
      <c r="G517" s="127"/>
      <c r="H517" s="127"/>
      <c r="I517" s="127"/>
    </row>
    <row r="518" spans="1:9" ht="13.2">
      <c r="A518" s="196"/>
      <c r="B518" s="139" t="s">
        <v>622</v>
      </c>
      <c r="C518" s="134" t="s">
        <v>350</v>
      </c>
      <c r="D518" s="231">
        <v>1</v>
      </c>
      <c r="E518" s="147"/>
      <c r="F518" s="135">
        <f>+E518*D518</f>
        <v>0</v>
      </c>
      <c r="G518" s="127"/>
      <c r="H518" s="127"/>
      <c r="I518" s="127"/>
    </row>
    <row r="519" spans="1:9" ht="13.2">
      <c r="A519" s="196"/>
      <c r="B519" s="133" t="s">
        <v>623</v>
      </c>
      <c r="C519" s="137"/>
      <c r="D519" s="231"/>
      <c r="E519" s="148"/>
      <c r="F519" s="127"/>
      <c r="G519" s="127"/>
      <c r="H519" s="127"/>
      <c r="I519" s="127"/>
    </row>
    <row r="520" spans="1:9" ht="13.2">
      <c r="A520" s="196"/>
      <c r="B520" s="133" t="s">
        <v>624</v>
      </c>
      <c r="C520" s="137"/>
      <c r="D520" s="231"/>
      <c r="E520" s="148"/>
      <c r="F520" s="127"/>
      <c r="G520" s="127"/>
      <c r="H520" s="127"/>
      <c r="I520" s="127"/>
    </row>
    <row r="521" spans="1:9" ht="13.2">
      <c r="A521" s="196"/>
      <c r="B521" s="133" t="s">
        <v>403</v>
      </c>
      <c r="C521" s="137"/>
      <c r="D521" s="231"/>
      <c r="E521" s="148"/>
      <c r="F521" s="127"/>
      <c r="G521" s="127"/>
      <c r="H521" s="127"/>
      <c r="I521" s="127"/>
    </row>
    <row r="522" spans="1:9" ht="13.2">
      <c r="A522" s="196"/>
      <c r="B522" s="138"/>
      <c r="C522" s="137"/>
      <c r="D522" s="231"/>
      <c r="E522" s="148"/>
      <c r="F522" s="127"/>
      <c r="G522" s="127"/>
      <c r="H522" s="127"/>
      <c r="I522" s="127"/>
    </row>
    <row r="523" spans="1:9" ht="39.6">
      <c r="A523" s="201">
        <f>MAX($A$227:A522)+1</f>
        <v>27</v>
      </c>
      <c r="B523" s="133" t="s">
        <v>625</v>
      </c>
      <c r="C523" s="137"/>
      <c r="D523" s="231"/>
      <c r="E523" s="148"/>
      <c r="F523" s="127"/>
      <c r="G523" s="127"/>
      <c r="H523" s="127"/>
      <c r="I523" s="127"/>
    </row>
    <row r="524" spans="1:9" ht="13.2">
      <c r="A524" s="196"/>
      <c r="B524" s="139" t="s">
        <v>400</v>
      </c>
      <c r="C524" s="137"/>
      <c r="D524" s="231"/>
      <c r="E524" s="148"/>
      <c r="F524" s="127"/>
      <c r="G524" s="127"/>
      <c r="H524" s="127"/>
      <c r="I524" s="127"/>
    </row>
    <row r="525" spans="1:9" ht="13.2">
      <c r="A525" s="196"/>
      <c r="B525" s="139" t="s">
        <v>626</v>
      </c>
      <c r="C525" s="134" t="s">
        <v>350</v>
      </c>
      <c r="D525" s="231">
        <v>1</v>
      </c>
      <c r="E525" s="147"/>
      <c r="F525" s="135">
        <f>+E525*D525</f>
        <v>0</v>
      </c>
      <c r="G525" s="127"/>
      <c r="H525" s="127"/>
      <c r="I525" s="127"/>
    </row>
    <row r="526" spans="1:9" ht="13.2">
      <c r="A526" s="196"/>
      <c r="B526" s="133" t="s">
        <v>627</v>
      </c>
      <c r="C526" s="137"/>
      <c r="D526" s="231"/>
      <c r="E526" s="148"/>
      <c r="F526" s="127"/>
      <c r="G526" s="127"/>
      <c r="H526" s="127"/>
      <c r="I526" s="127"/>
    </row>
    <row r="527" spans="1:9" ht="13.2">
      <c r="A527" s="196"/>
      <c r="B527" s="133" t="s">
        <v>403</v>
      </c>
      <c r="C527" s="137"/>
      <c r="D527" s="231"/>
      <c r="E527" s="148"/>
      <c r="F527" s="127"/>
      <c r="G527" s="127"/>
      <c r="H527" s="127"/>
      <c r="I527" s="127"/>
    </row>
    <row r="528" spans="1:9" ht="13.2">
      <c r="A528" s="196"/>
      <c r="B528" s="138"/>
      <c r="C528" s="137"/>
      <c r="D528" s="231"/>
      <c r="E528" s="148"/>
      <c r="F528" s="127"/>
      <c r="G528" s="127"/>
      <c r="H528" s="127"/>
      <c r="I528" s="127"/>
    </row>
    <row r="529" spans="1:9" ht="39.6">
      <c r="A529" s="201">
        <f>MAX($A$227:A528)+1</f>
        <v>28</v>
      </c>
      <c r="B529" s="133" t="s">
        <v>628</v>
      </c>
      <c r="C529" s="137"/>
      <c r="D529" s="231"/>
      <c r="E529" s="148"/>
      <c r="F529" s="127"/>
      <c r="G529" s="127"/>
      <c r="H529" s="127"/>
      <c r="I529" s="127"/>
    </row>
    <row r="530" spans="1:9" ht="13.2">
      <c r="A530" s="196"/>
      <c r="B530" s="139" t="s">
        <v>400</v>
      </c>
      <c r="C530" s="137"/>
      <c r="D530" s="231"/>
      <c r="E530" s="148"/>
      <c r="F530" s="127"/>
      <c r="G530" s="127"/>
      <c r="H530" s="127"/>
      <c r="I530" s="127"/>
    </row>
    <row r="531" spans="1:9" ht="13.2">
      <c r="A531" s="196"/>
      <c r="B531" s="139" t="s">
        <v>629</v>
      </c>
      <c r="C531" s="134" t="s">
        <v>350</v>
      </c>
      <c r="D531" s="231">
        <v>1</v>
      </c>
      <c r="E531" s="147"/>
      <c r="F531" s="135">
        <f>+E531*D531</f>
        <v>0</v>
      </c>
      <c r="G531" s="127"/>
      <c r="H531" s="127"/>
      <c r="I531" s="127"/>
    </row>
    <row r="532" spans="1:9" ht="13.2">
      <c r="A532" s="196"/>
      <c r="B532" s="133" t="s">
        <v>627</v>
      </c>
      <c r="C532" s="137"/>
      <c r="D532" s="231"/>
      <c r="E532" s="148"/>
      <c r="F532" s="127"/>
      <c r="G532" s="127"/>
      <c r="H532" s="127"/>
      <c r="I532" s="127"/>
    </row>
    <row r="533" spans="1:9" ht="13.2">
      <c r="A533" s="196"/>
      <c r="B533" s="133" t="s">
        <v>403</v>
      </c>
      <c r="C533" s="137"/>
      <c r="D533" s="231"/>
      <c r="E533" s="148"/>
      <c r="F533" s="127"/>
      <c r="G533" s="127"/>
      <c r="H533" s="127"/>
      <c r="I533" s="127"/>
    </row>
    <row r="534" spans="1:9" ht="13.2">
      <c r="A534" s="196"/>
      <c r="B534" s="138"/>
      <c r="C534" s="137"/>
      <c r="D534" s="231"/>
      <c r="E534" s="148"/>
      <c r="F534" s="127"/>
      <c r="G534" s="127"/>
      <c r="H534" s="127"/>
      <c r="I534" s="127"/>
    </row>
    <row r="535" spans="1:9" ht="39.6">
      <c r="A535" s="201">
        <f>MAX($A$227:A534)+1</f>
        <v>29</v>
      </c>
      <c r="B535" s="133" t="s">
        <v>630</v>
      </c>
      <c r="C535" s="137"/>
      <c r="D535" s="231"/>
      <c r="E535" s="148"/>
      <c r="F535" s="127"/>
      <c r="G535" s="126"/>
      <c r="H535" s="126"/>
      <c r="I535" s="126"/>
    </row>
    <row r="536" spans="1:9" ht="15.6">
      <c r="A536" s="196"/>
      <c r="B536" s="133" t="s">
        <v>631</v>
      </c>
      <c r="C536" s="137"/>
      <c r="D536" s="231"/>
      <c r="E536" s="148"/>
      <c r="F536" s="127"/>
      <c r="G536" s="126"/>
      <c r="H536" s="126"/>
      <c r="I536" s="126"/>
    </row>
    <row r="537" spans="1:9" ht="13.2">
      <c r="A537" s="196"/>
      <c r="B537" s="139" t="s">
        <v>493</v>
      </c>
      <c r="C537" s="137"/>
      <c r="D537" s="231"/>
      <c r="E537" s="148"/>
      <c r="F537" s="127"/>
      <c r="G537" s="126"/>
      <c r="H537" s="126"/>
      <c r="I537" s="126"/>
    </row>
    <row r="538" spans="1:9" ht="13.2">
      <c r="A538" s="196"/>
      <c r="B538" s="139" t="s">
        <v>632</v>
      </c>
      <c r="C538" s="134" t="s">
        <v>350</v>
      </c>
      <c r="D538" s="231">
        <v>1</v>
      </c>
      <c r="E538" s="147"/>
      <c r="F538" s="135">
        <f>+E538*D538</f>
        <v>0</v>
      </c>
      <c r="G538" s="126"/>
      <c r="H538" s="126"/>
      <c r="I538" s="126"/>
    </row>
    <row r="539" spans="1:9" ht="13.2">
      <c r="A539" s="196"/>
      <c r="B539" s="133" t="s">
        <v>403</v>
      </c>
      <c r="C539" s="137"/>
      <c r="D539" s="231"/>
      <c r="E539" s="148"/>
      <c r="F539" s="127"/>
      <c r="G539" s="126"/>
      <c r="H539" s="126"/>
      <c r="I539" s="126"/>
    </row>
    <row r="540" spans="1:9" ht="13.2">
      <c r="A540" s="196"/>
      <c r="B540" s="138"/>
      <c r="C540" s="137"/>
      <c r="D540" s="231"/>
      <c r="E540" s="148"/>
      <c r="F540" s="127"/>
      <c r="G540" s="126"/>
      <c r="H540" s="126"/>
      <c r="I540" s="126"/>
    </row>
    <row r="541" spans="1:9" ht="39.6">
      <c r="A541" s="201">
        <f>MAX($A$227:A540)+1</f>
        <v>30</v>
      </c>
      <c r="B541" s="133" t="s">
        <v>633</v>
      </c>
      <c r="C541" s="137"/>
      <c r="D541" s="231"/>
      <c r="E541" s="148"/>
      <c r="F541" s="127"/>
      <c r="G541" s="126"/>
      <c r="H541" s="126"/>
      <c r="I541" s="126"/>
    </row>
    <row r="542" spans="1:9" ht="13.2">
      <c r="A542" s="196"/>
      <c r="B542" s="133" t="s">
        <v>634</v>
      </c>
      <c r="C542" s="134" t="s">
        <v>350</v>
      </c>
      <c r="D542" s="231">
        <v>2</v>
      </c>
      <c r="E542" s="147"/>
      <c r="F542" s="135">
        <f>+E542*D542</f>
        <v>0</v>
      </c>
      <c r="G542" s="126"/>
      <c r="H542" s="126"/>
      <c r="I542" s="126"/>
    </row>
    <row r="543" spans="1:9" ht="13.2">
      <c r="A543" s="196"/>
      <c r="B543" s="138"/>
      <c r="C543" s="137"/>
      <c r="D543" s="231"/>
      <c r="E543" s="148"/>
      <c r="F543" s="127"/>
      <c r="G543" s="126"/>
      <c r="H543" s="126"/>
      <c r="I543" s="126"/>
    </row>
    <row r="544" spans="1:9" ht="105.6">
      <c r="A544" s="201">
        <f>MAX($A$227:A543)+1</f>
        <v>31</v>
      </c>
      <c r="B544" s="133" t="s">
        <v>635</v>
      </c>
      <c r="C544" s="137"/>
      <c r="D544" s="231"/>
      <c r="E544" s="148"/>
      <c r="F544" s="127"/>
      <c r="G544" s="126"/>
      <c r="H544" s="126"/>
      <c r="I544" s="126"/>
    </row>
    <row r="545" spans="1:9" ht="13.2">
      <c r="A545" s="196"/>
      <c r="B545" s="139" t="s">
        <v>400</v>
      </c>
      <c r="C545" s="137"/>
      <c r="D545" s="231"/>
      <c r="E545" s="148"/>
      <c r="F545" s="127"/>
      <c r="G545" s="126"/>
      <c r="H545" s="126"/>
      <c r="I545" s="126"/>
    </row>
    <row r="546" spans="1:9" ht="13.2">
      <c r="A546" s="196"/>
      <c r="B546" s="139" t="s">
        <v>636</v>
      </c>
      <c r="C546" s="134" t="s">
        <v>350</v>
      </c>
      <c r="D546" s="231">
        <v>1</v>
      </c>
      <c r="E546" s="147"/>
      <c r="F546" s="135">
        <f>+E546*D546</f>
        <v>0</v>
      </c>
      <c r="G546" s="126"/>
      <c r="H546" s="126"/>
      <c r="I546" s="126"/>
    </row>
    <row r="547" spans="1:9" ht="13.2">
      <c r="A547" s="196"/>
      <c r="B547" s="133" t="s">
        <v>403</v>
      </c>
      <c r="C547" s="137"/>
      <c r="D547" s="231"/>
      <c r="E547" s="148"/>
      <c r="F547" s="127"/>
      <c r="G547" s="126"/>
      <c r="H547" s="126"/>
      <c r="I547" s="126"/>
    </row>
    <row r="548" spans="1:9" ht="13.2">
      <c r="A548" s="196"/>
      <c r="B548" s="138"/>
      <c r="C548" s="137"/>
      <c r="D548" s="231"/>
      <c r="E548" s="148"/>
      <c r="F548" s="127"/>
      <c r="G548" s="126"/>
      <c r="H548" s="126"/>
      <c r="I548" s="126"/>
    </row>
    <row r="549" spans="1:9" ht="105.6">
      <c r="A549" s="201">
        <f>MAX($A$227:A548)+1</f>
        <v>32</v>
      </c>
      <c r="B549" s="133" t="s">
        <v>637</v>
      </c>
      <c r="C549" s="137"/>
      <c r="D549" s="231"/>
      <c r="E549" s="148"/>
      <c r="F549" s="127"/>
      <c r="G549" s="126"/>
      <c r="H549" s="126"/>
      <c r="I549" s="126"/>
    </row>
    <row r="550" spans="1:9" ht="13.2">
      <c r="A550" s="196"/>
      <c r="B550" s="139" t="s">
        <v>638</v>
      </c>
      <c r="C550" s="137"/>
      <c r="D550" s="231"/>
      <c r="E550" s="148"/>
      <c r="F550" s="127"/>
      <c r="G550" s="126"/>
      <c r="H550" s="126"/>
      <c r="I550" s="126"/>
    </row>
    <row r="551" spans="1:9" ht="13.2">
      <c r="A551" s="196"/>
      <c r="B551" s="139" t="s">
        <v>636</v>
      </c>
      <c r="C551" s="134" t="s">
        <v>350</v>
      </c>
      <c r="D551" s="231">
        <v>1</v>
      </c>
      <c r="E551" s="147"/>
      <c r="F551" s="135">
        <f>+E551*D551</f>
        <v>0</v>
      </c>
      <c r="G551" s="126"/>
      <c r="H551" s="126"/>
      <c r="I551" s="126"/>
    </row>
    <row r="552" spans="1:9" ht="13.2">
      <c r="A552" s="196"/>
      <c r="B552" s="133" t="s">
        <v>403</v>
      </c>
      <c r="C552" s="137"/>
      <c r="D552" s="231"/>
      <c r="E552" s="148"/>
      <c r="F552" s="127"/>
      <c r="G552" s="126"/>
      <c r="H552" s="126"/>
      <c r="I552" s="126"/>
    </row>
    <row r="553" spans="1:9" ht="13.2">
      <c r="A553" s="196"/>
      <c r="B553" s="138"/>
      <c r="C553" s="137"/>
      <c r="D553" s="231"/>
      <c r="E553" s="148"/>
      <c r="F553" s="127"/>
      <c r="G553" s="126"/>
      <c r="H553" s="126"/>
      <c r="I553" s="126"/>
    </row>
    <row r="554" spans="1:9" ht="39.6">
      <c r="A554" s="201">
        <f>MAX($A$227:A553)+1</f>
        <v>33</v>
      </c>
      <c r="B554" s="133" t="s">
        <v>639</v>
      </c>
      <c r="C554" s="137"/>
      <c r="D554" s="231"/>
      <c r="E554" s="148"/>
      <c r="F554" s="127"/>
      <c r="G554" s="126"/>
      <c r="H554" s="126"/>
      <c r="I554" s="126"/>
    </row>
    <row r="555" spans="1:9" ht="13.2">
      <c r="A555" s="196"/>
      <c r="B555" s="133" t="s">
        <v>640</v>
      </c>
      <c r="C555" s="134" t="s">
        <v>350</v>
      </c>
      <c r="D555" s="231">
        <v>2</v>
      </c>
      <c r="E555" s="147"/>
      <c r="F555" s="135">
        <f t="shared" ref="F555:F558" si="1">+E555*D555</f>
        <v>0</v>
      </c>
      <c r="G555" s="126"/>
      <c r="H555" s="126"/>
      <c r="I555" s="126"/>
    </row>
    <row r="556" spans="1:9" ht="13.2">
      <c r="A556" s="196"/>
      <c r="B556" s="133" t="s">
        <v>641</v>
      </c>
      <c r="C556" s="134" t="s">
        <v>350</v>
      </c>
      <c r="D556" s="231">
        <v>2</v>
      </c>
      <c r="E556" s="147"/>
      <c r="F556" s="135">
        <f t="shared" si="1"/>
        <v>0</v>
      </c>
      <c r="G556" s="126"/>
      <c r="H556" s="126"/>
      <c r="I556" s="126"/>
    </row>
    <row r="557" spans="1:9" ht="13.2">
      <c r="A557" s="196"/>
      <c r="B557" s="133" t="s">
        <v>642</v>
      </c>
      <c r="C557" s="134" t="s">
        <v>350</v>
      </c>
      <c r="D557" s="231">
        <v>4</v>
      </c>
      <c r="E557" s="147"/>
      <c r="F557" s="135">
        <f t="shared" si="1"/>
        <v>0</v>
      </c>
      <c r="G557" s="126"/>
      <c r="H557" s="126"/>
      <c r="I557" s="126"/>
    </row>
    <row r="558" spans="1:9" ht="13.2">
      <c r="A558" s="196"/>
      <c r="B558" s="133" t="s">
        <v>643</v>
      </c>
      <c r="C558" s="134" t="s">
        <v>350</v>
      </c>
      <c r="D558" s="231">
        <v>4</v>
      </c>
      <c r="E558" s="147"/>
      <c r="F558" s="135">
        <f t="shared" si="1"/>
        <v>0</v>
      </c>
      <c r="G558" s="126"/>
      <c r="H558" s="126"/>
      <c r="I558" s="126"/>
    </row>
    <row r="559" spans="1:9" ht="13.2">
      <c r="A559" s="196"/>
      <c r="B559" s="138"/>
      <c r="C559" s="137"/>
      <c r="D559" s="231"/>
      <c r="E559" s="148"/>
      <c r="F559" s="127"/>
      <c r="G559" s="126"/>
      <c r="H559" s="126"/>
      <c r="I559" s="126"/>
    </row>
    <row r="560" spans="1:9" ht="39.6">
      <c r="A560" s="201">
        <f>MAX($A$227:A559)+1</f>
        <v>34</v>
      </c>
      <c r="B560" s="133" t="s">
        <v>644</v>
      </c>
      <c r="C560" s="137"/>
      <c r="D560" s="231"/>
      <c r="E560" s="148"/>
      <c r="F560" s="127"/>
      <c r="G560" s="126"/>
      <c r="H560" s="126"/>
      <c r="I560" s="126"/>
    </row>
    <row r="561" spans="1:9" ht="13.2">
      <c r="A561" s="196"/>
      <c r="B561" s="133" t="s">
        <v>645</v>
      </c>
      <c r="C561" s="134" t="s">
        <v>350</v>
      </c>
      <c r="D561" s="231">
        <v>4</v>
      </c>
      <c r="E561" s="147"/>
      <c r="F561" s="135">
        <f t="shared" ref="F561:F564" si="2">+E561*D561</f>
        <v>0</v>
      </c>
      <c r="G561" s="126"/>
      <c r="H561" s="126"/>
      <c r="I561" s="126"/>
    </row>
    <row r="562" spans="1:9" ht="13.2">
      <c r="A562" s="196"/>
      <c r="B562" s="133" t="s">
        <v>646</v>
      </c>
      <c r="C562" s="134" t="s">
        <v>350</v>
      </c>
      <c r="D562" s="231">
        <v>2</v>
      </c>
      <c r="E562" s="147"/>
      <c r="F562" s="135">
        <f t="shared" si="2"/>
        <v>0</v>
      </c>
      <c r="G562" s="126"/>
      <c r="H562" s="126"/>
      <c r="I562" s="126"/>
    </row>
    <row r="563" spans="1:9" ht="13.2">
      <c r="A563" s="196"/>
      <c r="B563" s="133" t="s">
        <v>647</v>
      </c>
      <c r="C563" s="134" t="s">
        <v>350</v>
      </c>
      <c r="D563" s="231">
        <v>10</v>
      </c>
      <c r="E563" s="147"/>
      <c r="F563" s="135">
        <f t="shared" si="2"/>
        <v>0</v>
      </c>
      <c r="G563" s="126"/>
      <c r="H563" s="126"/>
      <c r="I563" s="126"/>
    </row>
    <row r="564" spans="1:9" ht="13.2">
      <c r="A564" s="196"/>
      <c r="B564" s="133" t="s">
        <v>648</v>
      </c>
      <c r="C564" s="134" t="s">
        <v>350</v>
      </c>
      <c r="D564" s="231">
        <v>2</v>
      </c>
      <c r="E564" s="147"/>
      <c r="F564" s="135">
        <f t="shared" si="2"/>
        <v>0</v>
      </c>
      <c r="G564" s="126"/>
      <c r="H564" s="126"/>
      <c r="I564" s="126"/>
    </row>
    <row r="565" spans="1:9" ht="13.2">
      <c r="A565" s="196"/>
      <c r="B565" s="138"/>
      <c r="C565" s="137"/>
      <c r="D565" s="231"/>
      <c r="E565" s="148"/>
      <c r="F565" s="127"/>
      <c r="G565" s="126"/>
      <c r="H565" s="126"/>
      <c r="I565" s="126"/>
    </row>
    <row r="566" spans="1:9" ht="52.8">
      <c r="A566" s="201">
        <f>MAX($A$227:A565)+1</f>
        <v>35</v>
      </c>
      <c r="B566" s="133" t="s">
        <v>649</v>
      </c>
      <c r="C566" s="137"/>
      <c r="D566" s="231"/>
      <c r="E566" s="148"/>
      <c r="F566" s="127"/>
      <c r="G566" s="126"/>
      <c r="H566" s="126"/>
      <c r="I566" s="126"/>
    </row>
    <row r="567" spans="1:9" ht="13.2">
      <c r="A567" s="196"/>
      <c r="B567" s="139" t="s">
        <v>493</v>
      </c>
      <c r="C567" s="137"/>
      <c r="D567" s="231"/>
      <c r="E567" s="148"/>
      <c r="F567" s="127"/>
      <c r="G567" s="126"/>
      <c r="H567" s="126"/>
      <c r="I567" s="126"/>
    </row>
    <row r="568" spans="1:9" ht="13.2">
      <c r="A568" s="196"/>
      <c r="B568" s="139" t="s">
        <v>650</v>
      </c>
      <c r="C568" s="137"/>
      <c r="D568" s="231"/>
      <c r="E568" s="148"/>
      <c r="F568" s="127"/>
      <c r="G568" s="126"/>
      <c r="H568" s="126"/>
      <c r="I568" s="126"/>
    </row>
    <row r="569" spans="1:9" ht="13.2">
      <c r="A569" s="196"/>
      <c r="B569" s="133" t="s">
        <v>642</v>
      </c>
      <c r="C569" s="134" t="s">
        <v>350</v>
      </c>
      <c r="D569" s="231">
        <v>1</v>
      </c>
      <c r="E569" s="147"/>
      <c r="F569" s="135">
        <f t="shared" ref="F569:F570" si="3">+E569*D569</f>
        <v>0</v>
      </c>
      <c r="G569" s="126"/>
      <c r="H569" s="126"/>
      <c r="I569" s="126"/>
    </row>
    <row r="570" spans="1:9" ht="13.2">
      <c r="A570" s="196"/>
      <c r="B570" s="133" t="s">
        <v>643</v>
      </c>
      <c r="C570" s="134" t="s">
        <v>350</v>
      </c>
      <c r="D570" s="231">
        <v>1</v>
      </c>
      <c r="E570" s="147"/>
      <c r="F570" s="135">
        <f t="shared" si="3"/>
        <v>0</v>
      </c>
      <c r="G570" s="126"/>
      <c r="H570" s="126"/>
      <c r="I570" s="126"/>
    </row>
    <row r="571" spans="1:9" ht="13.2">
      <c r="A571" s="196"/>
      <c r="B571" s="133" t="s">
        <v>403</v>
      </c>
      <c r="C571" s="137"/>
      <c r="D571" s="231"/>
      <c r="E571" s="148"/>
      <c r="F571" s="127"/>
      <c r="G571" s="126"/>
      <c r="H571" s="126"/>
      <c r="I571" s="126"/>
    </row>
    <row r="572" spans="1:9" ht="13.2">
      <c r="A572" s="196"/>
      <c r="B572" s="138"/>
      <c r="C572" s="137"/>
      <c r="D572" s="231"/>
      <c r="E572" s="148"/>
      <c r="F572" s="127"/>
      <c r="G572" s="126"/>
      <c r="H572" s="126"/>
      <c r="I572" s="126"/>
    </row>
    <row r="573" spans="1:9" ht="52.8">
      <c r="A573" s="201">
        <f>MAX($A$227:A572)+1</f>
        <v>36</v>
      </c>
      <c r="B573" s="133" t="s">
        <v>651</v>
      </c>
      <c r="C573" s="137"/>
      <c r="D573" s="231"/>
      <c r="E573" s="148"/>
      <c r="F573" s="127"/>
      <c r="G573" s="126"/>
      <c r="H573" s="126"/>
      <c r="I573" s="126"/>
    </row>
    <row r="574" spans="1:9" ht="13.2">
      <c r="A574" s="196"/>
      <c r="B574" s="133" t="s">
        <v>645</v>
      </c>
      <c r="C574" s="134" t="s">
        <v>350</v>
      </c>
      <c r="D574" s="231">
        <v>3</v>
      </c>
      <c r="E574" s="147"/>
      <c r="F574" s="135">
        <f t="shared" ref="F574:F575" si="4">+E574*D574</f>
        <v>0</v>
      </c>
      <c r="G574" s="126"/>
      <c r="H574" s="126"/>
      <c r="I574" s="126"/>
    </row>
    <row r="575" spans="1:9" ht="13.2">
      <c r="A575" s="196"/>
      <c r="B575" s="133" t="s">
        <v>647</v>
      </c>
      <c r="C575" s="134" t="s">
        <v>350</v>
      </c>
      <c r="D575" s="231">
        <v>3</v>
      </c>
      <c r="E575" s="147"/>
      <c r="F575" s="135">
        <f t="shared" si="4"/>
        <v>0</v>
      </c>
      <c r="G575" s="126"/>
      <c r="H575" s="126"/>
      <c r="I575" s="126"/>
    </row>
    <row r="576" spans="1:9" ht="13.2">
      <c r="A576" s="196"/>
      <c r="B576" s="139" t="s">
        <v>400</v>
      </c>
      <c r="C576" s="137"/>
      <c r="D576" s="231"/>
      <c r="E576" s="148"/>
      <c r="F576" s="127"/>
      <c r="G576" s="126"/>
      <c r="H576" s="126"/>
      <c r="I576" s="126"/>
    </row>
    <row r="577" spans="1:9" ht="13.2">
      <c r="A577" s="196"/>
      <c r="B577" s="139" t="s">
        <v>652</v>
      </c>
      <c r="C577" s="137"/>
      <c r="D577" s="231"/>
      <c r="E577" s="148"/>
      <c r="F577" s="127"/>
      <c r="G577" s="126"/>
      <c r="H577" s="126"/>
      <c r="I577" s="126"/>
    </row>
    <row r="578" spans="1:9" ht="13.2">
      <c r="A578" s="196"/>
      <c r="B578" s="133" t="s">
        <v>403</v>
      </c>
      <c r="C578" s="137"/>
      <c r="D578" s="231"/>
      <c r="E578" s="148"/>
      <c r="F578" s="127"/>
      <c r="G578" s="126"/>
      <c r="H578" s="126"/>
      <c r="I578" s="126"/>
    </row>
    <row r="579" spans="1:9" ht="13.2">
      <c r="A579" s="196"/>
      <c r="B579" s="138"/>
      <c r="C579" s="137"/>
      <c r="D579" s="231"/>
      <c r="E579" s="148"/>
      <c r="F579" s="127"/>
      <c r="G579" s="126"/>
      <c r="H579" s="126"/>
      <c r="I579" s="126"/>
    </row>
    <row r="580" spans="1:9" ht="39.6">
      <c r="A580" s="201">
        <f>MAX($A$227:A579)+1</f>
        <v>37</v>
      </c>
      <c r="B580" s="133" t="s">
        <v>653</v>
      </c>
      <c r="C580" s="137"/>
      <c r="D580" s="231"/>
      <c r="E580" s="148"/>
      <c r="F580" s="127"/>
      <c r="G580" s="126"/>
      <c r="H580" s="126"/>
      <c r="I580" s="126"/>
    </row>
    <row r="581" spans="1:9" ht="13.2">
      <c r="A581" s="196"/>
      <c r="B581" s="133" t="s">
        <v>645</v>
      </c>
      <c r="C581" s="134" t="s">
        <v>350</v>
      </c>
      <c r="D581" s="231">
        <v>1</v>
      </c>
      <c r="E581" s="147"/>
      <c r="F581" s="135">
        <f t="shared" ref="F581:F582" si="5">+E581*D581</f>
        <v>0</v>
      </c>
    </row>
    <row r="582" spans="1:9" ht="13.2">
      <c r="A582" s="196"/>
      <c r="B582" s="133" t="s">
        <v>647</v>
      </c>
      <c r="C582" s="134" t="s">
        <v>350</v>
      </c>
      <c r="D582" s="231">
        <v>4</v>
      </c>
      <c r="E582" s="147"/>
      <c r="F582" s="135">
        <f t="shared" si="5"/>
        <v>0</v>
      </c>
    </row>
    <row r="583" spans="1:9" ht="13.2">
      <c r="A583" s="196"/>
      <c r="B583" s="138"/>
      <c r="C583" s="137"/>
      <c r="D583" s="231"/>
      <c r="E583" s="148"/>
      <c r="F583" s="127"/>
    </row>
    <row r="584" spans="1:9" ht="39.6">
      <c r="A584" s="201">
        <f>MAX($A$227:A583)+1</f>
        <v>38</v>
      </c>
      <c r="B584" s="133" t="s">
        <v>654</v>
      </c>
      <c r="C584" s="137"/>
      <c r="D584" s="231"/>
      <c r="E584" s="148"/>
      <c r="F584" s="127"/>
    </row>
    <row r="585" spans="1:9" ht="13.2">
      <c r="A585" s="196"/>
      <c r="B585" s="133" t="s">
        <v>642</v>
      </c>
      <c r="C585" s="134" t="s">
        <v>350</v>
      </c>
      <c r="D585" s="231">
        <v>1</v>
      </c>
      <c r="E585" s="147"/>
      <c r="F585" s="135">
        <f t="shared" ref="F585:F586" si="6">+E585*D585</f>
        <v>0</v>
      </c>
    </row>
    <row r="586" spans="1:9" ht="13.2">
      <c r="A586" s="196"/>
      <c r="B586" s="133" t="s">
        <v>643</v>
      </c>
      <c r="C586" s="134" t="s">
        <v>350</v>
      </c>
      <c r="D586" s="231">
        <v>1</v>
      </c>
      <c r="E586" s="147"/>
      <c r="F586" s="135">
        <f t="shared" si="6"/>
        <v>0</v>
      </c>
    </row>
    <row r="587" spans="1:9" ht="13.2">
      <c r="A587" s="196"/>
      <c r="B587" s="138"/>
      <c r="C587" s="137"/>
      <c r="D587" s="231"/>
      <c r="E587" s="148"/>
      <c r="F587" s="127"/>
    </row>
    <row r="588" spans="1:9" ht="52.8">
      <c r="A588" s="201">
        <f>MAX($A$227:A587)+1</f>
        <v>39</v>
      </c>
      <c r="B588" s="133" t="s">
        <v>655</v>
      </c>
      <c r="C588" s="137"/>
      <c r="D588" s="231"/>
      <c r="E588" s="148"/>
      <c r="F588" s="127"/>
    </row>
    <row r="589" spans="1:9" ht="13.2">
      <c r="A589" s="196"/>
      <c r="B589" s="133" t="s">
        <v>645</v>
      </c>
      <c r="C589" s="134" t="s">
        <v>350</v>
      </c>
      <c r="D589" s="231">
        <v>1</v>
      </c>
      <c r="E589" s="147"/>
      <c r="F589" s="135">
        <f t="shared" ref="F589:F590" si="7">+E589*D589</f>
        <v>0</v>
      </c>
    </row>
    <row r="590" spans="1:9" ht="13.2">
      <c r="A590" s="196"/>
      <c r="B590" s="133" t="s">
        <v>647</v>
      </c>
      <c r="C590" s="134" t="s">
        <v>350</v>
      </c>
      <c r="D590" s="231">
        <v>2</v>
      </c>
      <c r="E590" s="147"/>
      <c r="F590" s="135">
        <f t="shared" si="7"/>
        <v>0</v>
      </c>
    </row>
    <row r="591" spans="1:9" ht="13.2">
      <c r="A591" s="196"/>
      <c r="B591" s="138"/>
      <c r="C591" s="137"/>
      <c r="D591" s="231"/>
      <c r="E591" s="148"/>
      <c r="F591" s="127"/>
    </row>
    <row r="592" spans="1:9" ht="52.8">
      <c r="A592" s="201">
        <f>MAX($A$227:A591)+1</f>
        <v>40</v>
      </c>
      <c r="B592" s="133" t="s">
        <v>656</v>
      </c>
      <c r="C592" s="137"/>
      <c r="D592" s="231"/>
      <c r="E592" s="148"/>
      <c r="F592" s="127"/>
    </row>
    <row r="593" spans="1:6" ht="13.2">
      <c r="A593" s="196"/>
      <c r="B593" s="133" t="s">
        <v>657</v>
      </c>
      <c r="C593" s="134" t="s">
        <v>350</v>
      </c>
      <c r="D593" s="231">
        <v>1</v>
      </c>
      <c r="E593" s="147"/>
      <c r="F593" s="135">
        <f>+E593*D593</f>
        <v>0</v>
      </c>
    </row>
    <row r="594" spans="1:6" ht="13.2">
      <c r="A594" s="196"/>
      <c r="B594" s="139" t="s">
        <v>400</v>
      </c>
      <c r="C594" s="137"/>
      <c r="D594" s="231"/>
      <c r="E594" s="148"/>
      <c r="F594" s="127"/>
    </row>
    <row r="595" spans="1:6" ht="13.2">
      <c r="A595" s="196"/>
      <c r="B595" s="139" t="s">
        <v>658</v>
      </c>
      <c r="C595" s="137"/>
      <c r="D595" s="231"/>
      <c r="E595" s="148"/>
      <c r="F595" s="127"/>
    </row>
    <row r="596" spans="1:6" ht="13.2">
      <c r="A596" s="196"/>
      <c r="B596" s="133" t="s">
        <v>403</v>
      </c>
      <c r="C596" s="137"/>
      <c r="D596" s="231"/>
      <c r="E596" s="148"/>
      <c r="F596" s="127"/>
    </row>
    <row r="597" spans="1:6" ht="13.2">
      <c r="A597" s="196"/>
      <c r="B597" s="138"/>
      <c r="C597" s="137"/>
      <c r="D597" s="231"/>
      <c r="E597" s="148"/>
      <c r="F597" s="127"/>
    </row>
    <row r="598" spans="1:6" ht="52.8">
      <c r="A598" s="201">
        <f>MAX($A$227:A597)+1</f>
        <v>41</v>
      </c>
      <c r="B598" s="133" t="s">
        <v>659</v>
      </c>
      <c r="C598" s="137"/>
      <c r="D598" s="231"/>
      <c r="E598" s="148"/>
      <c r="F598" s="127"/>
    </row>
    <row r="599" spans="1:6" ht="13.2">
      <c r="A599" s="196"/>
      <c r="B599" s="133" t="s">
        <v>640</v>
      </c>
      <c r="C599" s="134" t="s">
        <v>350</v>
      </c>
      <c r="D599" s="231">
        <v>5</v>
      </c>
      <c r="E599" s="147"/>
      <c r="F599" s="135">
        <f t="shared" ref="F599:F601" si="8">+E599*D599</f>
        <v>0</v>
      </c>
    </row>
    <row r="600" spans="1:6" ht="13.2">
      <c r="A600" s="196"/>
      <c r="B600" s="133" t="s">
        <v>641</v>
      </c>
      <c r="C600" s="134" t="s">
        <v>350</v>
      </c>
      <c r="D600" s="231">
        <v>3</v>
      </c>
      <c r="E600" s="147"/>
      <c r="F600" s="135">
        <f t="shared" si="8"/>
        <v>0</v>
      </c>
    </row>
    <row r="601" spans="1:6" ht="13.2">
      <c r="A601" s="196"/>
      <c r="B601" s="133" t="s">
        <v>642</v>
      </c>
      <c r="C601" s="134" t="s">
        <v>350</v>
      </c>
      <c r="D601" s="231">
        <v>2</v>
      </c>
      <c r="E601" s="147"/>
      <c r="F601" s="135">
        <f t="shared" si="8"/>
        <v>0</v>
      </c>
    </row>
    <row r="602" spans="1:6" ht="13.2">
      <c r="A602" s="196"/>
      <c r="B602" s="138"/>
      <c r="C602" s="137"/>
      <c r="D602" s="231"/>
      <c r="E602" s="148"/>
      <c r="F602" s="127"/>
    </row>
    <row r="603" spans="1:6" ht="39.6">
      <c r="A603" s="201">
        <f>MAX($A$227:A602)+1</f>
        <v>42</v>
      </c>
      <c r="B603" s="133" t="s">
        <v>660</v>
      </c>
      <c r="C603" s="137"/>
      <c r="D603" s="231"/>
      <c r="E603" s="148"/>
      <c r="F603" s="127"/>
    </row>
    <row r="604" spans="1:6" ht="13.2">
      <c r="A604" s="196"/>
      <c r="B604" s="133" t="s">
        <v>661</v>
      </c>
      <c r="C604" s="134" t="s">
        <v>402</v>
      </c>
      <c r="D604" s="231">
        <v>4</v>
      </c>
      <c r="E604" s="147"/>
      <c r="F604" s="135">
        <f t="shared" ref="F604:F605" si="9">+E604*D604</f>
        <v>0</v>
      </c>
    </row>
    <row r="605" spans="1:6" ht="13.2">
      <c r="A605" s="196"/>
      <c r="B605" s="133" t="s">
        <v>662</v>
      </c>
      <c r="C605" s="134" t="s">
        <v>402</v>
      </c>
      <c r="D605" s="231">
        <v>3</v>
      </c>
      <c r="E605" s="147"/>
      <c r="F605" s="135">
        <f t="shared" si="9"/>
        <v>0</v>
      </c>
    </row>
    <row r="606" spans="1:6" ht="13.2">
      <c r="A606" s="196"/>
      <c r="B606" s="138"/>
      <c r="C606" s="137"/>
      <c r="D606" s="231"/>
      <c r="E606" s="148"/>
      <c r="F606" s="127"/>
    </row>
    <row r="607" spans="1:6" ht="13.2">
      <c r="A607" s="201">
        <f>MAX($A$227:A606)+1</f>
        <v>43</v>
      </c>
      <c r="B607" s="133" t="s">
        <v>663</v>
      </c>
      <c r="C607" s="137"/>
      <c r="D607" s="231"/>
      <c r="E607" s="148"/>
      <c r="F607" s="127"/>
    </row>
    <row r="608" spans="1:6" ht="13.2">
      <c r="A608" s="196"/>
      <c r="B608" s="133" t="s">
        <v>664</v>
      </c>
      <c r="C608" s="134" t="s">
        <v>350</v>
      </c>
      <c r="D608" s="231">
        <v>1</v>
      </c>
      <c r="E608" s="147"/>
      <c r="F608" s="135">
        <f>+E608*D608</f>
        <v>0</v>
      </c>
    </row>
    <row r="609" spans="1:6" ht="13.2">
      <c r="A609" s="196"/>
      <c r="B609" s="138"/>
      <c r="C609" s="137"/>
      <c r="D609" s="231"/>
      <c r="E609" s="148"/>
      <c r="F609" s="127"/>
    </row>
    <row r="610" spans="1:6" ht="52.8">
      <c r="A610" s="201">
        <f>MAX($A$227:A609)+1</f>
        <v>44</v>
      </c>
      <c r="B610" s="133" t="s">
        <v>665</v>
      </c>
      <c r="C610" s="137"/>
      <c r="D610" s="231"/>
      <c r="E610" s="148"/>
      <c r="F610" s="127"/>
    </row>
    <row r="611" spans="1:6" ht="13.2">
      <c r="A611" s="196"/>
      <c r="B611" s="133" t="s">
        <v>666</v>
      </c>
      <c r="C611" s="134" t="s">
        <v>350</v>
      </c>
      <c r="D611" s="231">
        <v>3</v>
      </c>
      <c r="E611" s="147"/>
      <c r="F611" s="135">
        <f t="shared" ref="F611:F612" si="10">+E611*D611</f>
        <v>0</v>
      </c>
    </row>
    <row r="612" spans="1:6" ht="13.2">
      <c r="A612" s="196"/>
      <c r="B612" s="133" t="s">
        <v>667</v>
      </c>
      <c r="C612" s="134" t="s">
        <v>350</v>
      </c>
      <c r="D612" s="231">
        <v>2</v>
      </c>
      <c r="E612" s="147"/>
      <c r="F612" s="135">
        <f t="shared" si="10"/>
        <v>0</v>
      </c>
    </row>
    <row r="613" spans="1:6" ht="13.2">
      <c r="A613" s="196"/>
      <c r="B613" s="138"/>
      <c r="C613" s="137"/>
      <c r="D613" s="231"/>
      <c r="E613" s="148"/>
      <c r="F613" s="127"/>
    </row>
    <row r="614" spans="1:6" ht="26.4">
      <c r="A614" s="201">
        <f>MAX($A$227:A613)+1</f>
        <v>45</v>
      </c>
      <c r="B614" s="133" t="s">
        <v>668</v>
      </c>
      <c r="C614" s="137"/>
      <c r="D614" s="231"/>
      <c r="E614" s="148"/>
      <c r="F614" s="127"/>
    </row>
    <row r="615" spans="1:6" ht="13.2">
      <c r="A615" s="196"/>
      <c r="B615" s="133" t="s">
        <v>669</v>
      </c>
      <c r="C615" s="134" t="s">
        <v>350</v>
      </c>
      <c r="D615" s="231">
        <v>2</v>
      </c>
      <c r="E615" s="147"/>
      <c r="F615" s="135">
        <f t="shared" ref="F615:F616" si="11">+E615*D615</f>
        <v>0</v>
      </c>
    </row>
    <row r="616" spans="1:6" ht="13.2">
      <c r="A616" s="196"/>
      <c r="B616" s="133" t="s">
        <v>670</v>
      </c>
      <c r="C616" s="134" t="s">
        <v>350</v>
      </c>
      <c r="D616" s="231">
        <v>12</v>
      </c>
      <c r="E616" s="147"/>
      <c r="F616" s="135">
        <f t="shared" si="11"/>
        <v>0</v>
      </c>
    </row>
    <row r="617" spans="1:6" ht="13.2">
      <c r="A617" s="196"/>
      <c r="B617" s="138"/>
      <c r="C617" s="137"/>
      <c r="D617" s="231"/>
      <c r="E617" s="148"/>
      <c r="F617" s="127"/>
    </row>
    <row r="618" spans="1:6" ht="66">
      <c r="A618" s="201">
        <f>MAX($A$227:A617)+1</f>
        <v>46</v>
      </c>
      <c r="B618" s="133" t="s">
        <v>671</v>
      </c>
      <c r="C618" s="137"/>
      <c r="D618" s="231"/>
      <c r="E618" s="148"/>
      <c r="F618" s="127"/>
    </row>
    <row r="619" spans="1:6" ht="13.2">
      <c r="A619" s="196"/>
      <c r="B619" s="133" t="s">
        <v>528</v>
      </c>
      <c r="C619" s="137"/>
      <c r="D619" s="231"/>
      <c r="E619" s="148"/>
      <c r="F619" s="127"/>
    </row>
    <row r="620" spans="1:6" ht="13.2">
      <c r="A620" s="196"/>
      <c r="B620" s="133" t="s">
        <v>672</v>
      </c>
      <c r="C620" s="134" t="s">
        <v>395</v>
      </c>
      <c r="D620" s="231">
        <v>10</v>
      </c>
      <c r="E620" s="147"/>
      <c r="F620" s="135">
        <f t="shared" ref="F620:F625" si="12">+E620*D620</f>
        <v>0</v>
      </c>
    </row>
    <row r="621" spans="1:6" ht="13.2">
      <c r="A621" s="196"/>
      <c r="B621" s="133" t="s">
        <v>673</v>
      </c>
      <c r="C621" s="134" t="s">
        <v>395</v>
      </c>
      <c r="D621" s="231">
        <v>45</v>
      </c>
      <c r="E621" s="147"/>
      <c r="F621" s="135">
        <f t="shared" si="12"/>
        <v>0</v>
      </c>
    </row>
    <row r="622" spans="1:6" ht="13.2">
      <c r="A622" s="196"/>
      <c r="B622" s="133" t="s">
        <v>674</v>
      </c>
      <c r="C622" s="134" t="s">
        <v>395</v>
      </c>
      <c r="D622" s="231">
        <v>5</v>
      </c>
      <c r="E622" s="147"/>
      <c r="F622" s="135">
        <f t="shared" si="12"/>
        <v>0</v>
      </c>
    </row>
    <row r="623" spans="1:6" ht="13.2">
      <c r="A623" s="196"/>
      <c r="B623" s="133" t="s">
        <v>675</v>
      </c>
      <c r="C623" s="134" t="s">
        <v>395</v>
      </c>
      <c r="D623" s="231">
        <v>5</v>
      </c>
      <c r="E623" s="147"/>
      <c r="F623" s="135">
        <f t="shared" si="12"/>
        <v>0</v>
      </c>
    </row>
    <row r="624" spans="1:6" ht="13.2">
      <c r="A624" s="196"/>
      <c r="B624" s="133" t="s">
        <v>529</v>
      </c>
      <c r="C624" s="134" t="s">
        <v>395</v>
      </c>
      <c r="D624" s="231">
        <v>5</v>
      </c>
      <c r="E624" s="147"/>
      <c r="F624" s="135">
        <f t="shared" si="12"/>
        <v>0</v>
      </c>
    </row>
    <row r="625" spans="1:6" ht="13.2">
      <c r="A625" s="196"/>
      <c r="B625" s="133" t="s">
        <v>676</v>
      </c>
      <c r="C625" s="134" t="s">
        <v>395</v>
      </c>
      <c r="D625" s="231">
        <v>35</v>
      </c>
      <c r="E625" s="147"/>
      <c r="F625" s="135">
        <f t="shared" si="12"/>
        <v>0</v>
      </c>
    </row>
    <row r="626" spans="1:6" ht="13.2">
      <c r="A626" s="196"/>
      <c r="B626" s="138"/>
      <c r="C626" s="137"/>
      <c r="D626" s="231"/>
      <c r="E626" s="148"/>
      <c r="F626" s="127"/>
    </row>
    <row r="627" spans="1:6" ht="66">
      <c r="A627" s="201">
        <f>MAX($A$227:A626)+1</f>
        <v>47</v>
      </c>
      <c r="B627" s="133" t="s">
        <v>530</v>
      </c>
      <c r="C627" s="137"/>
      <c r="D627" s="231"/>
      <c r="E627" s="148"/>
      <c r="F627" s="127"/>
    </row>
    <row r="628" spans="1:6" ht="118.8">
      <c r="A628" s="196"/>
      <c r="B628" s="133" t="s">
        <v>677</v>
      </c>
      <c r="C628" s="137"/>
      <c r="D628" s="231"/>
      <c r="E628" s="148"/>
      <c r="F628" s="127"/>
    </row>
    <row r="629" spans="1:6" ht="13.2">
      <c r="A629" s="196"/>
      <c r="B629" s="133" t="s">
        <v>678</v>
      </c>
      <c r="C629" s="137"/>
      <c r="D629" s="231"/>
      <c r="E629" s="148"/>
      <c r="F629" s="127"/>
    </row>
    <row r="630" spans="1:6" ht="13.2">
      <c r="A630" s="196"/>
      <c r="B630" s="133" t="s">
        <v>679</v>
      </c>
      <c r="C630" s="134" t="s">
        <v>395</v>
      </c>
      <c r="D630" s="231">
        <v>35</v>
      </c>
      <c r="E630" s="147"/>
      <c r="F630" s="135">
        <f t="shared" ref="F630:F635" si="13">+E630*D630</f>
        <v>0</v>
      </c>
    </row>
    <row r="631" spans="1:6" ht="13.2">
      <c r="A631" s="196"/>
      <c r="B631" s="133" t="s">
        <v>680</v>
      </c>
      <c r="C631" s="134" t="s">
        <v>395</v>
      </c>
      <c r="D631" s="231">
        <v>25</v>
      </c>
      <c r="E631" s="147"/>
      <c r="F631" s="135">
        <f t="shared" si="13"/>
        <v>0</v>
      </c>
    </row>
    <row r="632" spans="1:6" ht="13.2">
      <c r="A632" s="196"/>
      <c r="B632" s="133" t="s">
        <v>531</v>
      </c>
      <c r="C632" s="134" t="s">
        <v>395</v>
      </c>
      <c r="D632" s="231">
        <v>15</v>
      </c>
      <c r="E632" s="147"/>
      <c r="F632" s="135">
        <f t="shared" si="13"/>
        <v>0</v>
      </c>
    </row>
    <row r="633" spans="1:6" ht="13.2">
      <c r="A633" s="196"/>
      <c r="B633" s="133" t="s">
        <v>681</v>
      </c>
      <c r="C633" s="134" t="s">
        <v>395</v>
      </c>
      <c r="D633" s="231">
        <v>2</v>
      </c>
      <c r="E633" s="147"/>
      <c r="F633" s="135">
        <f t="shared" si="13"/>
        <v>0</v>
      </c>
    </row>
    <row r="634" spans="1:6" ht="13.2">
      <c r="A634" s="196"/>
      <c r="B634" s="133" t="s">
        <v>682</v>
      </c>
      <c r="C634" s="134" t="s">
        <v>395</v>
      </c>
      <c r="D634" s="231">
        <v>60</v>
      </c>
      <c r="E634" s="147"/>
      <c r="F634" s="135">
        <f t="shared" si="13"/>
        <v>0</v>
      </c>
    </row>
    <row r="635" spans="1:6" ht="13.2">
      <c r="A635" s="196"/>
      <c r="B635" s="133" t="s">
        <v>683</v>
      </c>
      <c r="C635" s="134" t="s">
        <v>395</v>
      </c>
      <c r="D635" s="231">
        <v>15</v>
      </c>
      <c r="E635" s="147"/>
      <c r="F635" s="135">
        <f t="shared" si="13"/>
        <v>0</v>
      </c>
    </row>
    <row r="636" spans="1:6" ht="13.2">
      <c r="A636" s="196"/>
      <c r="B636" s="138"/>
      <c r="C636" s="137"/>
      <c r="D636" s="231"/>
      <c r="E636" s="148"/>
      <c r="F636" s="127"/>
    </row>
    <row r="637" spans="1:6" ht="68.400000000000006">
      <c r="A637" s="201">
        <f>MAX($A$227:A636)+1</f>
        <v>48</v>
      </c>
      <c r="B637" s="133" t="s">
        <v>684</v>
      </c>
      <c r="C637" s="137"/>
      <c r="D637" s="231"/>
      <c r="E637" s="148"/>
      <c r="F637" s="127"/>
    </row>
    <row r="638" spans="1:6" ht="13.2">
      <c r="A638" s="196"/>
      <c r="B638" s="133" t="s">
        <v>685</v>
      </c>
      <c r="C638" s="137"/>
      <c r="D638" s="231"/>
      <c r="E638" s="148"/>
      <c r="F638" s="127"/>
    </row>
    <row r="639" spans="1:6" ht="13.2">
      <c r="A639" s="196"/>
      <c r="B639" s="133" t="s">
        <v>672</v>
      </c>
      <c r="C639" s="134" t="s">
        <v>395</v>
      </c>
      <c r="D639" s="231">
        <v>10</v>
      </c>
      <c r="E639" s="147"/>
      <c r="F639" s="135">
        <f t="shared" ref="F639:F640" si="14">+E639*D639</f>
        <v>0</v>
      </c>
    </row>
    <row r="640" spans="1:6" ht="13.2">
      <c r="A640" s="196"/>
      <c r="B640" s="133" t="s">
        <v>673</v>
      </c>
      <c r="C640" s="134" t="s">
        <v>395</v>
      </c>
      <c r="D640" s="231">
        <v>45</v>
      </c>
      <c r="E640" s="147"/>
      <c r="F640" s="135">
        <f t="shared" si="14"/>
        <v>0</v>
      </c>
    </row>
    <row r="641" spans="1:6" ht="13.2">
      <c r="A641" s="196"/>
      <c r="B641" s="133" t="s">
        <v>686</v>
      </c>
      <c r="C641" s="137"/>
      <c r="D641" s="231"/>
      <c r="E641" s="148"/>
      <c r="F641" s="127"/>
    </row>
    <row r="642" spans="1:6" ht="13.2">
      <c r="A642" s="196"/>
      <c r="B642" s="133" t="s">
        <v>674</v>
      </c>
      <c r="C642" s="134" t="s">
        <v>395</v>
      </c>
      <c r="D642" s="231">
        <v>5</v>
      </c>
      <c r="E642" s="147"/>
      <c r="F642" s="135">
        <f>+E642*D642</f>
        <v>0</v>
      </c>
    </row>
    <row r="643" spans="1:6" ht="13.2">
      <c r="A643" s="196"/>
      <c r="B643" s="133" t="s">
        <v>687</v>
      </c>
      <c r="C643" s="137"/>
      <c r="D643" s="231"/>
      <c r="E643" s="148"/>
      <c r="F643" s="127"/>
    </row>
    <row r="644" spans="1:6" ht="13.2">
      <c r="A644" s="196"/>
      <c r="B644" s="133" t="s">
        <v>675</v>
      </c>
      <c r="C644" s="134" t="s">
        <v>395</v>
      </c>
      <c r="D644" s="231">
        <v>5</v>
      </c>
      <c r="E644" s="147"/>
      <c r="F644" s="135">
        <f>+E644*D644</f>
        <v>0</v>
      </c>
    </row>
    <row r="645" spans="1:6" ht="13.2">
      <c r="A645" s="196"/>
      <c r="B645" s="133" t="s">
        <v>688</v>
      </c>
      <c r="C645" s="137"/>
      <c r="D645" s="231"/>
      <c r="E645" s="148"/>
      <c r="F645" s="127"/>
    </row>
    <row r="646" spans="1:6" ht="13.2">
      <c r="A646" s="196"/>
      <c r="B646" s="133" t="s">
        <v>529</v>
      </c>
      <c r="C646" s="134" t="s">
        <v>395</v>
      </c>
      <c r="D646" s="231">
        <v>5</v>
      </c>
      <c r="E646" s="147"/>
      <c r="F646" s="135">
        <f>+E646*D646</f>
        <v>0</v>
      </c>
    </row>
    <row r="647" spans="1:6" ht="13.2">
      <c r="A647" s="196"/>
      <c r="B647" s="133" t="s">
        <v>689</v>
      </c>
      <c r="C647" s="137"/>
      <c r="D647" s="231"/>
      <c r="E647" s="148"/>
      <c r="F647" s="127"/>
    </row>
    <row r="648" spans="1:6" ht="13.2">
      <c r="A648" s="196"/>
      <c r="B648" s="133" t="s">
        <v>676</v>
      </c>
      <c r="C648" s="134" t="s">
        <v>395</v>
      </c>
      <c r="D648" s="231">
        <v>35</v>
      </c>
      <c r="E648" s="147"/>
      <c r="F648" s="135">
        <f>+E648*D648</f>
        <v>0</v>
      </c>
    </row>
    <row r="649" spans="1:6" ht="13.2">
      <c r="A649" s="196"/>
      <c r="B649" s="133" t="s">
        <v>690</v>
      </c>
      <c r="C649" s="137"/>
      <c r="D649" s="231"/>
      <c r="E649" s="148"/>
      <c r="F649" s="127"/>
    </row>
    <row r="650" spans="1:6" ht="13.2">
      <c r="A650" s="196"/>
      <c r="B650" s="133" t="s">
        <v>679</v>
      </c>
      <c r="C650" s="134" t="s">
        <v>395</v>
      </c>
      <c r="D650" s="231">
        <v>35</v>
      </c>
      <c r="E650" s="147"/>
      <c r="F650" s="135">
        <f>+E650*D650</f>
        <v>0</v>
      </c>
    </row>
    <row r="651" spans="1:6" ht="13.2">
      <c r="A651" s="196"/>
      <c r="B651" s="133" t="s">
        <v>691</v>
      </c>
      <c r="C651" s="137"/>
      <c r="D651" s="231"/>
      <c r="E651" s="148"/>
      <c r="F651" s="127"/>
    </row>
    <row r="652" spans="1:6" ht="13.2">
      <c r="A652" s="196"/>
      <c r="B652" s="133" t="s">
        <v>680</v>
      </c>
      <c r="C652" s="134" t="s">
        <v>395</v>
      </c>
      <c r="D652" s="231">
        <v>25</v>
      </c>
      <c r="E652" s="147"/>
      <c r="F652" s="135">
        <f>+E652*D652</f>
        <v>0</v>
      </c>
    </row>
    <row r="653" spans="1:6" ht="13.2">
      <c r="A653" s="196"/>
      <c r="B653" s="133" t="s">
        <v>692</v>
      </c>
      <c r="C653" s="137"/>
      <c r="D653" s="231"/>
      <c r="E653" s="148"/>
      <c r="F653" s="127"/>
    </row>
    <row r="654" spans="1:6" ht="13.2">
      <c r="A654" s="196"/>
      <c r="B654" s="133" t="s">
        <v>531</v>
      </c>
      <c r="C654" s="134" t="s">
        <v>395</v>
      </c>
      <c r="D654" s="231">
        <v>15</v>
      </c>
      <c r="E654" s="147"/>
      <c r="F654" s="135">
        <f t="shared" ref="F654:F657" si="15">+E654*D654</f>
        <v>0</v>
      </c>
    </row>
    <row r="655" spans="1:6" ht="13.2">
      <c r="A655" s="196"/>
      <c r="B655" s="133" t="s">
        <v>681</v>
      </c>
      <c r="C655" s="134" t="s">
        <v>395</v>
      </c>
      <c r="D655" s="231">
        <v>2</v>
      </c>
      <c r="E655" s="147"/>
      <c r="F655" s="135">
        <f t="shared" si="15"/>
        <v>0</v>
      </c>
    </row>
    <row r="656" spans="1:6" ht="13.2">
      <c r="A656" s="196"/>
      <c r="B656" s="133" t="s">
        <v>682</v>
      </c>
      <c r="C656" s="134" t="s">
        <v>395</v>
      </c>
      <c r="D656" s="231">
        <v>60</v>
      </c>
      <c r="E656" s="147"/>
      <c r="F656" s="135">
        <f t="shared" si="15"/>
        <v>0</v>
      </c>
    </row>
    <row r="657" spans="1:6" ht="13.2">
      <c r="A657" s="196"/>
      <c r="B657" s="133" t="s">
        <v>683</v>
      </c>
      <c r="C657" s="134" t="s">
        <v>395</v>
      </c>
      <c r="D657" s="231">
        <v>15</v>
      </c>
      <c r="E657" s="147"/>
      <c r="F657" s="135">
        <f t="shared" si="15"/>
        <v>0</v>
      </c>
    </row>
    <row r="658" spans="1:6" ht="13.2">
      <c r="A658" s="196"/>
      <c r="B658" s="139" t="s">
        <v>400</v>
      </c>
      <c r="C658" s="137"/>
      <c r="D658" s="231"/>
      <c r="E658" s="148"/>
      <c r="F658" s="127"/>
    </row>
    <row r="659" spans="1:6" ht="13.2">
      <c r="A659" s="196"/>
      <c r="B659" s="139" t="s">
        <v>693</v>
      </c>
      <c r="C659" s="137"/>
      <c r="D659" s="231"/>
      <c r="E659" s="148"/>
      <c r="F659" s="127"/>
    </row>
    <row r="660" spans="1:6" ht="13.2">
      <c r="A660" s="196"/>
      <c r="B660" s="133" t="s">
        <v>403</v>
      </c>
      <c r="C660" s="137"/>
      <c r="D660" s="231"/>
      <c r="E660" s="148"/>
      <c r="F660" s="127"/>
    </row>
    <row r="661" spans="1:6" ht="13.2">
      <c r="A661" s="196"/>
      <c r="B661" s="133"/>
      <c r="C661" s="137"/>
      <c r="D661" s="231"/>
      <c r="E661" s="148"/>
      <c r="F661" s="127"/>
    </row>
    <row r="662" spans="1:6" ht="39.6">
      <c r="A662" s="201">
        <f>MAX($A$227:A661)+1</f>
        <v>49</v>
      </c>
      <c r="B662" s="133" t="s">
        <v>694</v>
      </c>
      <c r="C662" s="134" t="s">
        <v>492</v>
      </c>
      <c r="D662" s="231">
        <v>225</v>
      </c>
      <c r="E662" s="147"/>
      <c r="F662" s="135">
        <f>+E662*D662</f>
        <v>0</v>
      </c>
    </row>
    <row r="663" spans="1:6" ht="13.2">
      <c r="A663" s="196"/>
      <c r="B663" s="138"/>
      <c r="C663" s="137"/>
      <c r="D663" s="231"/>
      <c r="E663" s="148"/>
      <c r="F663" s="127"/>
    </row>
    <row r="664" spans="1:6" ht="26.4">
      <c r="A664" s="201">
        <f>MAX($A$227:A663)+1</f>
        <v>50</v>
      </c>
      <c r="B664" s="133" t="s">
        <v>695</v>
      </c>
      <c r="C664" s="137"/>
      <c r="D664" s="231"/>
      <c r="E664" s="148"/>
      <c r="F664" s="127"/>
    </row>
    <row r="665" spans="1:6" ht="13.2">
      <c r="A665" s="196"/>
      <c r="B665" s="133" t="s">
        <v>696</v>
      </c>
      <c r="C665" s="134" t="s">
        <v>395</v>
      </c>
      <c r="D665" s="231">
        <v>35</v>
      </c>
      <c r="E665" s="147"/>
      <c r="F665" s="135">
        <f>+E665*D665</f>
        <v>0</v>
      </c>
    </row>
    <row r="666" spans="1:6" ht="13.2">
      <c r="A666" s="196"/>
      <c r="B666" s="133"/>
      <c r="C666" s="137"/>
      <c r="D666" s="231"/>
      <c r="E666" s="148"/>
      <c r="F666" s="127"/>
    </row>
    <row r="667" spans="1:6" ht="26.4">
      <c r="A667" s="201">
        <f>MAX($A$227:A666)+1</f>
        <v>51</v>
      </c>
      <c r="B667" s="133" t="s">
        <v>697</v>
      </c>
      <c r="C667" s="134" t="s">
        <v>353</v>
      </c>
      <c r="D667" s="231">
        <v>1</v>
      </c>
      <c r="E667" s="147"/>
      <c r="F667" s="135">
        <f>+E667*D667</f>
        <v>0</v>
      </c>
    </row>
    <row r="668" spans="1:6" ht="13.2">
      <c r="A668" s="196"/>
      <c r="B668" s="138"/>
      <c r="C668" s="137"/>
      <c r="D668" s="231"/>
      <c r="E668" s="148"/>
      <c r="F668" s="127"/>
    </row>
    <row r="669" spans="1:6" ht="39.6">
      <c r="A669" s="201">
        <f>MAX($A$227:A668)+1</f>
        <v>52</v>
      </c>
      <c r="B669" s="133" t="s">
        <v>698</v>
      </c>
      <c r="C669" s="137"/>
      <c r="D669" s="231"/>
      <c r="E669" s="148"/>
      <c r="F669" s="127"/>
    </row>
    <row r="670" spans="1:6" ht="13.2">
      <c r="A670" s="196"/>
      <c r="B670" s="139" t="s">
        <v>400</v>
      </c>
      <c r="C670" s="137"/>
      <c r="D670" s="231"/>
      <c r="E670" s="148"/>
      <c r="F670" s="127"/>
    </row>
    <row r="671" spans="1:6" ht="13.2">
      <c r="A671" s="196"/>
      <c r="B671" s="139" t="s">
        <v>536</v>
      </c>
      <c r="C671" s="134" t="s">
        <v>353</v>
      </c>
      <c r="D671" s="231">
        <v>1</v>
      </c>
      <c r="E671" s="147"/>
      <c r="F671" s="135">
        <f>+E671*D671</f>
        <v>0</v>
      </c>
    </row>
    <row r="672" spans="1:6" ht="13.2">
      <c r="A672" s="196"/>
      <c r="B672" s="133" t="s">
        <v>403</v>
      </c>
      <c r="C672" s="137"/>
      <c r="D672" s="231"/>
      <c r="E672" s="148"/>
      <c r="F672" s="127"/>
    </row>
    <row r="673" spans="1:6" ht="13.2">
      <c r="A673" s="196"/>
      <c r="B673" s="133"/>
      <c r="C673" s="137"/>
      <c r="D673" s="231"/>
      <c r="E673" s="148"/>
      <c r="F673" s="127"/>
    </row>
    <row r="674" spans="1:6" ht="39.6">
      <c r="A674" s="201">
        <f>MAX($A$227:A673)+1</f>
        <v>53</v>
      </c>
      <c r="B674" s="133" t="s">
        <v>699</v>
      </c>
      <c r="C674" s="134" t="s">
        <v>402</v>
      </c>
      <c r="D674" s="231">
        <v>1</v>
      </c>
      <c r="E674" s="147"/>
      <c r="F674" s="135">
        <f>+E674*D674</f>
        <v>0</v>
      </c>
    </row>
    <row r="675" spans="1:6" ht="13.2">
      <c r="A675" s="196"/>
      <c r="B675" s="133"/>
      <c r="C675" s="137"/>
      <c r="D675" s="231"/>
      <c r="E675" s="148"/>
      <c r="F675" s="127"/>
    </row>
    <row r="676" spans="1:6" ht="105.6">
      <c r="A676" s="201">
        <f>MAX($A$227:A675)+1</f>
        <v>54</v>
      </c>
      <c r="B676" s="133" t="s">
        <v>700</v>
      </c>
      <c r="C676" s="134" t="s">
        <v>353</v>
      </c>
      <c r="D676" s="231">
        <v>1</v>
      </c>
      <c r="E676" s="147"/>
      <c r="F676" s="135">
        <f>+E676*D676</f>
        <v>0</v>
      </c>
    </row>
    <row r="677" spans="1:6" ht="13.2">
      <c r="A677" s="196"/>
      <c r="B677" s="133"/>
      <c r="C677" s="137"/>
      <c r="D677" s="231"/>
      <c r="E677" s="148"/>
      <c r="F677" s="127"/>
    </row>
    <row r="678" spans="1:6" ht="92.4">
      <c r="A678" s="201">
        <f>MAX($A$227:A677)+1</f>
        <v>55</v>
      </c>
      <c r="B678" s="133" t="s">
        <v>701</v>
      </c>
      <c r="C678" s="134" t="s">
        <v>353</v>
      </c>
      <c r="D678" s="231">
        <v>1</v>
      </c>
      <c r="E678" s="147"/>
      <c r="F678" s="135">
        <f>+E678*D678</f>
        <v>0</v>
      </c>
    </row>
    <row r="679" spans="1:6" ht="13.2">
      <c r="A679" s="196"/>
      <c r="B679" s="133"/>
      <c r="C679" s="137"/>
      <c r="D679" s="231"/>
      <c r="E679" s="148"/>
      <c r="F679" s="127"/>
    </row>
    <row r="680" spans="1:6" ht="52.8">
      <c r="A680" s="201">
        <f>MAX($A$227:A679)+1</f>
        <v>56</v>
      </c>
      <c r="B680" s="133" t="s">
        <v>702</v>
      </c>
      <c r="C680" s="134" t="s">
        <v>353</v>
      </c>
      <c r="D680" s="231">
        <v>1</v>
      </c>
      <c r="E680" s="147"/>
      <c r="F680" s="135">
        <f>+E680*D680</f>
        <v>0</v>
      </c>
    </row>
    <row r="681" spans="1:6" ht="13.2">
      <c r="A681" s="196"/>
      <c r="B681" s="139" t="s">
        <v>461</v>
      </c>
      <c r="C681" s="137"/>
      <c r="D681" s="137"/>
      <c r="E681" s="148"/>
      <c r="F681" s="127"/>
    </row>
    <row r="682" spans="1:6" ht="26.4">
      <c r="A682" s="196"/>
      <c r="B682" s="139" t="s">
        <v>703</v>
      </c>
      <c r="C682" s="137"/>
      <c r="D682" s="137"/>
      <c r="E682" s="148"/>
      <c r="F682" s="127"/>
    </row>
    <row r="683" spans="1:6" ht="13.2">
      <c r="A683" s="196"/>
      <c r="B683" s="133"/>
      <c r="C683" s="137"/>
      <c r="D683" s="137"/>
      <c r="E683" s="148"/>
      <c r="F683" s="127"/>
    </row>
    <row r="684" spans="1:6" ht="14.4" thickBot="1">
      <c r="A684" s="199"/>
      <c r="B684" s="175" t="s">
        <v>491</v>
      </c>
      <c r="C684" s="125"/>
      <c r="D684" s="123"/>
      <c r="E684" s="149"/>
      <c r="F684" s="115">
        <f>SUM(F227:F683)</f>
        <v>0</v>
      </c>
    </row>
    <row r="685" spans="1:6" ht="14.4" thickTop="1">
      <c r="A685" s="202"/>
      <c r="B685" s="114"/>
      <c r="C685" s="124"/>
      <c r="D685" s="121"/>
      <c r="E685" s="150"/>
    </row>
    <row r="686" spans="1:6">
      <c r="A686" s="203"/>
      <c r="B686" s="178"/>
      <c r="C686" s="120"/>
      <c r="D686" s="122"/>
      <c r="E686" s="151"/>
    </row>
    <row r="688" spans="1:6" ht="17.399999999999999">
      <c r="A688" s="204" t="s">
        <v>330</v>
      </c>
      <c r="B688" s="179" t="s">
        <v>388</v>
      </c>
      <c r="C688" s="129"/>
      <c r="D688" s="130"/>
      <c r="E688" s="152"/>
      <c r="F688" s="131"/>
    </row>
    <row r="690" spans="1:6" ht="39.6">
      <c r="A690" s="201">
        <v>1</v>
      </c>
      <c r="B690" s="133" t="s">
        <v>494</v>
      </c>
      <c r="C690" s="134" t="s">
        <v>353</v>
      </c>
      <c r="D690" s="134">
        <v>1</v>
      </c>
      <c r="E690" s="147"/>
      <c r="F690" s="135">
        <f>+E690*D690</f>
        <v>0</v>
      </c>
    </row>
    <row r="691" spans="1:6" ht="13.2">
      <c r="A691" s="196"/>
      <c r="B691" s="133"/>
      <c r="C691" s="137"/>
      <c r="D691" s="137"/>
      <c r="E691" s="148"/>
      <c r="F691" s="127"/>
    </row>
    <row r="692" spans="1:6" ht="39.6">
      <c r="A692" s="201">
        <f>MAX($A$689:A690)+1</f>
        <v>2</v>
      </c>
      <c r="B692" s="133" t="s">
        <v>495</v>
      </c>
      <c r="C692" s="134" t="s">
        <v>352</v>
      </c>
      <c r="D692" s="134">
        <v>40</v>
      </c>
      <c r="E692" s="147"/>
      <c r="F692" s="135">
        <f>+E692*D692</f>
        <v>0</v>
      </c>
    </row>
    <row r="693" spans="1:6" ht="13.2">
      <c r="A693" s="196"/>
      <c r="B693" s="133"/>
      <c r="C693" s="137"/>
      <c r="D693" s="137"/>
      <c r="E693" s="148"/>
      <c r="F693" s="127"/>
    </row>
    <row r="694" spans="1:6" ht="66">
      <c r="A694" s="201">
        <f>MAX($A$689:A692)+1</f>
        <v>3</v>
      </c>
      <c r="B694" s="133" t="s">
        <v>709</v>
      </c>
      <c r="C694" s="134" t="s">
        <v>354</v>
      </c>
      <c r="D694" s="134">
        <v>250</v>
      </c>
      <c r="E694" s="147"/>
      <c r="F694" s="135">
        <f>+E694*D694</f>
        <v>0</v>
      </c>
    </row>
    <row r="695" spans="1:6" ht="13.2">
      <c r="A695" s="196"/>
      <c r="B695" s="138"/>
      <c r="C695" s="137"/>
      <c r="D695" s="137"/>
      <c r="E695" s="148"/>
      <c r="F695" s="127"/>
    </row>
    <row r="696" spans="1:6" ht="55.2">
      <c r="A696" s="201">
        <f>MAX($A$689:A694)+1</f>
        <v>4</v>
      </c>
      <c r="B696" s="133" t="s">
        <v>496</v>
      </c>
      <c r="C696" s="137"/>
      <c r="D696" s="137"/>
      <c r="E696" s="148"/>
      <c r="F696" s="127"/>
    </row>
    <row r="697" spans="1:6" ht="13.2">
      <c r="A697" s="196"/>
      <c r="B697" s="139" t="s">
        <v>400</v>
      </c>
      <c r="C697" s="137"/>
      <c r="D697" s="137"/>
      <c r="E697" s="148"/>
      <c r="F697" s="127"/>
    </row>
    <row r="698" spans="1:6" ht="13.2">
      <c r="A698" s="196"/>
      <c r="B698" s="139" t="s">
        <v>497</v>
      </c>
      <c r="C698" s="134" t="s">
        <v>350</v>
      </c>
      <c r="D698" s="231">
        <v>1</v>
      </c>
      <c r="E698" s="147"/>
      <c r="F698" s="135">
        <f>+E698*D698</f>
        <v>0</v>
      </c>
    </row>
    <row r="699" spans="1:6" ht="13.2">
      <c r="A699" s="196"/>
      <c r="B699" s="138"/>
      <c r="C699" s="137"/>
      <c r="D699" s="231"/>
      <c r="E699" s="148"/>
      <c r="F699" s="127"/>
    </row>
    <row r="700" spans="1:6" ht="39.6">
      <c r="A700" s="201">
        <f>MAX($A$689:A698)+1</f>
        <v>5</v>
      </c>
      <c r="B700" s="133" t="s">
        <v>498</v>
      </c>
      <c r="C700" s="137"/>
      <c r="D700" s="231"/>
      <c r="E700" s="148"/>
      <c r="F700" s="127"/>
    </row>
    <row r="701" spans="1:6" ht="13.2">
      <c r="A701" s="196"/>
      <c r="B701" s="139" t="s">
        <v>400</v>
      </c>
      <c r="C701" s="137"/>
      <c r="D701" s="231"/>
      <c r="E701" s="148"/>
      <c r="F701" s="127"/>
    </row>
    <row r="702" spans="1:6" ht="13.2">
      <c r="A702" s="196"/>
      <c r="B702" s="139" t="s">
        <v>499</v>
      </c>
      <c r="C702" s="134" t="s">
        <v>350</v>
      </c>
      <c r="D702" s="231">
        <v>2</v>
      </c>
      <c r="E702" s="147"/>
      <c r="F702" s="135">
        <f>+E702*D702</f>
        <v>0</v>
      </c>
    </row>
    <row r="703" spans="1:6" ht="13.2">
      <c r="A703" s="196"/>
      <c r="B703" s="138"/>
      <c r="C703" s="137"/>
      <c r="D703" s="231"/>
      <c r="E703" s="148"/>
      <c r="F703" s="127"/>
    </row>
    <row r="704" spans="1:6" ht="39.6">
      <c r="A704" s="201">
        <f>MAX($A$689:A702)+1</f>
        <v>6</v>
      </c>
      <c r="B704" s="133" t="s">
        <v>500</v>
      </c>
      <c r="C704" s="137"/>
      <c r="D704" s="231"/>
      <c r="E704" s="148"/>
      <c r="F704" s="127"/>
    </row>
    <row r="705" spans="1:6" ht="13.2">
      <c r="A705" s="196"/>
      <c r="B705" s="139" t="s">
        <v>501</v>
      </c>
      <c r="C705" s="134" t="s">
        <v>350</v>
      </c>
      <c r="D705" s="231">
        <v>1</v>
      </c>
      <c r="E705" s="147"/>
      <c r="F705" s="135">
        <f>+E705*D705</f>
        <v>0</v>
      </c>
    </row>
    <row r="706" spans="1:6" ht="13.2">
      <c r="A706" s="196"/>
      <c r="B706" s="139" t="s">
        <v>461</v>
      </c>
      <c r="C706" s="137"/>
      <c r="D706" s="231"/>
      <c r="E706" s="148"/>
      <c r="F706" s="127"/>
    </row>
    <row r="707" spans="1:6" ht="26.4">
      <c r="A707" s="196"/>
      <c r="B707" s="139" t="s">
        <v>502</v>
      </c>
      <c r="C707" s="137"/>
      <c r="D707" s="231"/>
      <c r="E707" s="148"/>
      <c r="F707" s="127"/>
    </row>
    <row r="708" spans="1:6" ht="13.2">
      <c r="A708" s="196"/>
      <c r="B708" s="133"/>
      <c r="C708" s="137"/>
      <c r="D708" s="231"/>
      <c r="E708" s="148"/>
      <c r="F708" s="127"/>
    </row>
    <row r="709" spans="1:6" ht="66">
      <c r="A709" s="201">
        <f>MAX($A$689:A707)+1</f>
        <v>7</v>
      </c>
      <c r="B709" s="133" t="s">
        <v>503</v>
      </c>
      <c r="C709" s="134" t="s">
        <v>350</v>
      </c>
      <c r="D709" s="231">
        <v>2</v>
      </c>
      <c r="E709" s="147"/>
      <c r="F709" s="135">
        <f>+E709*D709</f>
        <v>0</v>
      </c>
    </row>
    <row r="710" spans="1:6" ht="13.2">
      <c r="A710" s="196"/>
      <c r="B710" s="139" t="s">
        <v>461</v>
      </c>
      <c r="C710" s="137"/>
      <c r="D710" s="231"/>
      <c r="E710" s="148"/>
      <c r="F710" s="127"/>
    </row>
    <row r="711" spans="1:6" ht="26.4">
      <c r="A711" s="196"/>
      <c r="B711" s="139" t="s">
        <v>502</v>
      </c>
      <c r="C711" s="137"/>
      <c r="D711" s="231"/>
      <c r="E711" s="148"/>
      <c r="F711" s="127"/>
    </row>
    <row r="712" spans="1:6" ht="13.2">
      <c r="A712" s="196"/>
      <c r="B712" s="138"/>
      <c r="C712" s="137"/>
      <c r="D712" s="231"/>
      <c r="E712" s="148"/>
      <c r="F712" s="127"/>
    </row>
    <row r="713" spans="1:6" ht="26.4">
      <c r="A713" s="201">
        <f>MAX($A$689:A711)+1</f>
        <v>8</v>
      </c>
      <c r="B713" s="133" t="s">
        <v>504</v>
      </c>
      <c r="C713" s="137"/>
      <c r="D713" s="231"/>
      <c r="E713" s="148"/>
      <c r="F713" s="127"/>
    </row>
    <row r="714" spans="1:6" ht="13.2">
      <c r="A714" s="196"/>
      <c r="B714" s="139" t="s">
        <v>505</v>
      </c>
      <c r="C714" s="134" t="s">
        <v>350</v>
      </c>
      <c r="D714" s="231">
        <v>1</v>
      </c>
      <c r="E714" s="147"/>
      <c r="F714" s="135">
        <f>+E714*D714</f>
        <v>0</v>
      </c>
    </row>
    <row r="715" spans="1:6" ht="13.2">
      <c r="A715" s="196"/>
      <c r="B715" s="138"/>
      <c r="C715" s="137"/>
      <c r="D715" s="231"/>
      <c r="E715" s="148"/>
      <c r="F715" s="127"/>
    </row>
    <row r="716" spans="1:6" ht="39.6">
      <c r="A716" s="201">
        <f>MAX($A$689:A714)+1</f>
        <v>9</v>
      </c>
      <c r="B716" s="133" t="s">
        <v>710</v>
      </c>
      <c r="C716" s="137"/>
      <c r="D716" s="231"/>
      <c r="E716" s="148"/>
      <c r="F716" s="127"/>
    </row>
    <row r="717" spans="1:6" ht="13.2">
      <c r="A717" s="196"/>
      <c r="B717" s="139" t="s">
        <v>711</v>
      </c>
      <c r="C717" s="134" t="s">
        <v>350</v>
      </c>
      <c r="D717" s="231">
        <v>1</v>
      </c>
      <c r="E717" s="147"/>
      <c r="F717" s="135">
        <f>+E717*D717</f>
        <v>0</v>
      </c>
    </row>
    <row r="718" spans="1:6" ht="13.2">
      <c r="A718" s="196"/>
      <c r="B718" s="138"/>
      <c r="C718" s="137"/>
      <c r="D718" s="231"/>
      <c r="E718" s="148"/>
      <c r="F718" s="127"/>
    </row>
    <row r="719" spans="1:6" ht="52.8">
      <c r="A719" s="201">
        <f>MAX($A$689:A717)+1</f>
        <v>10</v>
      </c>
      <c r="B719" s="133" t="s">
        <v>506</v>
      </c>
      <c r="C719" s="137"/>
      <c r="D719" s="231"/>
      <c r="E719" s="148"/>
      <c r="F719" s="127"/>
    </row>
    <row r="720" spans="1:6" ht="13.2">
      <c r="A720" s="196"/>
      <c r="B720" s="139" t="s">
        <v>507</v>
      </c>
      <c r="C720" s="134" t="s">
        <v>350</v>
      </c>
      <c r="D720" s="231">
        <v>2</v>
      </c>
      <c r="E720" s="147"/>
      <c r="F720" s="135">
        <f>+E720*D720</f>
        <v>0</v>
      </c>
    </row>
    <row r="721" spans="1:6" ht="13.2">
      <c r="A721" s="196"/>
      <c r="B721" s="133"/>
      <c r="C721" s="137"/>
      <c r="D721" s="231"/>
      <c r="E721" s="148"/>
      <c r="F721" s="127"/>
    </row>
    <row r="722" spans="1:6" ht="26.4">
      <c r="A722" s="201">
        <f>MAX($A$689:A720)+1</f>
        <v>11</v>
      </c>
      <c r="B722" s="133" t="s">
        <v>508</v>
      </c>
      <c r="C722" s="134" t="s">
        <v>353</v>
      </c>
      <c r="D722" s="231">
        <v>1</v>
      </c>
      <c r="E722" s="147"/>
      <c r="F722" s="135">
        <f>+E722*D722</f>
        <v>0</v>
      </c>
    </row>
    <row r="723" spans="1:6" ht="13.2">
      <c r="A723" s="196"/>
      <c r="B723" s="133"/>
      <c r="C723" s="137"/>
      <c r="D723" s="231"/>
      <c r="E723" s="148"/>
      <c r="F723" s="127"/>
    </row>
    <row r="724" spans="1:6" ht="39.6">
      <c r="A724" s="201">
        <f>MAX($A$689:A722)+1</f>
        <v>12</v>
      </c>
      <c r="B724" s="133" t="s">
        <v>509</v>
      </c>
      <c r="C724" s="134" t="s">
        <v>353</v>
      </c>
      <c r="D724" s="231">
        <v>1</v>
      </c>
      <c r="E724" s="147"/>
      <c r="F724" s="135">
        <f>+E724*D724</f>
        <v>0</v>
      </c>
    </row>
    <row r="725" spans="1:6" ht="13.2">
      <c r="A725" s="196"/>
      <c r="B725" s="138"/>
      <c r="C725" s="137"/>
      <c r="D725" s="231"/>
      <c r="E725" s="148"/>
      <c r="F725" s="127"/>
    </row>
    <row r="726" spans="1:6" ht="39.6">
      <c r="A726" s="201">
        <f>MAX($A$689:A724)+1</f>
        <v>13</v>
      </c>
      <c r="B726" s="133" t="s">
        <v>510</v>
      </c>
      <c r="C726" s="137"/>
      <c r="D726" s="231"/>
      <c r="E726" s="148"/>
      <c r="F726" s="127"/>
    </row>
    <row r="727" spans="1:6" ht="13.2">
      <c r="A727" s="196"/>
      <c r="B727" s="133" t="s">
        <v>511</v>
      </c>
      <c r="C727" s="134" t="s">
        <v>350</v>
      </c>
      <c r="D727" s="231">
        <v>2</v>
      </c>
      <c r="E727" s="147"/>
      <c r="F727" s="135">
        <f t="shared" ref="F727:F729" si="16">+E727*D727</f>
        <v>0</v>
      </c>
    </row>
    <row r="728" spans="1:6" ht="13.2">
      <c r="A728" s="196"/>
      <c r="B728" s="133" t="s">
        <v>512</v>
      </c>
      <c r="C728" s="134" t="s">
        <v>350</v>
      </c>
      <c r="D728" s="231">
        <v>2</v>
      </c>
      <c r="E728" s="147"/>
      <c r="F728" s="135">
        <f t="shared" si="16"/>
        <v>0</v>
      </c>
    </row>
    <row r="729" spans="1:6" ht="13.2">
      <c r="A729" s="196"/>
      <c r="B729" s="133" t="s">
        <v>513</v>
      </c>
      <c r="C729" s="134" t="s">
        <v>350</v>
      </c>
      <c r="D729" s="231">
        <v>7</v>
      </c>
      <c r="E729" s="147"/>
      <c r="F729" s="135">
        <f t="shared" si="16"/>
        <v>0</v>
      </c>
    </row>
    <row r="730" spans="1:6" ht="13.2">
      <c r="A730" s="196"/>
      <c r="B730" s="138"/>
      <c r="C730" s="137"/>
      <c r="D730" s="231"/>
      <c r="E730" s="148"/>
      <c r="F730" s="127"/>
    </row>
    <row r="731" spans="1:6" ht="39.6">
      <c r="A731" s="201">
        <f>MAX($A$689:A729)+1</f>
        <v>14</v>
      </c>
      <c r="B731" s="133" t="s">
        <v>514</v>
      </c>
      <c r="C731" s="137"/>
      <c r="D731" s="231"/>
      <c r="E731" s="148"/>
      <c r="F731" s="127"/>
    </row>
    <row r="732" spans="1:6" ht="13.2">
      <c r="A732" s="196"/>
      <c r="B732" s="133" t="s">
        <v>515</v>
      </c>
      <c r="C732" s="134" t="s">
        <v>350</v>
      </c>
      <c r="D732" s="231">
        <v>2</v>
      </c>
      <c r="E732" s="147"/>
      <c r="F732" s="135">
        <f>+E732*D732</f>
        <v>0</v>
      </c>
    </row>
    <row r="733" spans="1:6" ht="13.2">
      <c r="A733" s="196"/>
      <c r="B733" s="138"/>
      <c r="C733" s="137"/>
      <c r="D733" s="231"/>
      <c r="E733" s="148"/>
      <c r="F733" s="127"/>
    </row>
    <row r="734" spans="1:6" ht="52.8">
      <c r="A734" s="201">
        <f>MAX($A$689:A732)+1</f>
        <v>15</v>
      </c>
      <c r="B734" s="133" t="s">
        <v>516</v>
      </c>
      <c r="C734" s="137"/>
      <c r="D734" s="231"/>
      <c r="E734" s="148"/>
      <c r="F734" s="127"/>
    </row>
    <row r="735" spans="1:6" ht="13.2">
      <c r="A735" s="196"/>
      <c r="B735" s="133" t="s">
        <v>517</v>
      </c>
      <c r="C735" s="134" t="s">
        <v>350</v>
      </c>
      <c r="D735" s="231">
        <v>5</v>
      </c>
      <c r="E735" s="147"/>
      <c r="F735" s="135">
        <f>+E735*D735</f>
        <v>0</v>
      </c>
    </row>
    <row r="736" spans="1:6" ht="13.2">
      <c r="A736" s="196"/>
      <c r="B736" s="138"/>
      <c r="C736" s="137"/>
      <c r="D736" s="231"/>
      <c r="E736" s="148"/>
      <c r="F736" s="127"/>
    </row>
    <row r="737" spans="1:6" ht="39.6">
      <c r="A737" s="201">
        <f>MAX($A$689:A735)+1</f>
        <v>16</v>
      </c>
      <c r="B737" s="133" t="s">
        <v>518</v>
      </c>
      <c r="C737" s="137"/>
      <c r="D737" s="231"/>
      <c r="E737" s="148"/>
      <c r="F737" s="127"/>
    </row>
    <row r="738" spans="1:6" ht="13.2">
      <c r="A738" s="196"/>
      <c r="B738" s="133" t="s">
        <v>519</v>
      </c>
      <c r="C738" s="134" t="s">
        <v>350</v>
      </c>
      <c r="D738" s="231">
        <v>3</v>
      </c>
      <c r="E738" s="147"/>
      <c r="F738" s="135">
        <f t="shared" ref="F738:F739" si="17">+E738*D738</f>
        <v>0</v>
      </c>
    </row>
    <row r="739" spans="1:6" ht="13.2">
      <c r="A739" s="196"/>
      <c r="B739" s="133" t="s">
        <v>587</v>
      </c>
      <c r="C739" s="134" t="s">
        <v>350</v>
      </c>
      <c r="D739" s="231">
        <v>1</v>
      </c>
      <c r="E739" s="147"/>
      <c r="F739" s="135">
        <f t="shared" si="17"/>
        <v>0</v>
      </c>
    </row>
    <row r="740" spans="1:6" ht="13.2">
      <c r="A740" s="196"/>
      <c r="B740" s="138"/>
      <c r="C740" s="137"/>
      <c r="D740" s="231"/>
      <c r="E740" s="148"/>
      <c r="F740" s="127"/>
    </row>
    <row r="741" spans="1:6" ht="52.8">
      <c r="A741" s="201">
        <f>MAX($A$689:A739)+1</f>
        <v>17</v>
      </c>
      <c r="B741" s="133" t="s">
        <v>520</v>
      </c>
      <c r="C741" s="137"/>
      <c r="D741" s="231"/>
      <c r="E741" s="148"/>
      <c r="F741" s="127"/>
    </row>
    <row r="742" spans="1:6" ht="13.2">
      <c r="A742" s="196"/>
      <c r="B742" s="133" t="s">
        <v>521</v>
      </c>
      <c r="C742" s="134" t="s">
        <v>350</v>
      </c>
      <c r="D742" s="231">
        <v>4</v>
      </c>
      <c r="E742" s="147"/>
      <c r="F742" s="135">
        <f t="shared" ref="F742:F743" si="18">+E742*D742</f>
        <v>0</v>
      </c>
    </row>
    <row r="743" spans="1:6" ht="13.2">
      <c r="A743" s="196"/>
      <c r="B743" s="133" t="s">
        <v>590</v>
      </c>
      <c r="C743" s="134" t="s">
        <v>350</v>
      </c>
      <c r="D743" s="231">
        <v>1</v>
      </c>
      <c r="E743" s="147"/>
      <c r="F743" s="135">
        <f t="shared" si="18"/>
        <v>0</v>
      </c>
    </row>
    <row r="744" spans="1:6" ht="13.2">
      <c r="A744" s="196"/>
      <c r="B744" s="138"/>
      <c r="C744" s="137"/>
      <c r="D744" s="231"/>
      <c r="E744" s="148"/>
      <c r="F744" s="127"/>
    </row>
    <row r="745" spans="1:6" ht="39.6">
      <c r="A745" s="201">
        <f>MAX($A$689:A743)+1</f>
        <v>18</v>
      </c>
      <c r="B745" s="133" t="s">
        <v>522</v>
      </c>
      <c r="C745" s="137"/>
      <c r="D745" s="231"/>
      <c r="E745" s="148"/>
      <c r="F745" s="127"/>
    </row>
    <row r="746" spans="1:6" ht="13.2">
      <c r="A746" s="196"/>
      <c r="B746" s="133" t="s">
        <v>523</v>
      </c>
      <c r="C746" s="134" t="s">
        <v>350</v>
      </c>
      <c r="D746" s="231">
        <v>1</v>
      </c>
      <c r="E746" s="147"/>
      <c r="F746" s="135">
        <f t="shared" ref="F746:F747" si="19">+E746*D746</f>
        <v>0</v>
      </c>
    </row>
    <row r="747" spans="1:6" ht="13.2">
      <c r="A747" s="196"/>
      <c r="B747" s="133" t="s">
        <v>524</v>
      </c>
      <c r="C747" s="134" t="s">
        <v>350</v>
      </c>
      <c r="D747" s="231">
        <v>2</v>
      </c>
      <c r="E747" s="147"/>
      <c r="F747" s="135">
        <f t="shared" si="19"/>
        <v>0</v>
      </c>
    </row>
    <row r="748" spans="1:6" ht="13.2">
      <c r="A748" s="196"/>
      <c r="B748" s="138"/>
      <c r="C748" s="137"/>
      <c r="D748" s="231"/>
      <c r="E748" s="148"/>
      <c r="F748" s="127"/>
    </row>
    <row r="749" spans="1:6" ht="52.8">
      <c r="A749" s="201">
        <f>MAX($A$689:A747)+1</f>
        <v>19</v>
      </c>
      <c r="B749" s="133" t="s">
        <v>525</v>
      </c>
      <c r="C749" s="137"/>
      <c r="D749" s="231"/>
      <c r="E749" s="148"/>
      <c r="F749" s="127"/>
    </row>
    <row r="750" spans="1:6" ht="13.2">
      <c r="A750" s="196"/>
      <c r="B750" s="133" t="s">
        <v>523</v>
      </c>
      <c r="C750" s="134" t="s">
        <v>350</v>
      </c>
      <c r="D750" s="231">
        <v>2</v>
      </c>
      <c r="E750" s="147"/>
      <c r="F750" s="135">
        <f>+E750*D750</f>
        <v>0</v>
      </c>
    </row>
    <row r="751" spans="1:6" ht="13.2">
      <c r="A751" s="196"/>
      <c r="B751" s="138"/>
      <c r="C751" s="137"/>
      <c r="D751" s="231"/>
      <c r="E751" s="148"/>
      <c r="F751" s="127"/>
    </row>
    <row r="752" spans="1:6" ht="39.6">
      <c r="A752" s="201">
        <f>MAX($A$689:A750)+1</f>
        <v>20</v>
      </c>
      <c r="B752" s="133" t="s">
        <v>526</v>
      </c>
      <c r="C752" s="137"/>
      <c r="D752" s="231"/>
      <c r="E752" s="148"/>
      <c r="F752" s="127"/>
    </row>
    <row r="753" spans="1:6" ht="13.2">
      <c r="A753" s="196"/>
      <c r="B753" s="133" t="s">
        <v>523</v>
      </c>
      <c r="C753" s="134" t="s">
        <v>350</v>
      </c>
      <c r="D753" s="231">
        <v>2</v>
      </c>
      <c r="E753" s="147"/>
      <c r="F753" s="135">
        <f>+E753*D753</f>
        <v>0</v>
      </c>
    </row>
    <row r="754" spans="1:6" ht="13.2">
      <c r="A754" s="196"/>
      <c r="B754" s="138"/>
      <c r="C754" s="137"/>
      <c r="D754" s="231"/>
      <c r="E754" s="148"/>
      <c r="F754" s="127"/>
    </row>
    <row r="755" spans="1:6" ht="79.2">
      <c r="A755" s="201">
        <f>MAX($A$689:A753)+1</f>
        <v>21</v>
      </c>
      <c r="B755" s="133" t="s">
        <v>527</v>
      </c>
      <c r="C755" s="137"/>
      <c r="D755" s="231"/>
      <c r="E755" s="148"/>
      <c r="F755" s="127"/>
    </row>
    <row r="756" spans="1:6" ht="13.2">
      <c r="A756" s="196"/>
      <c r="B756" s="133" t="s">
        <v>528</v>
      </c>
      <c r="C756" s="137"/>
      <c r="D756" s="231"/>
      <c r="E756" s="148"/>
      <c r="F756" s="127"/>
    </row>
    <row r="757" spans="1:6" ht="13.2">
      <c r="A757" s="196"/>
      <c r="B757" s="133" t="s">
        <v>529</v>
      </c>
      <c r="C757" s="134" t="s">
        <v>395</v>
      </c>
      <c r="D757" s="231">
        <v>30</v>
      </c>
      <c r="E757" s="147"/>
      <c r="F757" s="135">
        <f t="shared" ref="F757:F758" si="20">+E757*D757</f>
        <v>0</v>
      </c>
    </row>
    <row r="758" spans="1:6" ht="13.2">
      <c r="A758" s="196"/>
      <c r="B758" s="133" t="s">
        <v>676</v>
      </c>
      <c r="C758" s="134" t="s">
        <v>395</v>
      </c>
      <c r="D758" s="231">
        <v>3</v>
      </c>
      <c r="E758" s="147"/>
      <c r="F758" s="135">
        <f t="shared" si="20"/>
        <v>0</v>
      </c>
    </row>
    <row r="759" spans="1:6" ht="13.2">
      <c r="A759" s="196"/>
      <c r="B759" s="138"/>
      <c r="C759" s="137"/>
      <c r="D759" s="231"/>
      <c r="E759" s="148"/>
      <c r="F759" s="127"/>
    </row>
    <row r="760" spans="1:6" ht="66">
      <c r="A760" s="201">
        <f>MAX($A$689:A758)+1</f>
        <v>22</v>
      </c>
      <c r="B760" s="133" t="s">
        <v>530</v>
      </c>
      <c r="C760" s="137"/>
      <c r="D760" s="231"/>
      <c r="E760" s="148"/>
      <c r="F760" s="127"/>
    </row>
    <row r="761" spans="1:6" ht="13.2">
      <c r="A761" s="196"/>
      <c r="B761" s="133" t="s">
        <v>528</v>
      </c>
      <c r="C761" s="137"/>
      <c r="D761" s="231"/>
      <c r="E761" s="148"/>
      <c r="F761" s="127"/>
    </row>
    <row r="762" spans="1:6" ht="13.2">
      <c r="A762" s="196"/>
      <c r="B762" s="133" t="s">
        <v>712</v>
      </c>
      <c r="C762" s="134" t="s">
        <v>395</v>
      </c>
      <c r="D762" s="231">
        <v>85</v>
      </c>
      <c r="E762" s="147"/>
      <c r="F762" s="135">
        <f t="shared" ref="F762:F763" si="21">+E762*D762</f>
        <v>0</v>
      </c>
    </row>
    <row r="763" spans="1:6" ht="13.2">
      <c r="A763" s="196"/>
      <c r="B763" s="133" t="s">
        <v>531</v>
      </c>
      <c r="C763" s="134" t="s">
        <v>395</v>
      </c>
      <c r="D763" s="231">
        <v>25</v>
      </c>
      <c r="E763" s="147"/>
      <c r="F763" s="135">
        <f t="shared" si="21"/>
        <v>0</v>
      </c>
    </row>
    <row r="764" spans="1:6" ht="13.2">
      <c r="A764" s="196"/>
      <c r="B764" s="138"/>
      <c r="C764" s="137"/>
      <c r="D764" s="231"/>
      <c r="E764" s="148"/>
      <c r="F764" s="127"/>
    </row>
    <row r="765" spans="1:6" ht="26.4">
      <c r="A765" s="201">
        <f>MAX($A$689:A763)+1</f>
        <v>23</v>
      </c>
      <c r="B765" s="133" t="s">
        <v>532</v>
      </c>
      <c r="C765" s="137"/>
      <c r="D765" s="231"/>
      <c r="E765" s="148"/>
      <c r="F765" s="127"/>
    </row>
    <row r="766" spans="1:6" ht="13.2">
      <c r="A766" s="196"/>
      <c r="B766" s="133" t="s">
        <v>533</v>
      </c>
      <c r="C766" s="134" t="s">
        <v>350</v>
      </c>
      <c r="D766" s="231">
        <v>1</v>
      </c>
      <c r="E766" s="147"/>
      <c r="F766" s="135">
        <f t="shared" ref="F766:F768" si="22">+E766*D766</f>
        <v>0</v>
      </c>
    </row>
    <row r="767" spans="1:6" ht="13.2">
      <c r="A767" s="196"/>
      <c r="B767" s="133" t="s">
        <v>534</v>
      </c>
      <c r="C767" s="134" t="s">
        <v>350</v>
      </c>
      <c r="D767" s="231">
        <v>2</v>
      </c>
      <c r="E767" s="147"/>
      <c r="F767" s="135">
        <f t="shared" si="22"/>
        <v>0</v>
      </c>
    </row>
    <row r="768" spans="1:6" ht="13.2">
      <c r="A768" s="196"/>
      <c r="B768" s="133" t="s">
        <v>713</v>
      </c>
      <c r="C768" s="134" t="s">
        <v>350</v>
      </c>
      <c r="D768" s="231">
        <v>1</v>
      </c>
      <c r="E768" s="147"/>
      <c r="F768" s="135">
        <f t="shared" si="22"/>
        <v>0</v>
      </c>
    </row>
    <row r="769" spans="1:6" ht="13.2">
      <c r="A769" s="196"/>
      <c r="B769" s="138"/>
      <c r="C769" s="137"/>
      <c r="D769" s="231"/>
      <c r="E769" s="148"/>
      <c r="F769" s="127"/>
    </row>
    <row r="770" spans="1:6" ht="52.8">
      <c r="A770" s="201">
        <f>MAX($A$689:A768)+1</f>
        <v>24</v>
      </c>
      <c r="B770" s="133" t="s">
        <v>535</v>
      </c>
      <c r="C770" s="137"/>
      <c r="D770" s="231"/>
      <c r="E770" s="148"/>
      <c r="F770" s="127"/>
    </row>
    <row r="771" spans="1:6" ht="13.2">
      <c r="A771" s="196"/>
      <c r="B771" s="139" t="s">
        <v>400</v>
      </c>
      <c r="C771" s="137"/>
      <c r="D771" s="231"/>
      <c r="E771" s="148"/>
      <c r="F771" s="127"/>
    </row>
    <row r="772" spans="1:6" ht="13.2">
      <c r="A772" s="196"/>
      <c r="B772" s="139" t="s">
        <v>536</v>
      </c>
      <c r="C772" s="134" t="s">
        <v>353</v>
      </c>
      <c r="D772" s="231">
        <v>1</v>
      </c>
      <c r="E772" s="147"/>
      <c r="F772" s="135">
        <f>+E772*D772</f>
        <v>0</v>
      </c>
    </row>
    <row r="773" spans="1:6" ht="13.2">
      <c r="A773" s="196"/>
      <c r="B773" s="133" t="s">
        <v>403</v>
      </c>
      <c r="C773" s="137"/>
      <c r="D773" s="231"/>
      <c r="E773" s="148"/>
      <c r="F773" s="127"/>
    </row>
    <row r="774" spans="1:6" ht="13.2">
      <c r="A774" s="196"/>
      <c r="B774" s="133"/>
      <c r="C774" s="137"/>
      <c r="D774" s="231"/>
      <c r="E774" s="148"/>
      <c r="F774" s="127"/>
    </row>
    <row r="775" spans="1:6" ht="52.8">
      <c r="A775" s="201">
        <f>MAX($A$689:A773)+1</f>
        <v>25</v>
      </c>
      <c r="B775" s="133" t="s">
        <v>537</v>
      </c>
      <c r="C775" s="134" t="s">
        <v>352</v>
      </c>
      <c r="D775" s="231">
        <v>16</v>
      </c>
      <c r="E775" s="147"/>
      <c r="F775" s="135">
        <f>+E775*D775</f>
        <v>0</v>
      </c>
    </row>
    <row r="776" spans="1:6" ht="13.2">
      <c r="A776" s="196"/>
      <c r="B776" s="133"/>
      <c r="C776" s="137"/>
      <c r="D776" s="231"/>
      <c r="E776" s="148"/>
      <c r="F776" s="127"/>
    </row>
    <row r="777" spans="1:6" ht="13.2">
      <c r="A777" s="201">
        <f>MAX($A$689:A775)+1</f>
        <v>26</v>
      </c>
      <c r="B777" s="133" t="s">
        <v>538</v>
      </c>
      <c r="C777" s="134" t="s">
        <v>353</v>
      </c>
      <c r="D777" s="231">
        <v>5</v>
      </c>
      <c r="E777" s="147"/>
      <c r="F777" s="135">
        <f>+E777*D777</f>
        <v>0</v>
      </c>
    </row>
    <row r="778" spans="1:6" ht="13.2">
      <c r="A778" s="196"/>
      <c r="B778" s="133"/>
      <c r="C778" s="137"/>
      <c r="D778" s="231"/>
      <c r="E778" s="148"/>
      <c r="F778" s="127"/>
    </row>
    <row r="779" spans="1:6" ht="13.2">
      <c r="A779" s="201">
        <f>MAX($A$689:A777)+1</f>
        <v>27</v>
      </c>
      <c r="B779" s="133" t="s">
        <v>539</v>
      </c>
      <c r="C779" s="134" t="s">
        <v>353</v>
      </c>
      <c r="D779" s="231">
        <v>1</v>
      </c>
      <c r="E779" s="147"/>
      <c r="F779" s="135">
        <f>+E779*D779</f>
        <v>0</v>
      </c>
    </row>
    <row r="780" spans="1:6" ht="13.2">
      <c r="A780" s="196"/>
      <c r="B780" s="133"/>
      <c r="C780" s="137"/>
      <c r="D780" s="137"/>
      <c r="E780" s="148"/>
      <c r="F780" s="127"/>
    </row>
    <row r="781" spans="1:6" ht="14.4" thickBot="1">
      <c r="A781" s="199"/>
      <c r="B781" s="175" t="s">
        <v>388</v>
      </c>
      <c r="C781" s="125"/>
      <c r="D781" s="123"/>
      <c r="E781" s="149"/>
      <c r="F781" s="115">
        <f>SUM(F688:F780)</f>
        <v>0</v>
      </c>
    </row>
    <row r="782" spans="1:6" ht="14.4" thickTop="1">
      <c r="A782" s="205"/>
      <c r="B782" s="114"/>
      <c r="C782" s="120"/>
    </row>
    <row r="783" spans="1:6">
      <c r="A783" s="205"/>
      <c r="B783" s="114"/>
      <c r="C783" s="120"/>
    </row>
    <row r="784" spans="1:6" ht="17.399999999999999">
      <c r="A784" s="204" t="s">
        <v>331</v>
      </c>
      <c r="B784" s="179" t="s">
        <v>762</v>
      </c>
      <c r="C784" s="129"/>
      <c r="D784" s="130"/>
      <c r="E784" s="152"/>
      <c r="F784" s="131"/>
    </row>
    <row r="785" spans="1:6" ht="17.399999999999999">
      <c r="A785" s="204"/>
      <c r="B785" s="179"/>
      <c r="C785" s="129"/>
      <c r="D785" s="130"/>
      <c r="E785" s="152"/>
      <c r="F785" s="131"/>
    </row>
    <row r="786" spans="1:6" ht="92.4">
      <c r="A786" s="201" t="s">
        <v>328</v>
      </c>
      <c r="B786" s="133" t="s">
        <v>714</v>
      </c>
      <c r="C786" s="134" t="s">
        <v>354</v>
      </c>
      <c r="D786" s="134">
        <v>2650</v>
      </c>
      <c r="E786" s="147"/>
      <c r="F786" s="135">
        <f>+E786*D786</f>
        <v>0</v>
      </c>
    </row>
    <row r="787" spans="1:6" ht="13.2">
      <c r="A787" s="196"/>
      <c r="B787" s="133"/>
      <c r="C787" s="137"/>
      <c r="D787" s="137"/>
      <c r="E787" s="148"/>
      <c r="F787" s="127"/>
    </row>
    <row r="788" spans="1:6" ht="39.6">
      <c r="A788" s="201" t="s">
        <v>330</v>
      </c>
      <c r="B788" s="133" t="s">
        <v>715</v>
      </c>
      <c r="C788" s="134" t="s">
        <v>354</v>
      </c>
      <c r="D788" s="134">
        <v>30</v>
      </c>
      <c r="E788" s="147"/>
      <c r="F788" s="135">
        <f>+E788*D788</f>
        <v>0</v>
      </c>
    </row>
    <row r="789" spans="1:6" ht="13.2">
      <c r="A789" s="196"/>
      <c r="B789" s="133"/>
      <c r="C789" s="137"/>
      <c r="D789" s="137"/>
      <c r="E789" s="148"/>
      <c r="F789" s="127"/>
    </row>
    <row r="790" spans="1:6" ht="66">
      <c r="A790" s="201" t="s">
        <v>331</v>
      </c>
      <c r="B790" s="133" t="s">
        <v>1074</v>
      </c>
      <c r="C790" s="134" t="s">
        <v>352</v>
      </c>
      <c r="D790" s="134">
        <v>65</v>
      </c>
      <c r="E790" s="147"/>
      <c r="F790" s="135">
        <f>+E790*D790</f>
        <v>0</v>
      </c>
    </row>
    <row r="791" spans="1:6" ht="13.2">
      <c r="A791" s="196"/>
      <c r="B791" s="133"/>
      <c r="C791" s="137"/>
      <c r="D791" s="137"/>
      <c r="E791" s="148"/>
      <c r="F791" s="127"/>
    </row>
    <row r="792" spans="1:6" ht="39.6">
      <c r="A792" s="201" t="s">
        <v>332</v>
      </c>
      <c r="B792" s="133" t="s">
        <v>716</v>
      </c>
      <c r="C792" s="134" t="s">
        <v>352</v>
      </c>
      <c r="D792" s="134">
        <v>20</v>
      </c>
      <c r="E792" s="147"/>
      <c r="F792" s="135">
        <f>+E792*D792</f>
        <v>0</v>
      </c>
    </row>
    <row r="793" spans="1:6" ht="13.2">
      <c r="A793" s="196"/>
      <c r="B793" s="133"/>
      <c r="C793" s="137"/>
      <c r="D793" s="137"/>
      <c r="E793" s="148"/>
      <c r="F793" s="127"/>
    </row>
    <row r="794" spans="1:6" ht="39.6">
      <c r="A794" s="201" t="s">
        <v>334</v>
      </c>
      <c r="B794" s="133" t="s">
        <v>717</v>
      </c>
      <c r="C794" s="134" t="s">
        <v>352</v>
      </c>
      <c r="D794" s="134">
        <v>20</v>
      </c>
      <c r="E794" s="147"/>
      <c r="F794" s="135">
        <f>+E794*D794</f>
        <v>0</v>
      </c>
    </row>
    <row r="795" spans="1:6" ht="13.2">
      <c r="A795" s="196"/>
      <c r="B795" s="138"/>
      <c r="C795" s="137"/>
      <c r="D795" s="137"/>
      <c r="E795" s="148"/>
      <c r="F795" s="127"/>
    </row>
    <row r="796" spans="1:6" ht="118.8">
      <c r="A796" s="201" t="s">
        <v>335</v>
      </c>
      <c r="B796" s="133" t="s">
        <v>718</v>
      </c>
      <c r="C796" s="137"/>
      <c r="D796" s="137"/>
      <c r="E796" s="148"/>
      <c r="F796" s="127"/>
    </row>
    <row r="797" spans="1:6" ht="15.6">
      <c r="A797" s="196"/>
      <c r="B797" s="133" t="s">
        <v>613</v>
      </c>
      <c r="C797" s="137"/>
      <c r="D797" s="137"/>
      <c r="E797" s="148"/>
      <c r="F797" s="127"/>
    </row>
    <row r="798" spans="1:6" ht="15.6">
      <c r="A798" s="196"/>
      <c r="B798" s="133" t="s">
        <v>719</v>
      </c>
      <c r="C798" s="137"/>
      <c r="D798" s="137"/>
      <c r="E798" s="148"/>
      <c r="F798" s="127"/>
    </row>
    <row r="799" spans="1:6" ht="13.2">
      <c r="A799" s="196"/>
      <c r="B799" s="133" t="s">
        <v>720</v>
      </c>
      <c r="C799" s="137"/>
      <c r="D799" s="137"/>
      <c r="E799" s="148"/>
      <c r="F799" s="127"/>
    </row>
    <row r="800" spans="1:6" ht="13.2">
      <c r="A800" s="196"/>
      <c r="B800" s="133" t="s">
        <v>721</v>
      </c>
      <c r="C800" s="137"/>
      <c r="D800" s="137"/>
      <c r="E800" s="148"/>
      <c r="F800" s="127"/>
    </row>
    <row r="801" spans="1:6" ht="13.2">
      <c r="A801" s="196"/>
      <c r="B801" s="133" t="s">
        <v>722</v>
      </c>
      <c r="C801" s="137"/>
      <c r="D801" s="137"/>
      <c r="E801" s="148"/>
      <c r="F801" s="127"/>
    </row>
    <row r="802" spans="1:6" ht="13.2">
      <c r="A802" s="196"/>
      <c r="B802" s="133" t="s">
        <v>723</v>
      </c>
      <c r="C802" s="137"/>
      <c r="D802" s="137"/>
      <c r="E802" s="148"/>
      <c r="F802" s="127"/>
    </row>
    <row r="803" spans="1:6" ht="13.2">
      <c r="A803" s="196"/>
      <c r="B803" s="133" t="s">
        <v>724</v>
      </c>
      <c r="C803" s="137"/>
      <c r="D803" s="137"/>
      <c r="E803" s="148"/>
      <c r="F803" s="127"/>
    </row>
    <row r="804" spans="1:6" ht="13.2">
      <c r="A804" s="196"/>
      <c r="B804" s="133" t="s">
        <v>725</v>
      </c>
      <c r="C804" s="137"/>
      <c r="D804" s="137"/>
      <c r="E804" s="148"/>
      <c r="F804" s="127"/>
    </row>
    <row r="805" spans="1:6" ht="13.2">
      <c r="A805" s="196"/>
      <c r="B805" s="133" t="s">
        <v>726</v>
      </c>
      <c r="C805" s="137"/>
      <c r="D805" s="137"/>
      <c r="E805" s="148"/>
      <c r="F805" s="127"/>
    </row>
    <row r="806" spans="1:6" ht="15.6">
      <c r="A806" s="196"/>
      <c r="B806" s="133" t="s">
        <v>727</v>
      </c>
      <c r="C806" s="137"/>
      <c r="D806" s="137"/>
      <c r="E806" s="148"/>
      <c r="F806" s="127"/>
    </row>
    <row r="807" spans="1:6" ht="13.2">
      <c r="A807" s="196"/>
      <c r="B807" s="133" t="s">
        <v>728</v>
      </c>
      <c r="C807" s="137"/>
      <c r="D807" s="137"/>
      <c r="E807" s="148"/>
      <c r="F807" s="127"/>
    </row>
    <row r="808" spans="1:6" ht="13.2">
      <c r="A808" s="196"/>
      <c r="B808" s="139" t="s">
        <v>400</v>
      </c>
      <c r="C808" s="137"/>
      <c r="D808" s="137"/>
      <c r="E808" s="148"/>
      <c r="F808" s="127"/>
    </row>
    <row r="809" spans="1:6" ht="13.2">
      <c r="A809" s="196"/>
      <c r="B809" s="139" t="s">
        <v>729</v>
      </c>
      <c r="C809" s="134" t="s">
        <v>353</v>
      </c>
      <c r="D809" s="134">
        <v>1</v>
      </c>
      <c r="E809" s="147"/>
      <c r="F809" s="135">
        <f>+E809*D809</f>
        <v>0</v>
      </c>
    </row>
    <row r="810" spans="1:6" ht="13.2">
      <c r="A810" s="196"/>
      <c r="B810" s="133" t="s">
        <v>403</v>
      </c>
      <c r="C810" s="137"/>
      <c r="D810" s="137"/>
      <c r="E810" s="148"/>
      <c r="F810" s="127"/>
    </row>
    <row r="811" spans="1:6" ht="13.2">
      <c r="A811" s="196"/>
      <c r="B811" s="139" t="s">
        <v>461</v>
      </c>
      <c r="C811" s="137"/>
      <c r="D811" s="137"/>
      <c r="E811" s="148"/>
      <c r="F811" s="127"/>
    </row>
    <row r="812" spans="1:6" ht="39.6">
      <c r="A812" s="196"/>
      <c r="B812" s="139" t="s">
        <v>730</v>
      </c>
      <c r="C812" s="137"/>
      <c r="D812" s="137"/>
      <c r="E812" s="148"/>
      <c r="F812" s="127"/>
    </row>
    <row r="813" spans="1:6" ht="13.2">
      <c r="A813" s="196"/>
      <c r="B813" s="138"/>
      <c r="C813" s="137"/>
      <c r="D813" s="137"/>
      <c r="E813" s="148"/>
      <c r="F813" s="127"/>
    </row>
    <row r="814" spans="1:6" ht="39.6">
      <c r="A814" s="201" t="s">
        <v>336</v>
      </c>
      <c r="B814" s="133" t="s">
        <v>731</v>
      </c>
      <c r="C814" s="137"/>
      <c r="D814" s="137"/>
      <c r="E814" s="148"/>
      <c r="F814" s="127"/>
    </row>
    <row r="815" spans="1:6" ht="15.6">
      <c r="A815" s="196"/>
      <c r="B815" s="133" t="s">
        <v>732</v>
      </c>
      <c r="C815" s="137"/>
      <c r="D815" s="137"/>
      <c r="E815" s="148"/>
      <c r="F815" s="127"/>
    </row>
    <row r="816" spans="1:6" ht="13.2">
      <c r="A816" s="196"/>
      <c r="B816" s="139" t="s">
        <v>400</v>
      </c>
      <c r="C816" s="137"/>
      <c r="D816" s="137"/>
      <c r="E816" s="148"/>
      <c r="F816" s="127"/>
    </row>
    <row r="817" spans="1:6" ht="13.2">
      <c r="A817" s="196"/>
      <c r="B817" s="139" t="s">
        <v>733</v>
      </c>
      <c r="C817" s="134" t="s">
        <v>353</v>
      </c>
      <c r="D817" s="134">
        <v>1</v>
      </c>
      <c r="E817" s="147"/>
      <c r="F817" s="135">
        <f>+E817*D817</f>
        <v>0</v>
      </c>
    </row>
    <row r="818" spans="1:6" ht="13.2">
      <c r="A818" s="196"/>
      <c r="B818" s="133" t="s">
        <v>403</v>
      </c>
      <c r="C818" s="137"/>
      <c r="D818" s="137"/>
      <c r="E818" s="148"/>
      <c r="F818" s="127"/>
    </row>
    <row r="819" spans="1:6" ht="13.2">
      <c r="A819" s="196"/>
      <c r="B819" s="138"/>
      <c r="C819" s="137"/>
      <c r="D819" s="137"/>
      <c r="E819" s="148"/>
      <c r="F819" s="127"/>
    </row>
    <row r="820" spans="1:6" ht="121.2">
      <c r="A820" s="201" t="s">
        <v>337</v>
      </c>
      <c r="B820" s="133" t="s">
        <v>734</v>
      </c>
      <c r="C820" s="137"/>
      <c r="D820" s="137"/>
      <c r="E820" s="148"/>
      <c r="F820" s="127"/>
    </row>
    <row r="821" spans="1:6" ht="26.4">
      <c r="A821" s="196"/>
      <c r="B821" s="133" t="s">
        <v>735</v>
      </c>
      <c r="C821" s="137"/>
      <c r="D821" s="137"/>
      <c r="E821" s="148"/>
      <c r="F821" s="127"/>
    </row>
    <row r="822" spans="1:6" ht="16.8">
      <c r="A822" s="196"/>
      <c r="B822" s="133" t="s">
        <v>736</v>
      </c>
      <c r="C822" s="137"/>
      <c r="D822" s="137"/>
      <c r="E822" s="148"/>
      <c r="F822" s="127"/>
    </row>
    <row r="823" spans="1:6" ht="13.2">
      <c r="A823" s="196"/>
      <c r="B823" s="133" t="s">
        <v>737</v>
      </c>
      <c r="C823" s="137"/>
      <c r="D823" s="137"/>
      <c r="E823" s="148"/>
      <c r="F823" s="127"/>
    </row>
    <row r="824" spans="1:6" ht="13.2">
      <c r="A824" s="196"/>
      <c r="B824" s="133" t="s">
        <v>550</v>
      </c>
      <c r="C824" s="137"/>
      <c r="D824" s="137"/>
      <c r="E824" s="148"/>
      <c r="F824" s="127"/>
    </row>
    <row r="825" spans="1:6" ht="13.2">
      <c r="A825" s="196"/>
      <c r="B825" s="139" t="s">
        <v>400</v>
      </c>
      <c r="C825" s="137"/>
      <c r="D825" s="137"/>
      <c r="E825" s="148"/>
      <c r="F825" s="127"/>
    </row>
    <row r="826" spans="1:6" ht="13.2">
      <c r="A826" s="196"/>
      <c r="B826" s="139" t="s">
        <v>738</v>
      </c>
      <c r="C826" s="134" t="s">
        <v>402</v>
      </c>
      <c r="D826" s="134">
        <v>1</v>
      </c>
      <c r="E826" s="147"/>
      <c r="F826" s="135">
        <f>+E826*D826</f>
        <v>0</v>
      </c>
    </row>
    <row r="827" spans="1:6" ht="13.2">
      <c r="A827" s="196"/>
      <c r="B827" s="133" t="s">
        <v>403</v>
      </c>
      <c r="C827" s="137"/>
      <c r="D827" s="137"/>
      <c r="E827" s="148"/>
      <c r="F827" s="127"/>
    </row>
    <row r="828" spans="1:6" ht="13.2">
      <c r="A828" s="196"/>
      <c r="B828" s="138"/>
      <c r="C828" s="137"/>
      <c r="D828" s="137"/>
      <c r="E828" s="148"/>
      <c r="F828" s="127"/>
    </row>
    <row r="829" spans="1:6" ht="66">
      <c r="A829" s="201" t="s">
        <v>338</v>
      </c>
      <c r="B829" s="133" t="s">
        <v>545</v>
      </c>
      <c r="C829" s="137"/>
      <c r="D829" s="137"/>
      <c r="E829" s="148"/>
      <c r="F829" s="127"/>
    </row>
    <row r="830" spans="1:6" ht="13.2">
      <c r="A830" s="196"/>
      <c r="B830" s="133" t="s">
        <v>546</v>
      </c>
      <c r="C830" s="137"/>
      <c r="D830" s="137"/>
      <c r="E830" s="148"/>
      <c r="F830" s="127"/>
    </row>
    <row r="831" spans="1:6" ht="15.6">
      <c r="A831" s="196"/>
      <c r="B831" s="133" t="s">
        <v>605</v>
      </c>
      <c r="C831" s="137"/>
      <c r="D831" s="137"/>
      <c r="E831" s="148"/>
      <c r="F831" s="127"/>
    </row>
    <row r="832" spans="1:6" ht="13.2">
      <c r="A832" s="196"/>
      <c r="B832" s="133" t="s">
        <v>739</v>
      </c>
      <c r="C832" s="137"/>
      <c r="D832" s="137"/>
      <c r="E832" s="148"/>
      <c r="F832" s="127"/>
    </row>
    <row r="833" spans="1:6" ht="15.6">
      <c r="A833" s="196"/>
      <c r="B833" s="133" t="s">
        <v>549</v>
      </c>
      <c r="C833" s="137"/>
      <c r="D833" s="137"/>
      <c r="E833" s="148"/>
      <c r="F833" s="127"/>
    </row>
    <row r="834" spans="1:6" ht="13.2">
      <c r="A834" s="196"/>
      <c r="B834" s="133" t="s">
        <v>550</v>
      </c>
      <c r="C834" s="137"/>
      <c r="D834" s="137"/>
      <c r="E834" s="148"/>
      <c r="F834" s="127"/>
    </row>
    <row r="835" spans="1:6" ht="13.2">
      <c r="A835" s="196"/>
      <c r="B835" s="139" t="s">
        <v>400</v>
      </c>
      <c r="C835" s="137"/>
      <c r="D835" s="137"/>
      <c r="E835" s="148"/>
      <c r="F835" s="127"/>
    </row>
    <row r="836" spans="1:6" ht="13.2">
      <c r="A836" s="196"/>
      <c r="B836" s="139" t="s">
        <v>740</v>
      </c>
      <c r="C836" s="134" t="s">
        <v>350</v>
      </c>
      <c r="D836" s="134">
        <v>1</v>
      </c>
      <c r="E836" s="147"/>
      <c r="F836" s="135">
        <f>+E836*D836</f>
        <v>0</v>
      </c>
    </row>
    <row r="837" spans="1:6" ht="13.2">
      <c r="A837" s="196"/>
      <c r="B837" s="133" t="s">
        <v>403</v>
      </c>
      <c r="C837" s="137"/>
      <c r="D837" s="137"/>
      <c r="E837" s="148"/>
      <c r="F837" s="127"/>
    </row>
    <row r="838" spans="1:6" ht="13.2">
      <c r="A838" s="196"/>
      <c r="B838" s="138"/>
      <c r="C838" s="137"/>
      <c r="D838" s="137"/>
      <c r="E838" s="148"/>
      <c r="F838" s="127"/>
    </row>
    <row r="839" spans="1:6" ht="79.2">
      <c r="A839" s="201" t="s">
        <v>339</v>
      </c>
      <c r="B839" s="133" t="s">
        <v>556</v>
      </c>
      <c r="C839" s="137"/>
      <c r="D839" s="137"/>
      <c r="E839" s="148"/>
      <c r="F839" s="127"/>
    </row>
    <row r="840" spans="1:6" ht="13.2">
      <c r="A840" s="196"/>
      <c r="B840" s="133" t="s">
        <v>546</v>
      </c>
      <c r="C840" s="137"/>
      <c r="D840" s="137"/>
      <c r="E840" s="148"/>
      <c r="F840" s="127"/>
    </row>
    <row r="841" spans="1:6" ht="15.6">
      <c r="A841" s="196"/>
      <c r="B841" s="133" t="s">
        <v>599</v>
      </c>
      <c r="C841" s="137"/>
      <c r="D841" s="137"/>
      <c r="E841" s="148"/>
      <c r="F841" s="127"/>
    </row>
    <row r="842" spans="1:6" ht="13.2">
      <c r="A842" s="196"/>
      <c r="B842" s="133" t="s">
        <v>741</v>
      </c>
      <c r="C842" s="137"/>
      <c r="D842" s="137"/>
      <c r="E842" s="148"/>
      <c r="F842" s="127"/>
    </row>
    <row r="843" spans="1:6" ht="15.6">
      <c r="A843" s="196"/>
      <c r="B843" s="133" t="s">
        <v>742</v>
      </c>
      <c r="C843" s="137"/>
      <c r="D843" s="137"/>
      <c r="E843" s="148"/>
      <c r="F843" s="127"/>
    </row>
    <row r="844" spans="1:6" ht="13.2">
      <c r="A844" s="196"/>
      <c r="B844" s="133" t="s">
        <v>560</v>
      </c>
      <c r="C844" s="137"/>
      <c r="D844" s="137"/>
      <c r="E844" s="148"/>
      <c r="F844" s="127"/>
    </row>
    <row r="845" spans="1:6" ht="13.2">
      <c r="A845" s="196"/>
      <c r="B845" s="139" t="s">
        <v>400</v>
      </c>
      <c r="C845" s="137"/>
      <c r="D845" s="137"/>
      <c r="E845" s="148"/>
      <c r="F845" s="127"/>
    </row>
    <row r="846" spans="1:6" ht="13.2">
      <c r="A846" s="196"/>
      <c r="B846" s="139" t="s">
        <v>743</v>
      </c>
      <c r="C846" s="134" t="s">
        <v>350</v>
      </c>
      <c r="D846" s="134">
        <v>1</v>
      </c>
      <c r="E846" s="147"/>
      <c r="F846" s="135">
        <f>+E846*D846</f>
        <v>0</v>
      </c>
    </row>
    <row r="847" spans="1:6" ht="13.2">
      <c r="A847" s="196"/>
      <c r="B847" s="133" t="s">
        <v>403</v>
      </c>
      <c r="C847" s="137"/>
      <c r="D847" s="137"/>
      <c r="E847" s="148"/>
      <c r="F847" s="127"/>
    </row>
    <row r="848" spans="1:6" ht="13.2">
      <c r="A848" s="196"/>
      <c r="B848" s="138"/>
      <c r="C848" s="137"/>
      <c r="D848" s="137"/>
      <c r="E848" s="148"/>
      <c r="F848" s="127"/>
    </row>
    <row r="849" spans="1:6" ht="79.2">
      <c r="A849" s="201" t="s">
        <v>355</v>
      </c>
      <c r="B849" s="133" t="s">
        <v>744</v>
      </c>
      <c r="C849" s="137"/>
      <c r="D849" s="137"/>
      <c r="E849" s="148"/>
      <c r="F849" s="127"/>
    </row>
    <row r="850" spans="1:6" ht="13.2">
      <c r="A850" s="196"/>
      <c r="B850" s="133" t="s">
        <v>546</v>
      </c>
      <c r="C850" s="137"/>
      <c r="D850" s="137"/>
      <c r="E850" s="148"/>
      <c r="F850" s="127"/>
    </row>
    <row r="851" spans="1:6" ht="15.6">
      <c r="A851" s="196"/>
      <c r="B851" s="133" t="s">
        <v>742</v>
      </c>
      <c r="C851" s="137"/>
      <c r="D851" s="137"/>
      <c r="E851" s="148"/>
      <c r="F851" s="127"/>
    </row>
    <row r="852" spans="1:6" ht="13.2">
      <c r="A852" s="196"/>
      <c r="B852" s="133" t="s">
        <v>560</v>
      </c>
      <c r="C852" s="137"/>
      <c r="D852" s="137"/>
      <c r="E852" s="148"/>
      <c r="F852" s="127"/>
    </row>
    <row r="853" spans="1:6" ht="13.2">
      <c r="A853" s="196"/>
      <c r="B853" s="139" t="s">
        <v>400</v>
      </c>
      <c r="C853" s="137"/>
      <c r="D853" s="137"/>
      <c r="E853" s="148"/>
      <c r="F853" s="127"/>
    </row>
    <row r="854" spans="1:6" ht="13.2">
      <c r="A854" s="196"/>
      <c r="B854" s="139" t="s">
        <v>743</v>
      </c>
      <c r="C854" s="134" t="s">
        <v>350</v>
      </c>
      <c r="D854" s="134">
        <v>1</v>
      </c>
      <c r="E854" s="147"/>
      <c r="F854" s="135">
        <f>+E854*D854</f>
        <v>0</v>
      </c>
    </row>
    <row r="855" spans="1:6" ht="13.2">
      <c r="A855" s="196"/>
      <c r="B855" s="133" t="s">
        <v>403</v>
      </c>
      <c r="C855" s="137"/>
      <c r="D855" s="137"/>
      <c r="E855" s="148"/>
      <c r="F855" s="127"/>
    </row>
    <row r="856" spans="1:6" ht="13.2">
      <c r="A856" s="196"/>
      <c r="B856" s="138"/>
      <c r="C856" s="137"/>
      <c r="D856" s="137"/>
      <c r="E856" s="148"/>
      <c r="F856" s="127"/>
    </row>
    <row r="857" spans="1:6" ht="39.6">
      <c r="A857" s="201" t="s">
        <v>340</v>
      </c>
      <c r="B857" s="133" t="s">
        <v>745</v>
      </c>
      <c r="C857" s="137"/>
      <c r="D857" s="137"/>
      <c r="E857" s="148"/>
      <c r="F857" s="127"/>
    </row>
    <row r="858" spans="1:6" ht="15.6">
      <c r="A858" s="196"/>
      <c r="B858" s="133" t="s">
        <v>746</v>
      </c>
      <c r="C858" s="137"/>
      <c r="D858" s="137"/>
      <c r="E858" s="148"/>
      <c r="F858" s="127"/>
    </row>
    <row r="859" spans="1:6" ht="15.6">
      <c r="A859" s="196"/>
      <c r="B859" s="133" t="s">
        <v>747</v>
      </c>
      <c r="C859" s="137"/>
      <c r="D859" s="137"/>
      <c r="E859" s="148"/>
      <c r="F859" s="127"/>
    </row>
    <row r="860" spans="1:6" ht="13.2">
      <c r="A860" s="196"/>
      <c r="B860" s="133" t="s">
        <v>748</v>
      </c>
      <c r="C860" s="134" t="s">
        <v>350</v>
      </c>
      <c r="D860" s="134">
        <v>3</v>
      </c>
      <c r="E860" s="147"/>
      <c r="F860" s="135">
        <f>+E860*D860</f>
        <v>0</v>
      </c>
    </row>
    <row r="861" spans="1:6" ht="13.2">
      <c r="A861" s="196"/>
      <c r="B861" s="138"/>
      <c r="C861" s="137"/>
      <c r="D861" s="137"/>
      <c r="E861" s="148"/>
      <c r="F861" s="127"/>
    </row>
    <row r="862" spans="1:6" ht="39.6">
      <c r="A862" s="201" t="s">
        <v>356</v>
      </c>
      <c r="B862" s="133" t="s">
        <v>639</v>
      </c>
      <c r="C862" s="137"/>
      <c r="D862" s="137"/>
      <c r="E862" s="148"/>
      <c r="F862" s="127"/>
    </row>
    <row r="863" spans="1:6" ht="13.2">
      <c r="A863" s="196"/>
      <c r="B863" s="133" t="s">
        <v>749</v>
      </c>
      <c r="C863" s="134" t="s">
        <v>350</v>
      </c>
      <c r="D863" s="134">
        <v>2</v>
      </c>
      <c r="E863" s="147"/>
      <c r="F863" s="135">
        <f t="shared" ref="F863:F864" si="23">+E863*D863</f>
        <v>0</v>
      </c>
    </row>
    <row r="864" spans="1:6" ht="13.2">
      <c r="A864" s="196"/>
      <c r="B864" s="133" t="s">
        <v>750</v>
      </c>
      <c r="C864" s="134" t="s">
        <v>350</v>
      </c>
      <c r="D864" s="134">
        <v>4</v>
      </c>
      <c r="E864" s="147"/>
      <c r="F864" s="135">
        <f t="shared" si="23"/>
        <v>0</v>
      </c>
    </row>
    <row r="865" spans="1:6" ht="13.2">
      <c r="A865" s="196"/>
      <c r="B865" s="138"/>
      <c r="C865" s="137"/>
      <c r="D865" s="137"/>
      <c r="E865" s="148"/>
      <c r="F865" s="127"/>
    </row>
    <row r="866" spans="1:6" ht="52.8">
      <c r="A866" s="201" t="s">
        <v>357</v>
      </c>
      <c r="B866" s="133" t="s">
        <v>659</v>
      </c>
      <c r="C866" s="137"/>
      <c r="D866" s="137"/>
      <c r="E866" s="148"/>
      <c r="F866" s="127"/>
    </row>
    <row r="867" spans="1:6" ht="13.2">
      <c r="A867" s="196"/>
      <c r="B867" s="133" t="s">
        <v>641</v>
      </c>
      <c r="C867" s="134" t="s">
        <v>350</v>
      </c>
      <c r="D867" s="134">
        <v>2</v>
      </c>
      <c r="E867" s="147"/>
      <c r="F867" s="135">
        <f t="shared" ref="F867:F868" si="24">+E867*D867</f>
        <v>0</v>
      </c>
    </row>
    <row r="868" spans="1:6" ht="13.2">
      <c r="A868" s="196"/>
      <c r="B868" s="133" t="s">
        <v>642</v>
      </c>
      <c r="C868" s="134" t="s">
        <v>350</v>
      </c>
      <c r="D868" s="134">
        <v>3</v>
      </c>
      <c r="E868" s="147"/>
      <c r="F868" s="135">
        <f t="shared" si="24"/>
        <v>0</v>
      </c>
    </row>
    <row r="869" spans="1:6" ht="13.2">
      <c r="A869" s="196"/>
      <c r="B869" s="138"/>
      <c r="C869" s="137"/>
      <c r="D869" s="137"/>
      <c r="E869" s="148"/>
      <c r="F869" s="127"/>
    </row>
    <row r="870" spans="1:6" ht="118.8">
      <c r="A870" s="201" t="s">
        <v>341</v>
      </c>
      <c r="B870" s="133" t="s">
        <v>751</v>
      </c>
      <c r="C870" s="137"/>
      <c r="D870" s="137"/>
      <c r="E870" s="148"/>
      <c r="F870" s="127"/>
    </row>
    <row r="871" spans="1:6" ht="13.2">
      <c r="A871" s="196"/>
      <c r="B871" s="139" t="s">
        <v>400</v>
      </c>
      <c r="C871" s="137"/>
      <c r="D871" s="137"/>
      <c r="E871" s="148"/>
      <c r="F871" s="127"/>
    </row>
    <row r="872" spans="1:6" ht="13.2">
      <c r="A872" s="196"/>
      <c r="B872" s="139" t="s">
        <v>650</v>
      </c>
      <c r="C872" s="137"/>
      <c r="D872" s="137"/>
      <c r="E872" s="148"/>
      <c r="F872" s="127"/>
    </row>
    <row r="873" spans="1:6" ht="13.2">
      <c r="A873" s="196"/>
      <c r="B873" s="133" t="s">
        <v>749</v>
      </c>
      <c r="C873" s="134" t="s">
        <v>350</v>
      </c>
      <c r="D873" s="134">
        <v>2</v>
      </c>
      <c r="E873" s="147"/>
      <c r="F873" s="135">
        <f t="shared" ref="F873:F874" si="25">+E873*D873</f>
        <v>0</v>
      </c>
    </row>
    <row r="874" spans="1:6" ht="13.2">
      <c r="A874" s="196"/>
      <c r="B874" s="133" t="s">
        <v>750</v>
      </c>
      <c r="C874" s="134" t="s">
        <v>350</v>
      </c>
      <c r="D874" s="134">
        <v>1</v>
      </c>
      <c r="E874" s="147"/>
      <c r="F874" s="135">
        <f t="shared" si="25"/>
        <v>0</v>
      </c>
    </row>
    <row r="875" spans="1:6" ht="13.2">
      <c r="A875" s="196"/>
      <c r="B875" s="133" t="s">
        <v>403</v>
      </c>
      <c r="C875" s="137"/>
      <c r="D875" s="137"/>
      <c r="E875" s="148"/>
      <c r="F875" s="127"/>
    </row>
    <row r="876" spans="1:6" ht="13.2">
      <c r="A876" s="196"/>
      <c r="B876" s="138"/>
      <c r="C876" s="137"/>
      <c r="D876" s="137"/>
      <c r="E876" s="148"/>
      <c r="F876" s="127"/>
    </row>
    <row r="877" spans="1:6" ht="39.6">
      <c r="A877" s="201" t="s">
        <v>342</v>
      </c>
      <c r="B877" s="133" t="s">
        <v>633</v>
      </c>
      <c r="C877" s="137"/>
      <c r="D877" s="137"/>
      <c r="E877" s="148"/>
      <c r="F877" s="127"/>
    </row>
    <row r="878" spans="1:6" ht="13.2">
      <c r="A878" s="196"/>
      <c r="B878" s="133" t="s">
        <v>634</v>
      </c>
      <c r="C878" s="134" t="s">
        <v>350</v>
      </c>
      <c r="D878" s="134">
        <v>2</v>
      </c>
      <c r="E878" s="147"/>
      <c r="F878" s="135">
        <f>+E878*D878</f>
        <v>0</v>
      </c>
    </row>
    <row r="879" spans="1:6" ht="13.2">
      <c r="A879" s="196"/>
      <c r="B879" s="138"/>
      <c r="C879" s="137"/>
      <c r="D879" s="137"/>
      <c r="E879" s="148"/>
      <c r="F879" s="127"/>
    </row>
    <row r="880" spans="1:6" ht="26.4">
      <c r="A880" s="201" t="s">
        <v>348</v>
      </c>
      <c r="B880" s="133" t="s">
        <v>752</v>
      </c>
      <c r="C880" s="137"/>
      <c r="D880" s="137"/>
      <c r="E880" s="148"/>
      <c r="F880" s="127"/>
    </row>
    <row r="881" spans="1:6" ht="13.2">
      <c r="A881" s="196"/>
      <c r="B881" s="133" t="s">
        <v>749</v>
      </c>
      <c r="C881" s="134" t="s">
        <v>350</v>
      </c>
      <c r="D881" s="134">
        <v>2</v>
      </c>
      <c r="E881" s="147"/>
      <c r="F881" s="135">
        <f t="shared" ref="F881:F882" si="26">+E881*D881</f>
        <v>0</v>
      </c>
    </row>
    <row r="882" spans="1:6" ht="13.2">
      <c r="A882" s="196"/>
      <c r="B882" s="133" t="s">
        <v>750</v>
      </c>
      <c r="C882" s="134" t="s">
        <v>350</v>
      </c>
      <c r="D882" s="134">
        <v>2</v>
      </c>
      <c r="E882" s="147"/>
      <c r="F882" s="135">
        <f t="shared" si="26"/>
        <v>0</v>
      </c>
    </row>
    <row r="883" spans="1:6" ht="13.2">
      <c r="A883" s="196"/>
      <c r="B883" s="138"/>
      <c r="C883" s="137"/>
      <c r="D883" s="137"/>
      <c r="E883" s="148"/>
      <c r="F883" s="127"/>
    </row>
    <row r="884" spans="1:6" ht="52.8">
      <c r="A884" s="201" t="s">
        <v>358</v>
      </c>
      <c r="B884" s="133" t="s">
        <v>665</v>
      </c>
      <c r="C884" s="137"/>
      <c r="D884" s="137"/>
      <c r="E884" s="148"/>
      <c r="F884" s="127"/>
    </row>
    <row r="885" spans="1:6" ht="13.2">
      <c r="A885" s="196"/>
      <c r="B885" s="133" t="s">
        <v>667</v>
      </c>
      <c r="C885" s="134" t="s">
        <v>350</v>
      </c>
      <c r="D885" s="134">
        <v>2</v>
      </c>
      <c r="E885" s="147"/>
      <c r="F885" s="135">
        <f>+E885*D885</f>
        <v>0</v>
      </c>
    </row>
    <row r="886" spans="1:6" ht="13.2">
      <c r="A886" s="196"/>
      <c r="B886" s="138"/>
      <c r="C886" s="137"/>
      <c r="D886" s="137"/>
      <c r="E886" s="148"/>
      <c r="F886" s="127"/>
    </row>
    <row r="887" spans="1:6" ht="26.4">
      <c r="A887" s="201" t="s">
        <v>359</v>
      </c>
      <c r="B887" s="133" t="s">
        <v>753</v>
      </c>
      <c r="C887" s="137"/>
      <c r="D887" s="137"/>
      <c r="E887" s="148"/>
      <c r="F887" s="127"/>
    </row>
    <row r="888" spans="1:6" ht="13.2">
      <c r="A888" s="196"/>
      <c r="B888" s="133" t="s">
        <v>754</v>
      </c>
      <c r="C888" s="134" t="s">
        <v>350</v>
      </c>
      <c r="D888" s="134">
        <v>1</v>
      </c>
      <c r="E888" s="147"/>
      <c r="F888" s="135">
        <f t="shared" ref="F888:F889" si="27">+E888*D888</f>
        <v>0</v>
      </c>
    </row>
    <row r="889" spans="1:6" ht="13.2">
      <c r="A889" s="196"/>
      <c r="B889" s="133" t="s">
        <v>755</v>
      </c>
      <c r="C889" s="134" t="s">
        <v>350</v>
      </c>
      <c r="D889" s="134">
        <v>4</v>
      </c>
      <c r="E889" s="147"/>
      <c r="F889" s="135">
        <f t="shared" si="27"/>
        <v>0</v>
      </c>
    </row>
    <row r="890" spans="1:6" ht="13.2">
      <c r="A890" s="196"/>
      <c r="B890" s="138"/>
      <c r="C890" s="137"/>
      <c r="D890" s="137"/>
      <c r="E890" s="148"/>
      <c r="F890" s="127"/>
    </row>
    <row r="891" spans="1:6" ht="52.8">
      <c r="A891" s="201" t="s">
        <v>360</v>
      </c>
      <c r="B891" s="133" t="s">
        <v>756</v>
      </c>
      <c r="C891" s="137"/>
      <c r="D891" s="137"/>
      <c r="E891" s="148"/>
      <c r="F891" s="127"/>
    </row>
    <row r="892" spans="1:6" ht="145.19999999999999">
      <c r="A892" s="196"/>
      <c r="B892" s="133" t="s">
        <v>706</v>
      </c>
      <c r="C892" s="137"/>
      <c r="D892" s="137"/>
      <c r="E892" s="148"/>
      <c r="F892" s="127"/>
    </row>
    <row r="893" spans="1:6" ht="13.2">
      <c r="A893" s="196"/>
      <c r="B893" s="133" t="s">
        <v>678</v>
      </c>
      <c r="C893" s="137"/>
      <c r="D893" s="137"/>
      <c r="E893" s="148"/>
      <c r="F893" s="127"/>
    </row>
    <row r="894" spans="1:6" ht="13.2">
      <c r="A894" s="196"/>
      <c r="B894" s="133" t="s">
        <v>757</v>
      </c>
      <c r="C894" s="134" t="s">
        <v>395</v>
      </c>
      <c r="D894" s="134">
        <v>20</v>
      </c>
      <c r="E894" s="147"/>
      <c r="F894" s="135">
        <f t="shared" ref="F894:F895" si="28">+E894*D894</f>
        <v>0</v>
      </c>
    </row>
    <row r="895" spans="1:6" ht="13.2">
      <c r="A895" s="196"/>
      <c r="B895" s="133" t="s">
        <v>758</v>
      </c>
      <c r="C895" s="134" t="s">
        <v>395</v>
      </c>
      <c r="D895" s="134">
        <v>45</v>
      </c>
      <c r="E895" s="147"/>
      <c r="F895" s="135">
        <f t="shared" si="28"/>
        <v>0</v>
      </c>
    </row>
    <row r="896" spans="1:6" ht="13.2">
      <c r="A896" s="196"/>
      <c r="B896" s="138"/>
      <c r="C896" s="137"/>
      <c r="D896" s="137"/>
      <c r="E896" s="148"/>
      <c r="F896" s="127"/>
    </row>
    <row r="897" spans="1:6" ht="132">
      <c r="A897" s="201" t="s">
        <v>361</v>
      </c>
      <c r="B897" s="133" t="s">
        <v>759</v>
      </c>
      <c r="C897" s="137"/>
      <c r="D897" s="137"/>
      <c r="E897" s="148"/>
      <c r="F897" s="127"/>
    </row>
    <row r="898" spans="1:6" ht="13.2">
      <c r="A898" s="196"/>
      <c r="B898" s="139" t="s">
        <v>400</v>
      </c>
      <c r="C898" s="137"/>
      <c r="D898" s="137"/>
      <c r="E898" s="148"/>
      <c r="F898" s="127"/>
    </row>
    <row r="899" spans="1:6" ht="13.2">
      <c r="A899" s="196"/>
      <c r="B899" s="139" t="s">
        <v>707</v>
      </c>
      <c r="C899" s="137"/>
      <c r="D899" s="137"/>
      <c r="E899" s="148"/>
      <c r="F899" s="127"/>
    </row>
    <row r="900" spans="1:6" ht="13.2">
      <c r="A900" s="196"/>
      <c r="B900" s="139" t="s">
        <v>686</v>
      </c>
      <c r="C900" s="137"/>
      <c r="D900" s="137"/>
      <c r="E900" s="148"/>
      <c r="F900" s="127"/>
    </row>
    <row r="901" spans="1:6" ht="13.2">
      <c r="A901" s="196"/>
      <c r="B901" s="133" t="s">
        <v>758</v>
      </c>
      <c r="C901" s="134" t="s">
        <v>395</v>
      </c>
      <c r="D901" s="134">
        <v>20</v>
      </c>
      <c r="E901" s="147"/>
      <c r="F901" s="135">
        <f>+E901*D901</f>
        <v>0</v>
      </c>
    </row>
    <row r="902" spans="1:6" ht="13.2">
      <c r="A902" s="196"/>
      <c r="B902" s="133" t="s">
        <v>403</v>
      </c>
      <c r="C902" s="137"/>
      <c r="D902" s="137"/>
      <c r="E902" s="148"/>
      <c r="F902" s="127"/>
    </row>
    <row r="903" spans="1:6" ht="13.2">
      <c r="A903" s="196"/>
      <c r="B903" s="138"/>
      <c r="C903" s="137"/>
      <c r="D903" s="137"/>
      <c r="E903" s="148"/>
      <c r="F903" s="127"/>
    </row>
    <row r="904" spans="1:6" ht="68.400000000000006">
      <c r="A904" s="201" t="s">
        <v>362</v>
      </c>
      <c r="B904" s="133" t="s">
        <v>684</v>
      </c>
      <c r="C904" s="137"/>
      <c r="D904" s="137"/>
      <c r="E904" s="148"/>
      <c r="F904" s="127"/>
    </row>
    <row r="905" spans="1:6" ht="13.2">
      <c r="A905" s="196"/>
      <c r="B905" s="133" t="s">
        <v>688</v>
      </c>
      <c r="C905" s="137"/>
      <c r="D905" s="137"/>
      <c r="E905" s="148"/>
      <c r="F905" s="127"/>
    </row>
    <row r="906" spans="1:6" ht="13.2">
      <c r="A906" s="196"/>
      <c r="B906" s="133" t="s">
        <v>529</v>
      </c>
      <c r="C906" s="134" t="s">
        <v>395</v>
      </c>
      <c r="D906" s="134">
        <v>20</v>
      </c>
      <c r="E906" s="147"/>
      <c r="F906" s="135">
        <f>+E906*D906</f>
        <v>0</v>
      </c>
    </row>
    <row r="907" spans="1:6" ht="13.2">
      <c r="A907" s="196"/>
      <c r="B907" s="133" t="s">
        <v>689</v>
      </c>
      <c r="C907" s="137"/>
      <c r="D907" s="137"/>
      <c r="E907" s="148"/>
      <c r="F907" s="127"/>
    </row>
    <row r="908" spans="1:6" ht="13.2">
      <c r="A908" s="196"/>
      <c r="B908" s="133" t="s">
        <v>676</v>
      </c>
      <c r="C908" s="134" t="s">
        <v>395</v>
      </c>
      <c r="D908" s="134">
        <v>25</v>
      </c>
      <c r="E908" s="147"/>
      <c r="F908" s="135">
        <f>+E908*D908</f>
        <v>0</v>
      </c>
    </row>
    <row r="909" spans="1:6" ht="13.2">
      <c r="A909" s="196"/>
      <c r="B909" s="139" t="s">
        <v>400</v>
      </c>
      <c r="C909" s="137"/>
      <c r="D909" s="137"/>
      <c r="E909" s="148"/>
      <c r="F909" s="127"/>
    </row>
    <row r="910" spans="1:6" ht="13.2">
      <c r="A910" s="196"/>
      <c r="B910" s="139" t="s">
        <v>693</v>
      </c>
      <c r="C910" s="137"/>
      <c r="D910" s="137"/>
      <c r="E910" s="148"/>
      <c r="F910" s="127"/>
    </row>
    <row r="911" spans="1:6" ht="13.2">
      <c r="A911" s="196"/>
      <c r="B911" s="133" t="s">
        <v>403</v>
      </c>
      <c r="C911" s="137"/>
      <c r="D911" s="137"/>
      <c r="E911" s="148"/>
      <c r="F911" s="127"/>
    </row>
    <row r="912" spans="1:6" ht="13.2">
      <c r="A912" s="196"/>
      <c r="B912" s="133"/>
      <c r="C912" s="137"/>
      <c r="D912" s="137"/>
      <c r="E912" s="148"/>
      <c r="F912" s="127"/>
    </row>
    <row r="913" spans="1:6" ht="26.4">
      <c r="A913" s="201" t="s">
        <v>997</v>
      </c>
      <c r="B913" s="133" t="s">
        <v>708</v>
      </c>
      <c r="C913" s="134" t="s">
        <v>492</v>
      </c>
      <c r="D913" s="134">
        <v>31</v>
      </c>
      <c r="E913" s="148"/>
      <c r="F913" s="135">
        <f>+E913*D913</f>
        <v>0</v>
      </c>
    </row>
    <row r="914" spans="1:6" ht="13.2">
      <c r="A914" s="196"/>
      <c r="B914" s="133"/>
      <c r="C914" s="137"/>
      <c r="D914" s="137"/>
      <c r="E914" s="147"/>
      <c r="F914" s="127"/>
    </row>
    <row r="915" spans="1:6" ht="39.6">
      <c r="A915" s="201" t="s">
        <v>998</v>
      </c>
      <c r="B915" s="133" t="s">
        <v>760</v>
      </c>
      <c r="C915" s="134" t="s">
        <v>402</v>
      </c>
      <c r="D915" s="134">
        <v>1</v>
      </c>
      <c r="E915" s="148"/>
      <c r="F915" s="135">
        <f>+E915*D915</f>
        <v>0</v>
      </c>
    </row>
    <row r="916" spans="1:6" ht="13.2">
      <c r="A916" s="196"/>
      <c r="B916" s="133"/>
      <c r="C916" s="137"/>
      <c r="D916" s="137"/>
      <c r="E916" s="147"/>
      <c r="F916" s="127"/>
    </row>
    <row r="917" spans="1:6" ht="26.4">
      <c r="A917" s="201" t="s">
        <v>999</v>
      </c>
      <c r="B917" s="133" t="s">
        <v>697</v>
      </c>
      <c r="C917" s="134" t="s">
        <v>353</v>
      </c>
      <c r="D917" s="134">
        <v>1</v>
      </c>
      <c r="E917" s="148"/>
      <c r="F917" s="135">
        <f>+E917*D917</f>
        <v>0</v>
      </c>
    </row>
    <row r="918" spans="1:6" ht="13.2">
      <c r="A918" s="196"/>
      <c r="B918" s="138"/>
      <c r="C918" s="137"/>
      <c r="D918" s="137"/>
      <c r="E918" s="148"/>
      <c r="F918" s="127"/>
    </row>
    <row r="919" spans="1:6" ht="39.6">
      <c r="A919" s="201" t="s">
        <v>1000</v>
      </c>
      <c r="B919" s="133" t="s">
        <v>698</v>
      </c>
      <c r="C919" s="137"/>
      <c r="D919" s="137"/>
      <c r="E919" s="148"/>
      <c r="F919" s="127"/>
    </row>
    <row r="920" spans="1:6" ht="13.2">
      <c r="A920" s="196"/>
      <c r="B920" s="139" t="s">
        <v>400</v>
      </c>
      <c r="C920" s="137"/>
      <c r="D920" s="137"/>
      <c r="E920" s="147"/>
      <c r="F920" s="127"/>
    </row>
    <row r="921" spans="1:6" ht="13.2">
      <c r="A921" s="196"/>
      <c r="B921" s="139" t="s">
        <v>536</v>
      </c>
      <c r="C921" s="134" t="s">
        <v>353</v>
      </c>
      <c r="D921" s="134">
        <v>1</v>
      </c>
      <c r="E921" s="148"/>
      <c r="F921" s="135">
        <f>+E921*D921</f>
        <v>0</v>
      </c>
    </row>
    <row r="922" spans="1:6" ht="13.2">
      <c r="A922" s="196"/>
      <c r="B922" s="133" t="s">
        <v>403</v>
      </c>
      <c r="C922" s="137"/>
      <c r="D922" s="137"/>
      <c r="E922" s="148"/>
      <c r="F922" s="127"/>
    </row>
    <row r="923" spans="1:6" ht="13.2">
      <c r="A923" s="196"/>
      <c r="B923" s="133"/>
      <c r="C923" s="137"/>
      <c r="D923" s="137"/>
      <c r="E923" s="147"/>
      <c r="F923" s="127"/>
    </row>
    <row r="924" spans="1:6" ht="26.4">
      <c r="A924" s="201" t="s">
        <v>1001</v>
      </c>
      <c r="B924" s="133" t="s">
        <v>761</v>
      </c>
      <c r="C924" s="134" t="s">
        <v>352</v>
      </c>
      <c r="D924" s="134">
        <v>16</v>
      </c>
      <c r="E924" s="148"/>
      <c r="F924" s="135">
        <f>+E924*D924</f>
        <v>0</v>
      </c>
    </row>
    <row r="925" spans="1:6" ht="13.2">
      <c r="A925" s="196"/>
      <c r="B925" s="133"/>
      <c r="C925" s="137"/>
      <c r="D925" s="137"/>
      <c r="E925" s="148"/>
      <c r="F925" s="127"/>
    </row>
    <row r="926" spans="1:6" ht="14.4" thickBot="1">
      <c r="A926" s="199"/>
      <c r="B926" s="175" t="s">
        <v>762</v>
      </c>
      <c r="C926" s="125"/>
      <c r="D926" s="123"/>
      <c r="E926" s="149"/>
      <c r="F926" s="115">
        <f>SUM(F786:F925)</f>
        <v>0</v>
      </c>
    </row>
    <row r="927" spans="1:6" ht="14.4" thickTop="1">
      <c r="A927" s="205"/>
      <c r="B927" s="114"/>
      <c r="C927" s="120"/>
    </row>
    <row r="928" spans="1:6">
      <c r="A928" s="205"/>
      <c r="B928" s="114"/>
      <c r="C928" s="120"/>
    </row>
    <row r="929" spans="1:6" ht="17.399999999999999">
      <c r="A929" s="204" t="s">
        <v>332</v>
      </c>
      <c r="B929" s="179" t="s">
        <v>840</v>
      </c>
      <c r="C929" s="129"/>
      <c r="D929" s="130"/>
      <c r="E929" s="152"/>
      <c r="F929" s="131"/>
    </row>
    <row r="930" spans="1:6">
      <c r="A930" s="205"/>
      <c r="B930" s="114"/>
      <c r="C930" s="120"/>
    </row>
    <row r="931" spans="1:6" ht="92.4">
      <c r="A931" s="201" t="s">
        <v>328</v>
      </c>
      <c r="B931" s="133" t="s">
        <v>763</v>
      </c>
      <c r="C931" s="137"/>
      <c r="D931" s="137"/>
      <c r="E931" s="148"/>
      <c r="F931" s="127"/>
    </row>
    <row r="932" spans="1:6" ht="26.4">
      <c r="A932" s="196"/>
      <c r="B932" s="133" t="s">
        <v>764</v>
      </c>
      <c r="C932" s="137"/>
      <c r="D932" s="137"/>
      <c r="E932" s="148"/>
      <c r="F932" s="127"/>
    </row>
    <row r="933" spans="1:6" ht="13.2">
      <c r="A933" s="196"/>
      <c r="B933" s="133" t="s">
        <v>765</v>
      </c>
      <c r="C933" s="137"/>
      <c r="D933" s="137"/>
      <c r="E933" s="148"/>
      <c r="F933" s="127"/>
    </row>
    <row r="934" spans="1:6" ht="13.2">
      <c r="A934" s="196"/>
      <c r="B934" s="133" t="s">
        <v>587</v>
      </c>
      <c r="C934" s="137"/>
      <c r="D934" s="137"/>
      <c r="E934" s="148"/>
      <c r="F934" s="127"/>
    </row>
    <row r="935" spans="1:6" ht="16.8">
      <c r="A935" s="196"/>
      <c r="B935" s="133" t="s">
        <v>766</v>
      </c>
      <c r="C935" s="137"/>
      <c r="D935" s="137"/>
      <c r="E935" s="148"/>
      <c r="F935" s="127"/>
    </row>
    <row r="936" spans="1:6" ht="15.6">
      <c r="A936" s="196"/>
      <c r="B936" s="133" t="s">
        <v>767</v>
      </c>
      <c r="C936" s="137"/>
      <c r="D936" s="137"/>
      <c r="E936" s="148"/>
      <c r="F936" s="127"/>
    </row>
    <row r="937" spans="1:6" ht="13.2">
      <c r="A937" s="196"/>
      <c r="B937" s="133" t="s">
        <v>624</v>
      </c>
      <c r="C937" s="137"/>
      <c r="D937" s="137"/>
      <c r="E937" s="148"/>
      <c r="F937" s="127"/>
    </row>
    <row r="938" spans="1:6" ht="13.2">
      <c r="A938" s="196"/>
      <c r="B938" s="139" t="s">
        <v>400</v>
      </c>
      <c r="C938" s="137"/>
      <c r="D938" s="137"/>
      <c r="E938" s="148"/>
      <c r="F938" s="127"/>
    </row>
    <row r="939" spans="1:6" ht="13.2">
      <c r="A939" s="196"/>
      <c r="B939" s="139" t="s">
        <v>768</v>
      </c>
      <c r="C939" s="134" t="s">
        <v>350</v>
      </c>
      <c r="D939" s="134">
        <v>1</v>
      </c>
      <c r="E939" s="147"/>
      <c r="F939" s="135">
        <f>+E939*D939</f>
        <v>0</v>
      </c>
    </row>
    <row r="940" spans="1:6" ht="13.2">
      <c r="A940" s="196"/>
      <c r="B940" s="133" t="s">
        <v>403</v>
      </c>
      <c r="C940" s="137"/>
      <c r="D940" s="137"/>
      <c r="E940" s="148"/>
      <c r="F940" s="127"/>
    </row>
    <row r="941" spans="1:6" ht="13.2">
      <c r="A941" s="196"/>
      <c r="B941" s="138"/>
      <c r="C941" s="137"/>
      <c r="D941" s="137"/>
      <c r="E941" s="148"/>
      <c r="F941" s="127"/>
    </row>
    <row r="942" spans="1:6" ht="266.39999999999998">
      <c r="A942" s="201" t="s">
        <v>330</v>
      </c>
      <c r="B942" s="133" t="s">
        <v>769</v>
      </c>
      <c r="C942" s="137"/>
      <c r="D942" s="137"/>
      <c r="E942" s="148"/>
      <c r="F942" s="127"/>
    </row>
    <row r="943" spans="1:6" ht="26.4">
      <c r="A943" s="196"/>
      <c r="B943" s="133" t="s">
        <v>764</v>
      </c>
      <c r="C943" s="137"/>
      <c r="D943" s="137"/>
      <c r="E943" s="148"/>
      <c r="F943" s="127"/>
    </row>
    <row r="944" spans="1:6" ht="13.2">
      <c r="A944" s="196"/>
      <c r="B944" s="133" t="s">
        <v>770</v>
      </c>
      <c r="C944" s="137"/>
      <c r="D944" s="137"/>
      <c r="E944" s="148"/>
      <c r="F944" s="127"/>
    </row>
    <row r="945" spans="1:6" ht="16.8">
      <c r="A945" s="196"/>
      <c r="B945" s="133" t="s">
        <v>771</v>
      </c>
      <c r="C945" s="137"/>
      <c r="D945" s="137"/>
      <c r="E945" s="148"/>
      <c r="F945" s="127"/>
    </row>
    <row r="946" spans="1:6" ht="15.6">
      <c r="A946" s="196"/>
      <c r="B946" s="133" t="s">
        <v>767</v>
      </c>
      <c r="C946" s="137"/>
      <c r="D946" s="137"/>
      <c r="E946" s="148"/>
      <c r="F946" s="127"/>
    </row>
    <row r="947" spans="1:6" ht="13.2">
      <c r="A947" s="196"/>
      <c r="B947" s="133" t="s">
        <v>624</v>
      </c>
      <c r="C947" s="137"/>
      <c r="D947" s="137"/>
      <c r="E947" s="148"/>
      <c r="F947" s="127"/>
    </row>
    <row r="948" spans="1:6" ht="13.2">
      <c r="A948" s="196"/>
      <c r="B948" s="133" t="s">
        <v>772</v>
      </c>
      <c r="C948" s="137"/>
      <c r="D948" s="137"/>
      <c r="E948" s="148"/>
      <c r="F948" s="127"/>
    </row>
    <row r="949" spans="1:6" ht="13.2">
      <c r="A949" s="196"/>
      <c r="B949" s="139" t="s">
        <v>400</v>
      </c>
      <c r="C949" s="137"/>
      <c r="D949" s="137"/>
      <c r="E949" s="148"/>
      <c r="F949" s="127"/>
    </row>
    <row r="950" spans="1:6" ht="13.2">
      <c r="A950" s="196"/>
      <c r="B950" s="139" t="s">
        <v>773</v>
      </c>
      <c r="C950" s="134" t="s">
        <v>402</v>
      </c>
      <c r="D950" s="134">
        <v>1</v>
      </c>
      <c r="E950" s="147"/>
      <c r="F950" s="135">
        <f>+E950*D950</f>
        <v>0</v>
      </c>
    </row>
    <row r="951" spans="1:6" ht="13.2">
      <c r="A951" s="196"/>
      <c r="B951" s="133" t="s">
        <v>403</v>
      </c>
      <c r="C951" s="137"/>
      <c r="D951" s="137"/>
      <c r="E951" s="148"/>
      <c r="F951" s="127"/>
    </row>
    <row r="952" spans="1:6" ht="13.2">
      <c r="A952" s="196"/>
      <c r="B952" s="139" t="s">
        <v>461</v>
      </c>
      <c r="C952" s="137"/>
      <c r="D952" s="137"/>
      <c r="E952" s="148"/>
      <c r="F952" s="127"/>
    </row>
    <row r="953" spans="1:6" ht="39.6">
      <c r="A953" s="196"/>
      <c r="B953" s="139" t="s">
        <v>774</v>
      </c>
      <c r="C953" s="137"/>
      <c r="D953" s="137"/>
      <c r="E953" s="148"/>
      <c r="F953" s="127"/>
    </row>
    <row r="954" spans="1:6" ht="13.2">
      <c r="A954" s="196"/>
      <c r="B954" s="138"/>
      <c r="C954" s="137"/>
      <c r="D954" s="137"/>
      <c r="E954" s="148"/>
      <c r="F954" s="127"/>
    </row>
    <row r="955" spans="1:6" ht="52.8">
      <c r="A955" s="201" t="s">
        <v>331</v>
      </c>
      <c r="B955" s="133" t="s">
        <v>775</v>
      </c>
      <c r="C955" s="137"/>
      <c r="D955" s="137"/>
      <c r="E955" s="148"/>
      <c r="F955" s="127"/>
    </row>
    <row r="956" spans="1:6" ht="13.2">
      <c r="A956" s="196"/>
      <c r="B956" s="133" t="s">
        <v>776</v>
      </c>
      <c r="C956" s="137"/>
      <c r="D956" s="137"/>
      <c r="E956" s="148"/>
      <c r="F956" s="127"/>
    </row>
    <row r="957" spans="1:6" ht="13.2">
      <c r="A957" s="196"/>
      <c r="B957" s="133" t="s">
        <v>772</v>
      </c>
      <c r="C957" s="137"/>
      <c r="D957" s="137"/>
      <c r="E957" s="148"/>
      <c r="F957" s="127"/>
    </row>
    <row r="958" spans="1:6" ht="16.8">
      <c r="A958" s="196"/>
      <c r="B958" s="133" t="s">
        <v>777</v>
      </c>
      <c r="C958" s="137"/>
      <c r="D958" s="137"/>
      <c r="E958" s="148"/>
      <c r="F958" s="127"/>
    </row>
    <row r="959" spans="1:6" ht="13.2">
      <c r="A959" s="196"/>
      <c r="B959" s="139" t="s">
        <v>400</v>
      </c>
      <c r="C959" s="137"/>
      <c r="D959" s="137"/>
      <c r="E959" s="148"/>
      <c r="F959" s="127"/>
    </row>
    <row r="960" spans="1:6" ht="13.2">
      <c r="A960" s="196"/>
      <c r="B960" s="139" t="s">
        <v>778</v>
      </c>
      <c r="C960" s="134" t="s">
        <v>350</v>
      </c>
      <c r="D960" s="134">
        <v>2</v>
      </c>
      <c r="E960" s="147"/>
      <c r="F960" s="135">
        <f>+E960*D960</f>
        <v>0</v>
      </c>
    </row>
    <row r="961" spans="1:6" ht="13.2">
      <c r="A961" s="196"/>
      <c r="B961" s="133" t="s">
        <v>403</v>
      </c>
      <c r="C961" s="137"/>
      <c r="D961" s="137"/>
      <c r="E961" s="148"/>
      <c r="F961" s="127"/>
    </row>
    <row r="962" spans="1:6" ht="13.2">
      <c r="A962" s="196"/>
      <c r="B962" s="138"/>
      <c r="C962" s="137"/>
      <c r="D962" s="137"/>
      <c r="E962" s="148"/>
      <c r="F962" s="127"/>
    </row>
    <row r="963" spans="1:6" ht="79.2">
      <c r="A963" s="201" t="s">
        <v>332</v>
      </c>
      <c r="B963" s="133" t="s">
        <v>779</v>
      </c>
      <c r="C963" s="137"/>
      <c r="D963" s="137"/>
      <c r="E963" s="148"/>
      <c r="F963" s="127"/>
    </row>
    <row r="964" spans="1:6" ht="13.2">
      <c r="A964" s="196"/>
      <c r="B964" s="139" t="s">
        <v>400</v>
      </c>
      <c r="C964" s="137"/>
      <c r="D964" s="137"/>
      <c r="E964" s="148"/>
      <c r="F964" s="127"/>
    </row>
    <row r="965" spans="1:6" ht="13.2">
      <c r="A965" s="196"/>
      <c r="B965" s="139" t="s">
        <v>780</v>
      </c>
      <c r="C965" s="137"/>
      <c r="D965" s="137"/>
      <c r="E965" s="148"/>
      <c r="F965" s="127"/>
    </row>
    <row r="966" spans="1:6" ht="16.8">
      <c r="A966" s="196"/>
      <c r="B966" s="133" t="s">
        <v>781</v>
      </c>
      <c r="C966" s="137"/>
      <c r="D966" s="137"/>
      <c r="E966" s="148"/>
      <c r="F966" s="127"/>
    </row>
    <row r="967" spans="1:6" ht="13.2">
      <c r="A967" s="196"/>
      <c r="B967" s="133" t="s">
        <v>782</v>
      </c>
      <c r="C967" s="134" t="s">
        <v>350</v>
      </c>
      <c r="D967" s="134">
        <v>1</v>
      </c>
      <c r="E967" s="147"/>
      <c r="F967" s="135">
        <f>+E967*D967</f>
        <v>0</v>
      </c>
    </row>
    <row r="968" spans="1:6" ht="13.2">
      <c r="A968" s="196"/>
      <c r="B968" s="133" t="s">
        <v>403</v>
      </c>
      <c r="C968" s="137"/>
      <c r="D968" s="137"/>
      <c r="E968" s="148"/>
      <c r="F968" s="127"/>
    </row>
    <row r="969" spans="1:6" ht="13.2">
      <c r="A969" s="196"/>
      <c r="B969" s="138"/>
      <c r="C969" s="137"/>
      <c r="D969" s="137"/>
      <c r="E969" s="148"/>
      <c r="F969" s="127"/>
    </row>
    <row r="970" spans="1:6" ht="13.2">
      <c r="A970" s="196"/>
      <c r="B970" s="139" t="s">
        <v>783</v>
      </c>
      <c r="C970" s="137"/>
      <c r="D970" s="137"/>
      <c r="E970" s="148"/>
      <c r="F970" s="127"/>
    </row>
    <row r="971" spans="1:6" ht="16.8">
      <c r="A971" s="196"/>
      <c r="B971" s="133" t="s">
        <v>784</v>
      </c>
      <c r="C971" s="137"/>
      <c r="D971" s="137"/>
      <c r="E971" s="148"/>
      <c r="F971" s="127"/>
    </row>
    <row r="972" spans="1:6" ht="13.2">
      <c r="A972" s="196"/>
      <c r="B972" s="133" t="s">
        <v>704</v>
      </c>
      <c r="C972" s="134" t="s">
        <v>350</v>
      </c>
      <c r="D972" s="134">
        <v>1</v>
      </c>
      <c r="E972" s="147"/>
      <c r="F972" s="135">
        <f>+E972*D972</f>
        <v>0</v>
      </c>
    </row>
    <row r="973" spans="1:6" ht="13.2">
      <c r="A973" s="196"/>
      <c r="B973" s="133" t="s">
        <v>403</v>
      </c>
      <c r="C973" s="137"/>
      <c r="D973" s="137"/>
      <c r="E973" s="148"/>
      <c r="F973" s="127"/>
    </row>
    <row r="974" spans="1:6" ht="13.2">
      <c r="A974" s="196"/>
      <c r="B974" s="138"/>
      <c r="C974" s="137"/>
      <c r="D974" s="137"/>
      <c r="E974" s="148"/>
      <c r="F974" s="127"/>
    </row>
    <row r="975" spans="1:6" ht="132">
      <c r="A975" s="201" t="s">
        <v>334</v>
      </c>
      <c r="B975" s="133" t="s">
        <v>785</v>
      </c>
      <c r="C975" s="137"/>
      <c r="D975" s="137"/>
      <c r="E975" s="148"/>
      <c r="F975" s="127"/>
    </row>
    <row r="976" spans="1:6" ht="13.2">
      <c r="A976" s="196"/>
      <c r="B976" s="133" t="s">
        <v>641</v>
      </c>
      <c r="C976" s="137"/>
      <c r="D976" s="137"/>
      <c r="E976" s="148"/>
      <c r="F976" s="127"/>
    </row>
    <row r="977" spans="1:6" ht="16.8">
      <c r="A977" s="196"/>
      <c r="B977" s="133" t="s">
        <v>786</v>
      </c>
      <c r="C977" s="137"/>
      <c r="D977" s="137"/>
      <c r="E977" s="148"/>
      <c r="F977" s="127"/>
    </row>
    <row r="978" spans="1:6" ht="16.8">
      <c r="A978" s="196"/>
      <c r="B978" s="133" t="s">
        <v>787</v>
      </c>
      <c r="C978" s="137"/>
      <c r="D978" s="137"/>
      <c r="E978" s="148"/>
      <c r="F978" s="127"/>
    </row>
    <row r="979" spans="1:6" ht="13.2">
      <c r="A979" s="196"/>
      <c r="B979" s="133" t="s">
        <v>788</v>
      </c>
      <c r="C979" s="137"/>
      <c r="D979" s="137"/>
      <c r="E979" s="148"/>
      <c r="F979" s="127"/>
    </row>
    <row r="980" spans="1:6" ht="13.2">
      <c r="A980" s="196"/>
      <c r="B980" s="133" t="s">
        <v>400</v>
      </c>
      <c r="C980" s="137"/>
      <c r="D980" s="137"/>
      <c r="E980" s="148"/>
      <c r="F980" s="127"/>
    </row>
    <row r="981" spans="1:6" ht="13.2">
      <c r="A981" s="196"/>
      <c r="B981" s="139" t="s">
        <v>789</v>
      </c>
      <c r="C981" s="134" t="s">
        <v>350</v>
      </c>
      <c r="D981" s="134">
        <v>1</v>
      </c>
      <c r="E981" s="147"/>
      <c r="F981" s="135">
        <f>+E981*D981</f>
        <v>0</v>
      </c>
    </row>
    <row r="982" spans="1:6" ht="13.2">
      <c r="A982" s="196"/>
      <c r="B982" s="133" t="s">
        <v>403</v>
      </c>
      <c r="C982" s="137"/>
      <c r="D982" s="137"/>
      <c r="E982" s="148"/>
      <c r="F982" s="127"/>
    </row>
    <row r="983" spans="1:6" ht="13.2">
      <c r="A983" s="196"/>
      <c r="B983" s="138"/>
      <c r="C983" s="137"/>
      <c r="D983" s="137"/>
      <c r="E983" s="148"/>
      <c r="F983" s="127"/>
    </row>
    <row r="984" spans="1:6" ht="79.2">
      <c r="A984" s="201" t="s">
        <v>335</v>
      </c>
      <c r="B984" s="133" t="s">
        <v>790</v>
      </c>
      <c r="C984" s="137"/>
      <c r="D984" s="137"/>
      <c r="E984" s="148"/>
      <c r="F984" s="127"/>
    </row>
    <row r="985" spans="1:6" ht="13.2">
      <c r="A985" s="196"/>
      <c r="B985" s="133" t="s">
        <v>705</v>
      </c>
      <c r="C985" s="137"/>
      <c r="D985" s="137"/>
      <c r="E985" s="148"/>
      <c r="F985" s="127"/>
    </row>
    <row r="986" spans="1:6" ht="15.6">
      <c r="A986" s="196"/>
      <c r="B986" s="133" t="s">
        <v>791</v>
      </c>
      <c r="C986" s="137"/>
      <c r="D986" s="137"/>
      <c r="E986" s="148"/>
      <c r="F986" s="127"/>
    </row>
    <row r="987" spans="1:6" ht="15.6">
      <c r="A987" s="196"/>
      <c r="B987" s="133" t="s">
        <v>792</v>
      </c>
      <c r="C987" s="137"/>
      <c r="D987" s="137"/>
      <c r="E987" s="148"/>
      <c r="F987" s="127"/>
    </row>
    <row r="988" spans="1:6" ht="13.2">
      <c r="A988" s="196"/>
      <c r="B988" s="133" t="s">
        <v>400</v>
      </c>
      <c r="C988" s="137"/>
      <c r="D988" s="137"/>
      <c r="E988" s="148"/>
      <c r="F988" s="127"/>
    </row>
    <row r="989" spans="1:6" ht="13.2">
      <c r="A989" s="196"/>
      <c r="B989" s="139" t="s">
        <v>793</v>
      </c>
      <c r="C989" s="134" t="s">
        <v>350</v>
      </c>
      <c r="D989" s="134">
        <v>1</v>
      </c>
      <c r="E989" s="147"/>
      <c r="F989" s="135">
        <f>+E989*D989</f>
        <v>0</v>
      </c>
    </row>
    <row r="990" spans="1:6" ht="13.2">
      <c r="A990" s="196"/>
      <c r="B990" s="133" t="s">
        <v>403</v>
      </c>
      <c r="C990" s="137"/>
      <c r="D990" s="137"/>
      <c r="E990" s="148"/>
      <c r="F990" s="127"/>
    </row>
    <row r="991" spans="1:6" ht="13.2">
      <c r="A991" s="196"/>
      <c r="B991" s="138"/>
      <c r="C991" s="137"/>
      <c r="D991" s="137"/>
      <c r="E991" s="148"/>
      <c r="F991" s="127"/>
    </row>
    <row r="992" spans="1:6" ht="118.8">
      <c r="A992" s="201" t="s">
        <v>336</v>
      </c>
      <c r="B992" s="133" t="s">
        <v>794</v>
      </c>
      <c r="C992" s="137"/>
      <c r="D992" s="137"/>
      <c r="E992" s="148"/>
      <c r="F992" s="127"/>
    </row>
    <row r="993" spans="1:6" ht="145.19999999999999">
      <c r="A993" s="196"/>
      <c r="B993" s="133" t="s">
        <v>795</v>
      </c>
      <c r="C993" s="137"/>
      <c r="D993" s="137"/>
      <c r="E993" s="148"/>
      <c r="F993" s="127"/>
    </row>
    <row r="994" spans="1:6" ht="66">
      <c r="A994" s="196"/>
      <c r="B994" s="133" t="s">
        <v>796</v>
      </c>
      <c r="C994" s="137"/>
      <c r="D994" s="137"/>
      <c r="E994" s="148"/>
      <c r="F994" s="127"/>
    </row>
    <row r="995" spans="1:6" ht="26.4">
      <c r="A995" s="196"/>
      <c r="B995" s="133" t="s">
        <v>797</v>
      </c>
      <c r="C995" s="137"/>
      <c r="D995" s="137"/>
      <c r="E995" s="148"/>
      <c r="F995" s="127"/>
    </row>
    <row r="996" spans="1:6" ht="26.4">
      <c r="A996" s="196"/>
      <c r="B996" s="133" t="s">
        <v>798</v>
      </c>
      <c r="C996" s="137"/>
      <c r="D996" s="137"/>
      <c r="E996" s="148"/>
      <c r="F996" s="127"/>
    </row>
    <row r="997" spans="1:6" ht="13.2">
      <c r="A997" s="196"/>
      <c r="B997" s="133" t="s">
        <v>799</v>
      </c>
      <c r="C997" s="137"/>
      <c r="D997" s="137"/>
      <c r="E997" s="148"/>
      <c r="F997" s="127"/>
    </row>
    <row r="998" spans="1:6" ht="13.2">
      <c r="A998" s="196"/>
      <c r="B998" s="133" t="s">
        <v>800</v>
      </c>
      <c r="C998" s="137"/>
      <c r="D998" s="137"/>
      <c r="E998" s="148"/>
      <c r="F998" s="127"/>
    </row>
    <row r="999" spans="1:6" ht="15.6">
      <c r="A999" s="196"/>
      <c r="B999" s="133" t="s">
        <v>801</v>
      </c>
      <c r="C999" s="137"/>
      <c r="D999" s="137"/>
      <c r="E999" s="148"/>
      <c r="F999" s="127"/>
    </row>
    <row r="1000" spans="1:6" ht="13.2">
      <c r="A1000" s="196"/>
      <c r="B1000" s="133" t="s">
        <v>550</v>
      </c>
      <c r="C1000" s="137"/>
      <c r="D1000" s="137"/>
      <c r="E1000" s="148"/>
      <c r="F1000" s="127"/>
    </row>
    <row r="1001" spans="1:6" ht="13.2">
      <c r="A1001" s="196"/>
      <c r="B1001" s="139" t="s">
        <v>400</v>
      </c>
      <c r="C1001" s="137"/>
      <c r="D1001" s="137"/>
      <c r="E1001" s="148"/>
      <c r="F1001" s="127"/>
    </row>
    <row r="1002" spans="1:6" ht="13.2">
      <c r="A1002" s="196"/>
      <c r="B1002" s="139" t="s">
        <v>802</v>
      </c>
      <c r="C1002" s="134" t="s">
        <v>353</v>
      </c>
      <c r="D1002" s="134">
        <v>2</v>
      </c>
      <c r="E1002" s="147"/>
      <c r="F1002" s="135">
        <f>+E1002*D1002</f>
        <v>0</v>
      </c>
    </row>
    <row r="1003" spans="1:6" ht="13.2">
      <c r="A1003" s="196"/>
      <c r="B1003" s="133" t="s">
        <v>403</v>
      </c>
      <c r="C1003" s="137"/>
      <c r="D1003" s="137"/>
      <c r="E1003" s="148"/>
      <c r="F1003" s="127"/>
    </row>
    <row r="1004" spans="1:6" ht="13.2">
      <c r="A1004" s="196"/>
      <c r="B1004" s="138"/>
      <c r="C1004" s="137"/>
      <c r="D1004" s="137"/>
      <c r="E1004" s="148"/>
      <c r="F1004" s="127"/>
    </row>
    <row r="1005" spans="1:6" ht="52.8">
      <c r="A1005" s="196" t="s">
        <v>337</v>
      </c>
      <c r="B1005" s="133" t="s">
        <v>803</v>
      </c>
      <c r="C1005" s="137"/>
      <c r="D1005" s="137"/>
      <c r="E1005" s="148"/>
      <c r="F1005" s="127"/>
    </row>
    <row r="1006" spans="1:6" ht="13.2">
      <c r="A1006" s="196"/>
      <c r="B1006" s="133" t="s">
        <v>804</v>
      </c>
      <c r="C1006" s="137"/>
      <c r="D1006" s="137"/>
      <c r="E1006" s="148"/>
      <c r="F1006" s="127"/>
    </row>
    <row r="1007" spans="1:6" ht="13.2">
      <c r="A1007" s="196"/>
      <c r="B1007" s="133" t="s">
        <v>805</v>
      </c>
      <c r="C1007" s="137"/>
      <c r="D1007" s="137"/>
      <c r="E1007" s="148"/>
      <c r="F1007" s="127"/>
    </row>
    <row r="1008" spans="1:6" ht="13.2">
      <c r="A1008" s="196"/>
      <c r="B1008" s="133" t="s">
        <v>806</v>
      </c>
      <c r="C1008" s="137"/>
      <c r="D1008" s="137"/>
      <c r="E1008" s="148"/>
      <c r="F1008" s="127"/>
    </row>
    <row r="1009" spans="1:6" ht="13.2">
      <c r="A1009" s="196"/>
      <c r="B1009" s="133" t="s">
        <v>807</v>
      </c>
      <c r="C1009" s="137"/>
      <c r="D1009" s="137"/>
      <c r="E1009" s="148"/>
      <c r="F1009" s="127"/>
    </row>
    <row r="1010" spans="1:6" ht="26.4">
      <c r="A1010" s="196"/>
      <c r="B1010" s="133" t="s">
        <v>808</v>
      </c>
      <c r="C1010" s="137"/>
      <c r="D1010" s="137"/>
      <c r="E1010" s="148"/>
      <c r="F1010" s="127"/>
    </row>
    <row r="1011" spans="1:6" ht="13.2">
      <c r="A1011" s="196"/>
      <c r="B1011" s="133" t="s">
        <v>809</v>
      </c>
      <c r="C1011" s="137"/>
      <c r="D1011" s="137"/>
      <c r="E1011" s="148"/>
      <c r="F1011" s="127"/>
    </row>
    <row r="1012" spans="1:6" ht="26.4">
      <c r="A1012" s="196"/>
      <c r="B1012" s="133" t="s">
        <v>797</v>
      </c>
      <c r="C1012" s="137"/>
      <c r="D1012" s="137"/>
      <c r="E1012" s="148"/>
      <c r="F1012" s="127"/>
    </row>
    <row r="1013" spans="1:6" ht="26.4">
      <c r="A1013" s="196"/>
      <c r="B1013" s="133" t="s">
        <v>810</v>
      </c>
      <c r="C1013" s="137"/>
      <c r="D1013" s="137"/>
      <c r="E1013" s="148"/>
      <c r="F1013" s="127"/>
    </row>
    <row r="1014" spans="1:6" ht="15.6">
      <c r="A1014" s="196"/>
      <c r="B1014" s="133" t="s">
        <v>811</v>
      </c>
      <c r="C1014" s="137"/>
      <c r="D1014" s="137"/>
      <c r="E1014" s="148"/>
      <c r="F1014" s="127"/>
    </row>
    <row r="1015" spans="1:6" ht="15.6">
      <c r="A1015" s="196"/>
      <c r="B1015" s="133" t="s">
        <v>812</v>
      </c>
      <c r="C1015" s="137"/>
      <c r="D1015" s="137"/>
      <c r="E1015" s="148"/>
      <c r="F1015" s="127"/>
    </row>
    <row r="1016" spans="1:6" ht="15.6">
      <c r="A1016" s="196"/>
      <c r="B1016" s="133" t="s">
        <v>813</v>
      </c>
      <c r="C1016" s="137"/>
      <c r="D1016" s="137"/>
      <c r="E1016" s="148"/>
      <c r="F1016" s="127"/>
    </row>
    <row r="1017" spans="1:6" ht="13.2">
      <c r="A1017" s="196"/>
      <c r="B1017" s="133" t="s">
        <v>550</v>
      </c>
      <c r="C1017" s="137"/>
      <c r="D1017" s="137"/>
      <c r="E1017" s="148"/>
      <c r="F1017" s="127"/>
    </row>
    <row r="1018" spans="1:6" ht="13.2">
      <c r="A1018" s="196"/>
      <c r="B1018" s="139" t="s">
        <v>400</v>
      </c>
      <c r="C1018" s="137"/>
      <c r="D1018" s="137"/>
      <c r="E1018" s="148"/>
      <c r="F1018" s="127"/>
    </row>
    <row r="1019" spans="1:6" ht="13.2">
      <c r="A1019" s="196"/>
      <c r="B1019" s="139" t="s">
        <v>814</v>
      </c>
      <c r="C1019" s="134" t="s">
        <v>353</v>
      </c>
      <c r="D1019" s="134">
        <v>1</v>
      </c>
      <c r="E1019" s="147"/>
      <c r="F1019" s="135">
        <f>+E1019*D1019</f>
        <v>0</v>
      </c>
    </row>
    <row r="1020" spans="1:6" ht="13.2">
      <c r="A1020" s="196"/>
      <c r="B1020" s="133" t="s">
        <v>403</v>
      </c>
      <c r="C1020" s="137"/>
      <c r="D1020" s="137"/>
      <c r="E1020" s="148"/>
      <c r="F1020" s="127"/>
    </row>
    <row r="1021" spans="1:6" ht="13.2">
      <c r="A1021" s="196"/>
      <c r="B1021" s="138"/>
      <c r="C1021" s="137"/>
      <c r="D1021" s="137"/>
      <c r="E1021" s="148"/>
      <c r="F1021" s="127"/>
    </row>
    <row r="1022" spans="1:6" ht="26.4">
      <c r="A1022" s="201" t="s">
        <v>338</v>
      </c>
      <c r="B1022" s="133" t="s">
        <v>815</v>
      </c>
      <c r="C1022" s="137"/>
      <c r="D1022" s="137"/>
      <c r="E1022" s="148"/>
      <c r="F1022" s="127"/>
    </row>
    <row r="1023" spans="1:6" ht="13.2">
      <c r="A1023" s="196"/>
      <c r="B1023" s="133" t="s">
        <v>816</v>
      </c>
      <c r="C1023" s="137"/>
      <c r="D1023" s="137"/>
      <c r="E1023" s="148"/>
      <c r="F1023" s="127"/>
    </row>
    <row r="1024" spans="1:6" ht="13.2">
      <c r="A1024" s="196"/>
      <c r="B1024" s="133" t="s">
        <v>806</v>
      </c>
      <c r="C1024" s="137"/>
      <c r="D1024" s="137"/>
      <c r="E1024" s="148"/>
      <c r="F1024" s="127"/>
    </row>
    <row r="1025" spans="1:6" ht="13.2">
      <c r="A1025" s="196"/>
      <c r="B1025" s="133" t="s">
        <v>807</v>
      </c>
      <c r="C1025" s="137"/>
      <c r="D1025" s="137"/>
      <c r="E1025" s="148"/>
      <c r="F1025" s="127"/>
    </row>
    <row r="1026" spans="1:6" ht="26.4">
      <c r="A1026" s="196"/>
      <c r="B1026" s="133" t="s">
        <v>808</v>
      </c>
      <c r="C1026" s="137"/>
      <c r="D1026" s="137"/>
      <c r="E1026" s="148"/>
      <c r="F1026" s="127"/>
    </row>
    <row r="1027" spans="1:6" ht="13.2">
      <c r="A1027" s="196"/>
      <c r="B1027" s="133" t="s">
        <v>817</v>
      </c>
      <c r="C1027" s="137"/>
      <c r="D1027" s="137"/>
      <c r="E1027" s="148"/>
      <c r="F1027" s="127"/>
    </row>
    <row r="1028" spans="1:6" ht="13.2">
      <c r="A1028" s="196"/>
      <c r="B1028" s="133" t="s">
        <v>818</v>
      </c>
      <c r="C1028" s="137"/>
      <c r="D1028" s="137"/>
      <c r="E1028" s="148"/>
      <c r="F1028" s="127"/>
    </row>
    <row r="1029" spans="1:6" ht="26.4">
      <c r="A1029" s="196"/>
      <c r="B1029" s="133" t="s">
        <v>797</v>
      </c>
      <c r="C1029" s="137"/>
      <c r="D1029" s="137"/>
      <c r="E1029" s="148"/>
      <c r="F1029" s="127"/>
    </row>
    <row r="1030" spans="1:6" ht="26.4">
      <c r="A1030" s="196"/>
      <c r="B1030" s="133" t="s">
        <v>810</v>
      </c>
      <c r="C1030" s="137"/>
      <c r="D1030" s="137"/>
      <c r="E1030" s="148"/>
      <c r="F1030" s="127"/>
    </row>
    <row r="1031" spans="1:6" ht="13.2">
      <c r="A1031" s="196"/>
      <c r="B1031" s="133" t="s">
        <v>819</v>
      </c>
      <c r="C1031" s="137"/>
      <c r="D1031" s="137"/>
      <c r="E1031" s="148"/>
      <c r="F1031" s="127"/>
    </row>
    <row r="1032" spans="1:6" ht="15.6">
      <c r="A1032" s="196"/>
      <c r="B1032" s="133" t="s">
        <v>820</v>
      </c>
      <c r="C1032" s="137"/>
      <c r="D1032" s="137"/>
      <c r="E1032" s="148"/>
      <c r="F1032" s="127"/>
    </row>
    <row r="1033" spans="1:6" ht="15.6">
      <c r="A1033" s="196"/>
      <c r="B1033" s="133" t="s">
        <v>821</v>
      </c>
      <c r="C1033" s="137"/>
      <c r="D1033" s="137"/>
      <c r="E1033" s="148"/>
      <c r="F1033" s="127"/>
    </row>
    <row r="1034" spans="1:6" ht="15.6">
      <c r="A1034" s="196"/>
      <c r="B1034" s="133" t="s">
        <v>813</v>
      </c>
      <c r="C1034" s="137"/>
      <c r="D1034" s="137"/>
      <c r="E1034" s="148"/>
      <c r="F1034" s="127"/>
    </row>
    <row r="1035" spans="1:6" ht="13.2">
      <c r="A1035" s="196"/>
      <c r="B1035" s="133" t="s">
        <v>550</v>
      </c>
      <c r="C1035" s="137"/>
      <c r="D1035" s="137"/>
      <c r="E1035" s="148"/>
      <c r="F1035" s="127"/>
    </row>
    <row r="1036" spans="1:6" ht="13.2">
      <c r="A1036" s="196"/>
      <c r="B1036" s="139" t="s">
        <v>400</v>
      </c>
      <c r="C1036" s="137"/>
      <c r="D1036" s="137"/>
      <c r="E1036" s="148"/>
      <c r="F1036" s="127"/>
    </row>
    <row r="1037" spans="1:6" ht="13.2">
      <c r="A1037" s="196"/>
      <c r="B1037" s="139" t="s">
        <v>822</v>
      </c>
      <c r="C1037" s="134" t="s">
        <v>353</v>
      </c>
      <c r="D1037" s="134">
        <v>2</v>
      </c>
      <c r="E1037" s="147"/>
      <c r="F1037" s="135">
        <f>+E1037*D1037</f>
        <v>0</v>
      </c>
    </row>
    <row r="1038" spans="1:6" ht="13.2">
      <c r="A1038" s="196"/>
      <c r="B1038" s="133" t="s">
        <v>403</v>
      </c>
      <c r="C1038" s="137"/>
      <c r="D1038" s="137"/>
      <c r="E1038" s="148"/>
      <c r="F1038" s="127"/>
    </row>
    <row r="1039" spans="1:6" ht="13.2">
      <c r="A1039" s="196"/>
      <c r="B1039" s="138"/>
      <c r="C1039" s="137"/>
      <c r="D1039" s="137"/>
      <c r="E1039" s="148"/>
      <c r="F1039" s="127"/>
    </row>
    <row r="1040" spans="1:6" ht="39.6">
      <c r="A1040" s="201" t="s">
        <v>339</v>
      </c>
      <c r="B1040" s="133" t="s">
        <v>639</v>
      </c>
      <c r="C1040" s="137"/>
      <c r="D1040" s="137"/>
      <c r="E1040" s="148"/>
      <c r="F1040" s="127"/>
    </row>
    <row r="1041" spans="1:6" ht="13.2">
      <c r="A1041" s="196"/>
      <c r="B1041" s="133" t="s">
        <v>641</v>
      </c>
      <c r="C1041" s="134" t="s">
        <v>350</v>
      </c>
      <c r="D1041" s="134">
        <v>3</v>
      </c>
      <c r="E1041" s="147"/>
      <c r="F1041" s="135">
        <f t="shared" ref="F1041:F1046" si="29">+E1041*D1041</f>
        <v>0</v>
      </c>
    </row>
    <row r="1042" spans="1:6" ht="13.2">
      <c r="A1042" s="196"/>
      <c r="B1042" s="133" t="s">
        <v>642</v>
      </c>
      <c r="C1042" s="134" t="s">
        <v>350</v>
      </c>
      <c r="D1042" s="134">
        <v>1</v>
      </c>
      <c r="E1042" s="147"/>
      <c r="F1042" s="135">
        <f t="shared" si="29"/>
        <v>0</v>
      </c>
    </row>
    <row r="1043" spans="1:6" ht="13.2">
      <c r="A1043" s="196"/>
      <c r="B1043" s="133" t="s">
        <v>823</v>
      </c>
      <c r="C1043" s="134" t="s">
        <v>350</v>
      </c>
      <c r="D1043" s="134">
        <v>7</v>
      </c>
      <c r="E1043" s="147"/>
      <c r="F1043" s="135">
        <f t="shared" si="29"/>
        <v>0</v>
      </c>
    </row>
    <row r="1044" spans="1:6" ht="13.2">
      <c r="A1044" s="196"/>
      <c r="B1044" s="133" t="s">
        <v>824</v>
      </c>
      <c r="C1044" s="134" t="s">
        <v>350</v>
      </c>
      <c r="D1044" s="134">
        <v>3</v>
      </c>
      <c r="E1044" s="147"/>
      <c r="F1044" s="135">
        <f t="shared" si="29"/>
        <v>0</v>
      </c>
    </row>
    <row r="1045" spans="1:6" ht="13.2">
      <c r="A1045" s="196"/>
      <c r="B1045" s="133" t="s">
        <v>750</v>
      </c>
      <c r="C1045" s="134" t="s">
        <v>350</v>
      </c>
      <c r="D1045" s="134">
        <v>2</v>
      </c>
      <c r="E1045" s="147"/>
      <c r="F1045" s="135">
        <f t="shared" si="29"/>
        <v>0</v>
      </c>
    </row>
    <row r="1046" spans="1:6" ht="13.2">
      <c r="A1046" s="196"/>
      <c r="B1046" s="133" t="s">
        <v>645</v>
      </c>
      <c r="C1046" s="134" t="s">
        <v>350</v>
      </c>
      <c r="D1046" s="134">
        <v>3</v>
      </c>
      <c r="E1046" s="147"/>
      <c r="F1046" s="135">
        <f t="shared" si="29"/>
        <v>0</v>
      </c>
    </row>
    <row r="1047" spans="1:6" ht="13.2">
      <c r="A1047" s="196"/>
      <c r="B1047" s="138"/>
      <c r="C1047" s="137"/>
      <c r="D1047" s="137"/>
      <c r="E1047" s="148"/>
      <c r="F1047" s="127"/>
    </row>
    <row r="1048" spans="1:6" ht="52.8">
      <c r="A1048" s="201" t="s">
        <v>355</v>
      </c>
      <c r="B1048" s="133" t="s">
        <v>659</v>
      </c>
      <c r="C1048" s="137"/>
      <c r="D1048" s="137"/>
      <c r="E1048" s="148"/>
      <c r="F1048" s="127"/>
    </row>
    <row r="1049" spans="1:6" ht="13.2">
      <c r="A1049" s="196"/>
      <c r="B1049" s="133" t="s">
        <v>641</v>
      </c>
      <c r="C1049" s="134" t="s">
        <v>350</v>
      </c>
      <c r="D1049" s="134">
        <v>12</v>
      </c>
      <c r="E1049" s="147"/>
      <c r="F1049" s="135">
        <f>+E1049*D1049</f>
        <v>0</v>
      </c>
    </row>
    <row r="1050" spans="1:6" ht="13.2">
      <c r="A1050" s="196"/>
      <c r="B1050" s="133" t="s">
        <v>642</v>
      </c>
      <c r="C1050" s="134" t="s">
        <v>350</v>
      </c>
      <c r="D1050" s="134">
        <v>2</v>
      </c>
      <c r="E1050" s="147"/>
      <c r="F1050" s="135">
        <f>+E1050*D1050</f>
        <v>0</v>
      </c>
    </row>
    <row r="1051" spans="1:6" ht="13.2">
      <c r="A1051" s="196"/>
      <c r="B1051" s="138"/>
      <c r="C1051" s="137"/>
      <c r="D1051" s="137"/>
      <c r="E1051" s="148"/>
      <c r="F1051" s="127"/>
    </row>
    <row r="1052" spans="1:6" ht="26.4">
      <c r="A1052" s="201" t="s">
        <v>340</v>
      </c>
      <c r="B1052" s="133" t="s">
        <v>752</v>
      </c>
      <c r="C1052" s="137"/>
      <c r="D1052" s="137"/>
      <c r="E1052" s="148"/>
      <c r="F1052" s="127"/>
    </row>
    <row r="1053" spans="1:6" ht="13.2">
      <c r="A1053" s="196"/>
      <c r="B1053" s="133" t="s">
        <v>641</v>
      </c>
      <c r="C1053" s="134" t="s">
        <v>350</v>
      </c>
      <c r="D1053" s="134">
        <v>3</v>
      </c>
      <c r="E1053" s="147"/>
      <c r="F1053" s="135">
        <f>+E1053*D1053</f>
        <v>0</v>
      </c>
    </row>
    <row r="1054" spans="1:6" ht="13.2">
      <c r="A1054" s="196"/>
      <c r="B1054" s="133" t="s">
        <v>823</v>
      </c>
      <c r="C1054" s="134" t="s">
        <v>350</v>
      </c>
      <c r="D1054" s="134">
        <v>3</v>
      </c>
      <c r="E1054" s="147"/>
      <c r="F1054" s="135">
        <f>+E1054*D1054</f>
        <v>0</v>
      </c>
    </row>
    <row r="1055" spans="1:6" ht="13.2">
      <c r="A1055" s="196"/>
      <c r="B1055" s="138"/>
      <c r="C1055" s="137"/>
      <c r="D1055" s="137"/>
      <c r="E1055" s="148"/>
      <c r="F1055" s="127"/>
    </row>
    <row r="1056" spans="1:6" ht="118.8">
      <c r="A1056" s="201" t="s">
        <v>356</v>
      </c>
      <c r="B1056" s="133" t="s">
        <v>751</v>
      </c>
      <c r="C1056" s="137"/>
      <c r="D1056" s="137"/>
      <c r="E1056" s="148"/>
      <c r="F1056" s="127"/>
    </row>
    <row r="1057" spans="1:6" ht="13.2">
      <c r="A1057" s="196"/>
      <c r="B1057" s="139" t="s">
        <v>400</v>
      </c>
      <c r="C1057" s="137"/>
      <c r="D1057" s="137"/>
      <c r="E1057" s="148"/>
      <c r="F1057" s="127"/>
    </row>
    <row r="1058" spans="1:6" ht="13.2">
      <c r="A1058" s="196"/>
      <c r="B1058" s="139" t="s">
        <v>650</v>
      </c>
      <c r="C1058" s="137"/>
      <c r="D1058" s="137"/>
      <c r="E1058" s="148"/>
      <c r="F1058" s="127"/>
    </row>
    <row r="1059" spans="1:6" ht="13.2">
      <c r="A1059" s="196"/>
      <c r="B1059" s="133" t="s">
        <v>823</v>
      </c>
      <c r="C1059" s="134" t="s">
        <v>350</v>
      </c>
      <c r="D1059" s="134">
        <v>4</v>
      </c>
      <c r="E1059" s="147"/>
      <c r="F1059" s="135">
        <f>+E1059*D1059</f>
        <v>0</v>
      </c>
    </row>
    <row r="1060" spans="1:6" ht="13.2">
      <c r="A1060" s="196"/>
      <c r="B1060" s="133" t="s">
        <v>403</v>
      </c>
      <c r="C1060" s="137"/>
      <c r="D1060" s="137"/>
      <c r="E1060" s="148"/>
      <c r="F1060" s="127"/>
    </row>
    <row r="1061" spans="1:6" ht="13.2">
      <c r="A1061" s="196"/>
      <c r="B1061" s="138"/>
      <c r="C1061" s="137"/>
      <c r="D1061" s="137"/>
      <c r="E1061" s="148"/>
      <c r="F1061" s="127"/>
    </row>
    <row r="1062" spans="1:6" ht="52.8">
      <c r="A1062" s="201" t="s">
        <v>357</v>
      </c>
      <c r="B1062" s="133" t="s">
        <v>665</v>
      </c>
      <c r="C1062" s="137"/>
      <c r="D1062" s="137"/>
      <c r="E1062" s="148"/>
      <c r="F1062" s="127"/>
    </row>
    <row r="1063" spans="1:6" ht="13.2">
      <c r="A1063" s="196"/>
      <c r="B1063" s="133" t="s">
        <v>667</v>
      </c>
      <c r="C1063" s="134" t="s">
        <v>350</v>
      </c>
      <c r="D1063" s="134">
        <v>1</v>
      </c>
      <c r="E1063" s="147"/>
      <c r="F1063" s="135">
        <f>+E1063*D1063</f>
        <v>0</v>
      </c>
    </row>
    <row r="1064" spans="1:6" ht="13.2">
      <c r="A1064" s="196"/>
      <c r="B1064" s="138"/>
      <c r="C1064" s="137"/>
      <c r="D1064" s="137"/>
      <c r="E1064" s="148"/>
      <c r="F1064" s="127"/>
    </row>
    <row r="1065" spans="1:6" ht="26.4">
      <c r="A1065" s="201" t="s">
        <v>341</v>
      </c>
      <c r="B1065" s="133" t="s">
        <v>753</v>
      </c>
      <c r="C1065" s="137"/>
      <c r="D1065" s="137"/>
      <c r="E1065" s="148"/>
      <c r="F1065" s="127"/>
    </row>
    <row r="1066" spans="1:6" ht="13.2">
      <c r="A1066" s="196"/>
      <c r="B1066" s="133" t="s">
        <v>754</v>
      </c>
      <c r="C1066" s="134" t="s">
        <v>350</v>
      </c>
      <c r="D1066" s="134">
        <v>1</v>
      </c>
      <c r="E1066" s="147"/>
      <c r="F1066" s="135">
        <f>+E1066*D1066</f>
        <v>0</v>
      </c>
    </row>
    <row r="1067" spans="1:6" ht="13.2">
      <c r="A1067" s="196"/>
      <c r="B1067" s="138"/>
      <c r="C1067" s="137"/>
      <c r="D1067" s="137"/>
      <c r="E1067" s="148"/>
      <c r="F1067" s="127"/>
    </row>
    <row r="1068" spans="1:6" ht="52.8">
      <c r="A1068" s="201" t="s">
        <v>342</v>
      </c>
      <c r="B1068" s="133" t="s">
        <v>825</v>
      </c>
      <c r="C1068" s="137"/>
      <c r="D1068" s="137"/>
      <c r="E1068" s="148"/>
      <c r="F1068" s="127"/>
    </row>
    <row r="1069" spans="1:6" ht="145.19999999999999">
      <c r="A1069" s="196"/>
      <c r="B1069" s="133" t="s">
        <v>706</v>
      </c>
      <c r="C1069" s="137"/>
      <c r="D1069" s="137"/>
      <c r="E1069" s="148"/>
      <c r="F1069" s="127"/>
    </row>
    <row r="1070" spans="1:6" ht="13.2">
      <c r="A1070" s="196"/>
      <c r="B1070" s="133" t="s">
        <v>528</v>
      </c>
      <c r="C1070" s="137"/>
      <c r="D1070" s="137"/>
      <c r="E1070" s="148"/>
      <c r="F1070" s="127"/>
    </row>
    <row r="1071" spans="1:6" ht="13.2">
      <c r="A1071" s="196"/>
      <c r="B1071" s="133" t="s">
        <v>826</v>
      </c>
      <c r="C1071" s="134" t="s">
        <v>395</v>
      </c>
      <c r="D1071" s="134">
        <v>30</v>
      </c>
      <c r="E1071" s="147"/>
      <c r="F1071" s="135">
        <f>+E1071*D1071</f>
        <v>0</v>
      </c>
    </row>
    <row r="1072" spans="1:6" ht="13.2">
      <c r="A1072" s="196"/>
      <c r="B1072" s="133" t="s">
        <v>827</v>
      </c>
      <c r="C1072" s="134" t="s">
        <v>395</v>
      </c>
      <c r="D1072" s="134">
        <v>2</v>
      </c>
      <c r="E1072" s="147"/>
      <c r="F1072" s="135">
        <f>+E1072*D1072</f>
        <v>0</v>
      </c>
    </row>
    <row r="1073" spans="1:6" ht="13.2">
      <c r="A1073" s="196"/>
      <c r="B1073" s="133" t="s">
        <v>828</v>
      </c>
      <c r="C1073" s="134" t="s">
        <v>395</v>
      </c>
      <c r="D1073" s="134">
        <v>115</v>
      </c>
      <c r="E1073" s="147"/>
      <c r="F1073" s="135">
        <f>+E1073*D1073</f>
        <v>0</v>
      </c>
    </row>
    <row r="1074" spans="1:6" ht="13.2">
      <c r="A1074" s="196"/>
      <c r="B1074" s="139" t="s">
        <v>400</v>
      </c>
      <c r="C1074" s="137"/>
      <c r="D1074" s="137"/>
      <c r="E1074" s="148"/>
      <c r="F1074" s="127"/>
    </row>
    <row r="1075" spans="1:6" ht="13.2">
      <c r="A1075" s="196"/>
      <c r="B1075" s="139" t="s">
        <v>829</v>
      </c>
      <c r="C1075" s="137"/>
      <c r="D1075" s="137"/>
      <c r="E1075" s="148"/>
      <c r="F1075" s="127"/>
    </row>
    <row r="1076" spans="1:6" ht="13.2">
      <c r="A1076" s="196"/>
      <c r="B1076" s="133" t="s">
        <v>403</v>
      </c>
      <c r="C1076" s="137"/>
      <c r="D1076" s="137"/>
      <c r="E1076" s="148"/>
      <c r="F1076" s="127"/>
    </row>
    <row r="1077" spans="1:6" ht="13.2">
      <c r="A1077" s="196"/>
      <c r="B1077" s="138"/>
      <c r="C1077" s="137"/>
      <c r="D1077" s="137"/>
      <c r="E1077" s="148"/>
      <c r="F1077" s="127"/>
    </row>
    <row r="1078" spans="1:6" ht="52.8">
      <c r="A1078" s="201" t="s">
        <v>348</v>
      </c>
      <c r="B1078" s="133" t="s">
        <v>756</v>
      </c>
      <c r="C1078" s="137"/>
      <c r="D1078" s="137"/>
      <c r="E1078" s="148"/>
      <c r="F1078" s="127"/>
    </row>
    <row r="1079" spans="1:6" ht="145.19999999999999">
      <c r="A1079" s="196"/>
      <c r="B1079" s="133" t="s">
        <v>706</v>
      </c>
      <c r="C1079" s="137"/>
      <c r="D1079" s="137"/>
      <c r="E1079" s="148"/>
      <c r="F1079" s="127"/>
    </row>
    <row r="1080" spans="1:6" ht="13.2">
      <c r="A1080" s="196"/>
      <c r="B1080" s="133" t="s">
        <v>678</v>
      </c>
      <c r="C1080" s="137"/>
      <c r="D1080" s="137"/>
      <c r="E1080" s="148"/>
      <c r="F1080" s="127"/>
    </row>
    <row r="1081" spans="1:6" ht="13.2">
      <c r="A1081" s="196"/>
      <c r="B1081" s="133" t="s">
        <v>830</v>
      </c>
      <c r="C1081" s="134" t="s">
        <v>395</v>
      </c>
      <c r="D1081" s="134">
        <v>10</v>
      </c>
      <c r="E1081" s="147"/>
      <c r="F1081" s="135">
        <f>+E1081*D1081</f>
        <v>0</v>
      </c>
    </row>
    <row r="1082" spans="1:6" ht="13.2">
      <c r="A1082" s="196"/>
      <c r="B1082" s="133" t="s">
        <v>831</v>
      </c>
      <c r="C1082" s="134" t="s">
        <v>395</v>
      </c>
      <c r="D1082" s="134">
        <v>5</v>
      </c>
      <c r="E1082" s="147"/>
      <c r="F1082" s="135">
        <f>+E1082*D1082</f>
        <v>0</v>
      </c>
    </row>
    <row r="1083" spans="1:6" ht="13.2">
      <c r="A1083" s="196"/>
      <c r="B1083" s="133" t="s">
        <v>758</v>
      </c>
      <c r="C1083" s="134" t="s">
        <v>395</v>
      </c>
      <c r="D1083" s="134">
        <v>5</v>
      </c>
      <c r="E1083" s="147"/>
      <c r="F1083" s="135">
        <f>+E1083*D1083</f>
        <v>0</v>
      </c>
    </row>
    <row r="1084" spans="1:6" ht="13.2">
      <c r="A1084" s="196"/>
      <c r="B1084" s="133" t="s">
        <v>832</v>
      </c>
      <c r="C1084" s="134" t="s">
        <v>395</v>
      </c>
      <c r="D1084" s="134">
        <v>15</v>
      </c>
      <c r="E1084" s="147"/>
      <c r="F1084" s="135">
        <f>+E1084*D1084</f>
        <v>0</v>
      </c>
    </row>
    <row r="1085" spans="1:6" ht="13.2">
      <c r="A1085" s="196"/>
      <c r="B1085" s="138"/>
      <c r="C1085" s="137"/>
      <c r="D1085" s="137"/>
      <c r="E1085" s="148"/>
      <c r="F1085" s="127"/>
    </row>
    <row r="1086" spans="1:6" ht="132">
      <c r="A1086" s="201" t="s">
        <v>358</v>
      </c>
      <c r="B1086" s="133" t="s">
        <v>759</v>
      </c>
      <c r="C1086" s="137"/>
      <c r="D1086" s="137"/>
      <c r="E1086" s="148"/>
      <c r="F1086" s="127"/>
    </row>
    <row r="1087" spans="1:6" ht="13.2">
      <c r="A1087" s="196"/>
      <c r="B1087" s="139" t="s">
        <v>400</v>
      </c>
      <c r="C1087" s="137"/>
      <c r="D1087" s="137"/>
      <c r="E1087" s="148"/>
      <c r="F1087" s="127"/>
    </row>
    <row r="1088" spans="1:6" ht="13.2">
      <c r="A1088" s="196"/>
      <c r="B1088" s="139" t="s">
        <v>707</v>
      </c>
      <c r="C1088" s="137"/>
      <c r="D1088" s="137"/>
      <c r="E1088" s="148"/>
      <c r="F1088" s="127"/>
    </row>
    <row r="1089" spans="1:6" ht="13.2">
      <c r="A1089" s="196"/>
      <c r="B1089" s="139" t="s">
        <v>833</v>
      </c>
      <c r="C1089" s="137"/>
      <c r="D1089" s="137"/>
      <c r="E1089" s="148"/>
      <c r="F1089" s="127"/>
    </row>
    <row r="1090" spans="1:6" ht="13.2">
      <c r="A1090" s="196"/>
      <c r="B1090" s="133" t="s">
        <v>826</v>
      </c>
      <c r="C1090" s="134" t="s">
        <v>395</v>
      </c>
      <c r="D1090" s="134">
        <v>30</v>
      </c>
      <c r="E1090" s="147"/>
      <c r="F1090" s="135">
        <f>+E1090*D1090</f>
        <v>0</v>
      </c>
    </row>
    <row r="1091" spans="1:6" ht="13.2">
      <c r="A1091" s="196"/>
      <c r="B1091" s="133" t="s">
        <v>827</v>
      </c>
      <c r="C1091" s="134" t="s">
        <v>395</v>
      </c>
      <c r="D1091" s="134">
        <v>2</v>
      </c>
      <c r="E1091" s="147"/>
      <c r="F1091" s="135">
        <f>+E1091*D1091</f>
        <v>0</v>
      </c>
    </row>
    <row r="1092" spans="1:6" ht="13.2">
      <c r="A1092" s="196"/>
      <c r="B1092" s="133" t="s">
        <v>828</v>
      </c>
      <c r="C1092" s="134" t="s">
        <v>395</v>
      </c>
      <c r="D1092" s="134">
        <v>115</v>
      </c>
      <c r="E1092" s="147"/>
      <c r="F1092" s="135">
        <f>+E1092*D1092</f>
        <v>0</v>
      </c>
    </row>
    <row r="1093" spans="1:6" ht="13.2">
      <c r="A1093" s="196"/>
      <c r="B1093" s="139" t="s">
        <v>834</v>
      </c>
      <c r="C1093" s="137"/>
      <c r="D1093" s="137"/>
      <c r="E1093" s="148"/>
      <c r="F1093" s="127"/>
    </row>
    <row r="1094" spans="1:6" ht="13.2">
      <c r="A1094" s="196"/>
      <c r="B1094" s="133" t="s">
        <v>830</v>
      </c>
      <c r="C1094" s="134" t="s">
        <v>395</v>
      </c>
      <c r="D1094" s="134">
        <v>10</v>
      </c>
      <c r="E1094" s="147"/>
      <c r="F1094" s="135">
        <f>+E1094*D1094</f>
        <v>0</v>
      </c>
    </row>
    <row r="1095" spans="1:6" ht="13.2">
      <c r="A1095" s="196"/>
      <c r="B1095" s="133" t="s">
        <v>831</v>
      </c>
      <c r="C1095" s="134" t="s">
        <v>395</v>
      </c>
      <c r="D1095" s="134">
        <v>5</v>
      </c>
      <c r="E1095" s="147"/>
      <c r="F1095" s="135">
        <f>+E1095*D1095</f>
        <v>0</v>
      </c>
    </row>
    <row r="1096" spans="1:6" ht="13.2">
      <c r="A1096" s="196"/>
      <c r="B1096" s="139" t="s">
        <v>686</v>
      </c>
      <c r="C1096" s="137"/>
      <c r="D1096" s="137"/>
      <c r="E1096" s="148"/>
      <c r="F1096" s="127"/>
    </row>
    <row r="1097" spans="1:6" ht="13.2">
      <c r="A1097" s="196"/>
      <c r="B1097" s="133" t="s">
        <v>758</v>
      </c>
      <c r="C1097" s="134" t="s">
        <v>395</v>
      </c>
      <c r="D1097" s="134">
        <v>5</v>
      </c>
      <c r="E1097" s="147"/>
      <c r="F1097" s="135">
        <f>+E1097*D1097</f>
        <v>0</v>
      </c>
    </row>
    <row r="1098" spans="1:6" ht="13.2">
      <c r="A1098" s="196"/>
      <c r="B1098" s="133" t="s">
        <v>832</v>
      </c>
      <c r="C1098" s="134" t="s">
        <v>395</v>
      </c>
      <c r="D1098" s="134">
        <v>15</v>
      </c>
      <c r="E1098" s="147"/>
      <c r="F1098" s="135">
        <f>+E1098*D1098</f>
        <v>0</v>
      </c>
    </row>
    <row r="1099" spans="1:6" ht="13.2">
      <c r="A1099" s="196"/>
      <c r="B1099" s="133" t="s">
        <v>403</v>
      </c>
      <c r="C1099" s="137"/>
      <c r="D1099" s="137"/>
      <c r="E1099" s="148"/>
      <c r="F1099" s="127"/>
    </row>
    <row r="1100" spans="1:6" ht="13.2">
      <c r="A1100" s="196"/>
      <c r="B1100" s="133"/>
      <c r="C1100" s="137"/>
      <c r="D1100" s="137"/>
      <c r="E1100" s="148"/>
      <c r="F1100" s="127"/>
    </row>
    <row r="1101" spans="1:6" ht="26.4">
      <c r="A1101" s="201" t="s">
        <v>359</v>
      </c>
      <c r="B1101" s="133" t="s">
        <v>708</v>
      </c>
      <c r="C1101" s="134" t="s">
        <v>492</v>
      </c>
      <c r="D1101" s="134">
        <v>42</v>
      </c>
      <c r="E1101" s="147"/>
      <c r="F1101" s="135">
        <f>+E1101*D1101</f>
        <v>0</v>
      </c>
    </row>
    <row r="1102" spans="1:6" ht="13.2">
      <c r="A1102" s="196"/>
      <c r="B1102" s="138"/>
      <c r="C1102" s="137"/>
      <c r="D1102" s="137"/>
      <c r="E1102" s="148"/>
      <c r="F1102" s="127"/>
    </row>
    <row r="1103" spans="1:6" ht="26.4">
      <c r="A1103" s="201" t="s">
        <v>360</v>
      </c>
      <c r="B1103" s="133" t="s">
        <v>835</v>
      </c>
      <c r="C1103" s="137"/>
      <c r="D1103" s="137"/>
      <c r="E1103" s="148"/>
      <c r="F1103" s="127"/>
    </row>
    <row r="1104" spans="1:6" ht="13.2">
      <c r="A1104" s="196"/>
      <c r="B1104" s="133" t="s">
        <v>836</v>
      </c>
      <c r="C1104" s="134" t="s">
        <v>395</v>
      </c>
      <c r="D1104" s="134">
        <v>10</v>
      </c>
      <c r="E1104" s="147"/>
      <c r="F1104" s="135">
        <f>+E1104*D1104</f>
        <v>0</v>
      </c>
    </row>
    <row r="1105" spans="1:6" ht="13.2">
      <c r="A1105" s="196"/>
      <c r="B1105" s="133" t="s">
        <v>837</v>
      </c>
      <c r="C1105" s="134" t="s">
        <v>395</v>
      </c>
      <c r="D1105" s="134">
        <v>25</v>
      </c>
      <c r="E1105" s="147"/>
      <c r="F1105" s="135">
        <f>+E1105*D1105</f>
        <v>0</v>
      </c>
    </row>
    <row r="1106" spans="1:6" ht="13.2">
      <c r="A1106" s="196"/>
      <c r="B1106" s="133" t="s">
        <v>838</v>
      </c>
      <c r="C1106" s="134" t="s">
        <v>395</v>
      </c>
      <c r="D1106" s="134">
        <v>20</v>
      </c>
      <c r="E1106" s="147"/>
      <c r="F1106" s="135">
        <f>+E1106*D1106</f>
        <v>0</v>
      </c>
    </row>
    <row r="1107" spans="1:6" ht="13.2">
      <c r="A1107" s="196"/>
      <c r="B1107" s="133"/>
      <c r="C1107" s="137"/>
      <c r="D1107" s="137"/>
      <c r="E1107" s="148"/>
      <c r="F1107" s="127"/>
    </row>
    <row r="1108" spans="1:6" ht="39.6">
      <c r="A1108" s="201" t="s">
        <v>361</v>
      </c>
      <c r="B1108" s="133" t="s">
        <v>760</v>
      </c>
      <c r="C1108" s="134" t="s">
        <v>402</v>
      </c>
      <c r="D1108" s="134">
        <v>1</v>
      </c>
      <c r="E1108" s="147"/>
      <c r="F1108" s="135">
        <f>+E1108*D1108</f>
        <v>0</v>
      </c>
    </row>
    <row r="1109" spans="1:6" ht="13.2">
      <c r="A1109" s="196"/>
      <c r="B1109" s="133"/>
      <c r="C1109" s="137"/>
      <c r="D1109" s="137"/>
      <c r="E1109" s="148"/>
      <c r="F1109" s="127"/>
    </row>
    <row r="1110" spans="1:6" ht="26.4">
      <c r="A1110" s="201" t="s">
        <v>362</v>
      </c>
      <c r="B1110" s="133" t="s">
        <v>697</v>
      </c>
      <c r="C1110" s="134" t="s">
        <v>353</v>
      </c>
      <c r="D1110" s="134">
        <v>1</v>
      </c>
      <c r="E1110" s="147"/>
      <c r="F1110" s="135">
        <f>+E1110*D1110</f>
        <v>0</v>
      </c>
    </row>
    <row r="1111" spans="1:6" ht="13.2">
      <c r="A1111" s="196"/>
      <c r="B1111" s="138"/>
      <c r="C1111" s="137"/>
      <c r="D1111" s="137"/>
      <c r="E1111" s="148"/>
      <c r="F1111" s="127"/>
    </row>
    <row r="1112" spans="1:6" ht="39.6">
      <c r="A1112" s="201" t="s">
        <v>997</v>
      </c>
      <c r="B1112" s="133" t="s">
        <v>698</v>
      </c>
      <c r="C1112" s="137"/>
      <c r="D1112" s="137"/>
      <c r="E1112" s="148"/>
      <c r="F1112" s="127"/>
    </row>
    <row r="1113" spans="1:6" ht="13.2">
      <c r="A1113" s="196"/>
      <c r="B1113" s="139" t="s">
        <v>400</v>
      </c>
      <c r="C1113" s="137"/>
      <c r="D1113" s="137"/>
      <c r="E1113" s="148"/>
      <c r="F1113" s="127"/>
    </row>
    <row r="1114" spans="1:6" ht="13.2">
      <c r="A1114" s="196"/>
      <c r="B1114" s="139" t="s">
        <v>536</v>
      </c>
      <c r="C1114" s="134" t="s">
        <v>353</v>
      </c>
      <c r="D1114" s="134">
        <v>1</v>
      </c>
      <c r="E1114" s="147"/>
      <c r="F1114" s="135">
        <f>+E1114*D1114</f>
        <v>0</v>
      </c>
    </row>
    <row r="1115" spans="1:6" ht="13.2">
      <c r="A1115" s="196"/>
      <c r="B1115" s="133" t="s">
        <v>403</v>
      </c>
      <c r="C1115" s="137"/>
      <c r="D1115" s="137"/>
      <c r="E1115" s="148"/>
      <c r="F1115" s="127"/>
    </row>
    <row r="1116" spans="1:6" ht="13.2">
      <c r="A1116" s="196"/>
      <c r="B1116" s="133"/>
      <c r="C1116" s="137"/>
      <c r="D1116" s="137"/>
      <c r="E1116" s="148"/>
      <c r="F1116" s="127"/>
    </row>
    <row r="1117" spans="1:6" ht="26.4">
      <c r="A1117" s="201" t="s">
        <v>998</v>
      </c>
      <c r="B1117" s="133" t="s">
        <v>839</v>
      </c>
      <c r="C1117" s="134" t="s">
        <v>352</v>
      </c>
      <c r="D1117" s="134">
        <v>26</v>
      </c>
      <c r="E1117" s="147"/>
      <c r="F1117" s="135">
        <f>+E1117*D1117</f>
        <v>0</v>
      </c>
    </row>
    <row r="1118" spans="1:6" ht="13.2">
      <c r="A1118" s="196"/>
      <c r="B1118" s="133"/>
      <c r="C1118" s="137"/>
      <c r="D1118" s="137"/>
      <c r="E1118" s="148"/>
      <c r="F1118" s="127"/>
    </row>
    <row r="1119" spans="1:6" ht="14.4" thickBot="1">
      <c r="A1119" s="199"/>
      <c r="B1119" s="175" t="s">
        <v>840</v>
      </c>
      <c r="C1119" s="125"/>
      <c r="D1119" s="123"/>
      <c r="E1119" s="149"/>
      <c r="F1119" s="115">
        <f>SUM(F930:F1118)</f>
        <v>0</v>
      </c>
    </row>
    <row r="1120" spans="1:6" ht="14.4" thickTop="1">
      <c r="A1120" s="203"/>
      <c r="B1120" s="180"/>
      <c r="C1120" s="120"/>
      <c r="D1120" s="122"/>
      <c r="E1120" s="151"/>
      <c r="F1120" s="140"/>
    </row>
    <row r="1121" spans="1:6">
      <c r="A1121" s="205"/>
      <c r="B1121" s="114"/>
      <c r="C1121" s="120"/>
    </row>
    <row r="1122" spans="1:6" ht="17.399999999999999">
      <c r="A1122" s="204" t="s">
        <v>334</v>
      </c>
      <c r="B1122" s="179" t="s">
        <v>856</v>
      </c>
      <c r="C1122" s="129"/>
      <c r="D1122" s="130"/>
      <c r="E1122" s="152"/>
      <c r="F1122" s="131"/>
    </row>
    <row r="1123" spans="1:6">
      <c r="A1123" s="205"/>
      <c r="B1123" s="114"/>
      <c r="C1123" s="120"/>
    </row>
    <row r="1124" spans="1:6" ht="52.8">
      <c r="A1124" s="201" t="s">
        <v>328</v>
      </c>
      <c r="B1124" s="133" t="s">
        <v>841</v>
      </c>
      <c r="C1124" s="134" t="s">
        <v>354</v>
      </c>
      <c r="D1124" s="134">
        <v>25</v>
      </c>
      <c r="E1124" s="147"/>
      <c r="F1124" s="135">
        <f>+E1124*D1124</f>
        <v>0</v>
      </c>
    </row>
    <row r="1125" spans="1:6" ht="13.2">
      <c r="A1125" s="196"/>
      <c r="B1125" s="133"/>
      <c r="C1125" s="137"/>
      <c r="D1125" s="137"/>
      <c r="E1125" s="148"/>
      <c r="F1125" s="127"/>
    </row>
    <row r="1126" spans="1:6" ht="52.8">
      <c r="A1126" s="201" t="s">
        <v>330</v>
      </c>
      <c r="B1126" s="133" t="s">
        <v>842</v>
      </c>
      <c r="C1126" s="134" t="s">
        <v>352</v>
      </c>
      <c r="D1126" s="134">
        <v>10</v>
      </c>
      <c r="E1126" s="147"/>
      <c r="F1126" s="135">
        <f>+E1126*D1126</f>
        <v>0</v>
      </c>
    </row>
    <row r="1127" spans="1:6" ht="13.2">
      <c r="A1127" s="196"/>
      <c r="B1127" s="138"/>
      <c r="C1127" s="137"/>
      <c r="D1127" s="137"/>
      <c r="E1127" s="148"/>
      <c r="F1127" s="127"/>
    </row>
    <row r="1128" spans="1:6" ht="26.4">
      <c r="A1128" s="196"/>
      <c r="B1128" s="133" t="s">
        <v>843</v>
      </c>
      <c r="C1128" s="137"/>
      <c r="D1128" s="137"/>
      <c r="E1128" s="148"/>
      <c r="F1128" s="127"/>
    </row>
    <row r="1129" spans="1:6" ht="13.2">
      <c r="A1129" s="196"/>
      <c r="B1129" s="133" t="s">
        <v>844</v>
      </c>
      <c r="C1129" s="137"/>
      <c r="D1129" s="137"/>
      <c r="E1129" s="148"/>
      <c r="F1129" s="127"/>
    </row>
    <row r="1130" spans="1:6" ht="13.2">
      <c r="A1130" s="196"/>
      <c r="B1130" s="133" t="s">
        <v>845</v>
      </c>
      <c r="C1130" s="137"/>
      <c r="D1130" s="137"/>
      <c r="E1130" s="148"/>
      <c r="F1130" s="127"/>
    </row>
    <row r="1131" spans="1:6" ht="13.2">
      <c r="A1131" s="196"/>
      <c r="B1131" s="133" t="s">
        <v>846</v>
      </c>
      <c r="C1131" s="137"/>
      <c r="D1131" s="137"/>
      <c r="E1131" s="148"/>
      <c r="F1131" s="127"/>
    </row>
    <row r="1132" spans="1:6" ht="13.2">
      <c r="A1132" s="196"/>
      <c r="B1132" s="133" t="s">
        <v>847</v>
      </c>
      <c r="C1132" s="137"/>
      <c r="D1132" s="137"/>
      <c r="E1132" s="148"/>
      <c r="F1132" s="127"/>
    </row>
    <row r="1133" spans="1:6" ht="13.2">
      <c r="A1133" s="196"/>
      <c r="B1133" s="133" t="s">
        <v>848</v>
      </c>
      <c r="C1133" s="137"/>
      <c r="D1133" s="137"/>
      <c r="E1133" s="148"/>
      <c r="F1133" s="127"/>
    </row>
    <row r="1134" spans="1:6" ht="13.2">
      <c r="A1134" s="196"/>
      <c r="B1134" s="139" t="s">
        <v>400</v>
      </c>
      <c r="C1134" s="137"/>
      <c r="D1134" s="137"/>
      <c r="E1134" s="148"/>
      <c r="F1134" s="127"/>
    </row>
    <row r="1135" spans="1:6" ht="13.2">
      <c r="A1135" s="196"/>
      <c r="B1135" s="139" t="s">
        <v>849</v>
      </c>
      <c r="C1135" s="134" t="s">
        <v>350</v>
      </c>
      <c r="D1135" s="134">
        <v>1</v>
      </c>
      <c r="E1135" s="147"/>
      <c r="F1135" s="135">
        <f>+E1135*D1135</f>
        <v>0</v>
      </c>
    </row>
    <row r="1136" spans="1:6" ht="13.2">
      <c r="A1136" s="196"/>
      <c r="B1136" s="133" t="s">
        <v>403</v>
      </c>
      <c r="C1136" s="137"/>
      <c r="D1136" s="137"/>
      <c r="E1136" s="148"/>
      <c r="F1136" s="127"/>
    </row>
    <row r="1137" spans="1:6" ht="13.2">
      <c r="A1137" s="196"/>
      <c r="B1137" s="138"/>
      <c r="C1137" s="137"/>
      <c r="D1137" s="137"/>
      <c r="E1137" s="148"/>
      <c r="F1137" s="127"/>
    </row>
    <row r="1138" spans="1:6" ht="39.6">
      <c r="A1138" s="201" t="s">
        <v>331</v>
      </c>
      <c r="B1138" s="133" t="s">
        <v>850</v>
      </c>
      <c r="C1138" s="137"/>
      <c r="D1138" s="137"/>
      <c r="E1138" s="148"/>
      <c r="F1138" s="127"/>
    </row>
    <row r="1139" spans="1:6" ht="145.19999999999999">
      <c r="A1139" s="196"/>
      <c r="B1139" s="133" t="s">
        <v>706</v>
      </c>
      <c r="C1139" s="137"/>
      <c r="D1139" s="137"/>
      <c r="E1139" s="148"/>
      <c r="F1139" s="127"/>
    </row>
    <row r="1140" spans="1:6" ht="13.2">
      <c r="A1140" s="196"/>
      <c r="B1140" s="133" t="s">
        <v>678</v>
      </c>
      <c r="C1140" s="137"/>
      <c r="D1140" s="137"/>
      <c r="E1140" s="148"/>
      <c r="F1140" s="127"/>
    </row>
    <row r="1141" spans="1:6" ht="13.2">
      <c r="A1141" s="196"/>
      <c r="B1141" s="133" t="s">
        <v>851</v>
      </c>
      <c r="C1141" s="134" t="s">
        <v>395</v>
      </c>
      <c r="D1141" s="134">
        <v>4</v>
      </c>
      <c r="E1141" s="147"/>
      <c r="F1141" s="135">
        <f>+E1141*D1141</f>
        <v>0</v>
      </c>
    </row>
    <row r="1142" spans="1:6" ht="13.2">
      <c r="A1142" s="196"/>
      <c r="B1142" s="133" t="s">
        <v>830</v>
      </c>
      <c r="C1142" s="134" t="s">
        <v>395</v>
      </c>
      <c r="D1142" s="134">
        <v>10</v>
      </c>
      <c r="E1142" s="147"/>
      <c r="F1142" s="135">
        <f>+E1142*D1142</f>
        <v>0</v>
      </c>
    </row>
    <row r="1143" spans="1:6" ht="13.2">
      <c r="A1143" s="196"/>
      <c r="B1143" s="133"/>
      <c r="C1143" s="137"/>
      <c r="D1143" s="137"/>
      <c r="E1143" s="148"/>
      <c r="F1143" s="127"/>
    </row>
    <row r="1144" spans="1:6" ht="66">
      <c r="A1144" s="201" t="s">
        <v>332</v>
      </c>
      <c r="B1144" s="133" t="s">
        <v>852</v>
      </c>
      <c r="C1144" s="134" t="s">
        <v>353</v>
      </c>
      <c r="D1144" s="134">
        <v>1</v>
      </c>
      <c r="E1144" s="147"/>
      <c r="F1144" s="135">
        <f>+E1144*D1144</f>
        <v>0</v>
      </c>
    </row>
    <row r="1145" spans="1:6" ht="13.2">
      <c r="A1145" s="196"/>
      <c r="B1145" s="133"/>
      <c r="C1145" s="137"/>
      <c r="D1145" s="137"/>
      <c r="E1145" s="148"/>
      <c r="F1145" s="127"/>
    </row>
    <row r="1146" spans="1:6" ht="39.6">
      <c r="A1146" s="201" t="s">
        <v>334</v>
      </c>
      <c r="B1146" s="133" t="s">
        <v>760</v>
      </c>
      <c r="C1146" s="134" t="s">
        <v>402</v>
      </c>
      <c r="D1146" s="134">
        <v>1</v>
      </c>
      <c r="E1146" s="147"/>
      <c r="F1146" s="135">
        <f>+E1146*D1146</f>
        <v>0</v>
      </c>
    </row>
    <row r="1147" spans="1:6" ht="13.2">
      <c r="A1147" s="196"/>
      <c r="B1147" s="138"/>
      <c r="C1147" s="137"/>
      <c r="D1147" s="137"/>
      <c r="E1147" s="148"/>
      <c r="F1147" s="127"/>
    </row>
    <row r="1148" spans="1:6" ht="132">
      <c r="A1148" s="201" t="s">
        <v>335</v>
      </c>
      <c r="B1148" s="133" t="s">
        <v>759</v>
      </c>
      <c r="C1148" s="137"/>
      <c r="D1148" s="137"/>
      <c r="E1148" s="148"/>
      <c r="F1148" s="127"/>
    </row>
    <row r="1149" spans="1:6" ht="13.2">
      <c r="A1149" s="196"/>
      <c r="B1149" s="139" t="s">
        <v>400</v>
      </c>
      <c r="C1149" s="137"/>
      <c r="D1149" s="137"/>
      <c r="E1149" s="148"/>
      <c r="F1149" s="127"/>
    </row>
    <row r="1150" spans="1:6" ht="13.2">
      <c r="A1150" s="196"/>
      <c r="B1150" s="139" t="s">
        <v>707</v>
      </c>
      <c r="C1150" s="137"/>
      <c r="D1150" s="137"/>
      <c r="E1150" s="148"/>
      <c r="F1150" s="127"/>
    </row>
    <row r="1151" spans="1:6" ht="13.2">
      <c r="A1151" s="196"/>
      <c r="B1151" s="139" t="s">
        <v>834</v>
      </c>
      <c r="C1151" s="137"/>
      <c r="D1151" s="137"/>
      <c r="E1151" s="148"/>
      <c r="F1151" s="127"/>
    </row>
    <row r="1152" spans="1:6" ht="13.2">
      <c r="A1152" s="196"/>
      <c r="B1152" s="133" t="s">
        <v>851</v>
      </c>
      <c r="C1152" s="134" t="s">
        <v>395</v>
      </c>
      <c r="D1152" s="134">
        <v>2</v>
      </c>
      <c r="E1152" s="147"/>
      <c r="F1152" s="135">
        <f>+E1152*D1152</f>
        <v>0</v>
      </c>
    </row>
    <row r="1153" spans="1:6" ht="13.2">
      <c r="A1153" s="196"/>
      <c r="B1153" s="133" t="s">
        <v>830</v>
      </c>
      <c r="C1153" s="134" t="s">
        <v>395</v>
      </c>
      <c r="D1153" s="134">
        <v>10</v>
      </c>
      <c r="E1153" s="147"/>
      <c r="F1153" s="135">
        <f>+E1153*D1153</f>
        <v>0</v>
      </c>
    </row>
    <row r="1154" spans="1:6" ht="13.2">
      <c r="A1154" s="196"/>
      <c r="B1154" s="133" t="s">
        <v>403</v>
      </c>
      <c r="C1154" s="137"/>
      <c r="D1154" s="137"/>
      <c r="E1154" s="148"/>
      <c r="F1154" s="127"/>
    </row>
    <row r="1155" spans="1:6" ht="13.2">
      <c r="A1155" s="196"/>
      <c r="B1155" s="138"/>
      <c r="C1155" s="137"/>
      <c r="D1155" s="137"/>
      <c r="E1155" s="148"/>
      <c r="F1155" s="127"/>
    </row>
    <row r="1156" spans="1:6" ht="132">
      <c r="A1156" s="201" t="s">
        <v>336</v>
      </c>
      <c r="B1156" s="133" t="s">
        <v>853</v>
      </c>
      <c r="C1156" s="137"/>
      <c r="D1156" s="137"/>
      <c r="E1156" s="148"/>
      <c r="F1156" s="127"/>
    </row>
    <row r="1157" spans="1:6" ht="13.2">
      <c r="A1157" s="196"/>
      <c r="B1157" s="139" t="s">
        <v>400</v>
      </c>
      <c r="C1157" s="137"/>
      <c r="D1157" s="137"/>
      <c r="E1157" s="148"/>
      <c r="F1157" s="127"/>
    </row>
    <row r="1158" spans="1:6" ht="13.2">
      <c r="A1158" s="196"/>
      <c r="B1158" s="139" t="s">
        <v>707</v>
      </c>
      <c r="C1158" s="137"/>
      <c r="D1158" s="137"/>
      <c r="E1158" s="148"/>
      <c r="F1158" s="127"/>
    </row>
    <row r="1159" spans="1:6" ht="13.2">
      <c r="A1159" s="196"/>
      <c r="B1159" s="139" t="s">
        <v>834</v>
      </c>
      <c r="C1159" s="137"/>
      <c r="D1159" s="137"/>
      <c r="E1159" s="148"/>
      <c r="F1159" s="127"/>
    </row>
    <row r="1160" spans="1:6" ht="13.2">
      <c r="A1160" s="196"/>
      <c r="B1160" s="133" t="s">
        <v>851</v>
      </c>
      <c r="C1160" s="134" t="s">
        <v>395</v>
      </c>
      <c r="D1160" s="134">
        <v>2</v>
      </c>
      <c r="E1160" s="147"/>
      <c r="F1160" s="135">
        <f>+E1160*D1160</f>
        <v>0</v>
      </c>
    </row>
    <row r="1161" spans="1:6" ht="13.2">
      <c r="A1161" s="196"/>
      <c r="B1161" s="133" t="s">
        <v>403</v>
      </c>
      <c r="C1161" s="137"/>
      <c r="D1161" s="137"/>
      <c r="E1161" s="148"/>
      <c r="F1161" s="127"/>
    </row>
    <row r="1162" spans="1:6" ht="13.2">
      <c r="A1162" s="196"/>
      <c r="B1162" s="138"/>
      <c r="C1162" s="137"/>
      <c r="D1162" s="137"/>
      <c r="E1162" s="148"/>
      <c r="F1162" s="127"/>
    </row>
    <row r="1163" spans="1:6" ht="26.4">
      <c r="A1163" s="201" t="s">
        <v>337</v>
      </c>
      <c r="B1163" s="133" t="s">
        <v>835</v>
      </c>
      <c r="C1163" s="137"/>
      <c r="D1163" s="137"/>
      <c r="E1163" s="148"/>
      <c r="F1163" s="127"/>
    </row>
    <row r="1164" spans="1:6" ht="13.2">
      <c r="A1164" s="196"/>
      <c r="B1164" s="133" t="s">
        <v>854</v>
      </c>
      <c r="C1164" s="134" t="s">
        <v>395</v>
      </c>
      <c r="D1164" s="134">
        <v>10</v>
      </c>
      <c r="E1164" s="147"/>
      <c r="F1164" s="135">
        <f>+E1164*D1164</f>
        <v>0</v>
      </c>
    </row>
    <row r="1165" spans="1:6" ht="13.2">
      <c r="A1165" s="196"/>
      <c r="B1165" s="133"/>
      <c r="C1165" s="137"/>
      <c r="D1165" s="137"/>
      <c r="E1165" s="148"/>
      <c r="F1165" s="127"/>
    </row>
    <row r="1166" spans="1:6" ht="26.4">
      <c r="A1166" s="201" t="s">
        <v>338</v>
      </c>
      <c r="B1166" s="133" t="s">
        <v>855</v>
      </c>
      <c r="C1166" s="134" t="s">
        <v>352</v>
      </c>
      <c r="D1166" s="134">
        <v>5</v>
      </c>
      <c r="E1166" s="147"/>
      <c r="F1166" s="135">
        <f>+E1166*D1166</f>
        <v>0</v>
      </c>
    </row>
    <row r="1167" spans="1:6" ht="13.2">
      <c r="A1167" s="196"/>
      <c r="B1167" s="138"/>
      <c r="C1167" s="137"/>
      <c r="D1167" s="137"/>
      <c r="E1167" s="148"/>
      <c r="F1167" s="127"/>
    </row>
    <row r="1168" spans="1:6" ht="39.6">
      <c r="A1168" s="201" t="s">
        <v>339</v>
      </c>
      <c r="B1168" s="133" t="s">
        <v>698</v>
      </c>
      <c r="C1168" s="137"/>
      <c r="D1168" s="137"/>
      <c r="E1168" s="148"/>
      <c r="F1168" s="127"/>
    </row>
    <row r="1169" spans="1:6" ht="13.2">
      <c r="A1169" s="196"/>
      <c r="B1169" s="139" t="s">
        <v>400</v>
      </c>
      <c r="C1169" s="137"/>
      <c r="D1169" s="137"/>
      <c r="E1169" s="148"/>
      <c r="F1169" s="127"/>
    </row>
    <row r="1170" spans="1:6" ht="13.2">
      <c r="A1170" s="196"/>
      <c r="B1170" s="139" t="s">
        <v>536</v>
      </c>
      <c r="C1170" s="134" t="s">
        <v>353</v>
      </c>
      <c r="D1170" s="134">
        <v>1</v>
      </c>
      <c r="E1170" s="147"/>
      <c r="F1170" s="135">
        <f>+E1170*D1170</f>
        <v>0</v>
      </c>
    </row>
    <row r="1171" spans="1:6" ht="13.2">
      <c r="A1171" s="196"/>
      <c r="B1171" s="133" t="s">
        <v>403</v>
      </c>
      <c r="C1171" s="137"/>
      <c r="D1171" s="137"/>
      <c r="E1171" s="148"/>
      <c r="F1171" s="127"/>
    </row>
    <row r="1172" spans="1:6" ht="13.2">
      <c r="A1172" s="196"/>
      <c r="B1172" s="133"/>
      <c r="C1172" s="137"/>
      <c r="D1172" s="137"/>
      <c r="E1172" s="148"/>
      <c r="F1172" s="127"/>
    </row>
    <row r="1173" spans="1:6">
      <c r="A1173" s="205"/>
      <c r="B1173" s="141"/>
      <c r="C1173" s="120"/>
    </row>
    <row r="1174" spans="1:6" ht="14.4" thickBot="1">
      <c r="A1174" s="199"/>
      <c r="B1174" s="175" t="s">
        <v>856</v>
      </c>
      <c r="C1174" s="125"/>
      <c r="D1174" s="123"/>
      <c r="E1174" s="149"/>
      <c r="F1174" s="115">
        <f>SUM(F1124:F1172)</f>
        <v>0</v>
      </c>
    </row>
    <row r="1175" spans="1:6" ht="14.4" thickTop="1">
      <c r="A1175" s="203"/>
      <c r="B1175" s="180"/>
      <c r="C1175" s="120"/>
      <c r="D1175" s="122"/>
      <c r="E1175" s="151"/>
      <c r="F1175" s="140"/>
    </row>
    <row r="1176" spans="1:6">
      <c r="A1176" s="203"/>
      <c r="B1176" s="180"/>
      <c r="C1176" s="120"/>
      <c r="D1176" s="122"/>
      <c r="E1176" s="151"/>
      <c r="F1176" s="140"/>
    </row>
    <row r="1177" spans="1:6" ht="17.399999999999999">
      <c r="A1177" s="204" t="s">
        <v>335</v>
      </c>
      <c r="B1177" s="217" t="s">
        <v>861</v>
      </c>
      <c r="C1177" s="129"/>
      <c r="D1177" s="130"/>
      <c r="E1177" s="152"/>
      <c r="F1177" s="131"/>
    </row>
    <row r="1178" spans="1:6">
      <c r="A1178" s="203"/>
      <c r="B1178" s="180"/>
      <c r="C1178" s="120"/>
      <c r="D1178" s="122"/>
      <c r="E1178" s="151"/>
      <c r="F1178" s="140"/>
    </row>
    <row r="1179" spans="1:6" ht="39.6">
      <c r="A1179" s="201" t="s">
        <v>328</v>
      </c>
      <c r="B1179" s="133" t="s">
        <v>857</v>
      </c>
      <c r="C1179" s="134" t="s">
        <v>354</v>
      </c>
      <c r="D1179" s="134">
        <v>30</v>
      </c>
      <c r="E1179" s="147"/>
      <c r="F1179" s="135">
        <f>+E1179*D1179</f>
        <v>0</v>
      </c>
    </row>
    <row r="1180" spans="1:6" ht="13.2">
      <c r="A1180" s="196"/>
      <c r="B1180" s="133"/>
      <c r="C1180" s="137"/>
      <c r="D1180" s="137"/>
      <c r="E1180" s="148"/>
      <c r="F1180" s="127"/>
    </row>
    <row r="1181" spans="1:6" ht="52.8">
      <c r="A1181" s="201" t="s">
        <v>330</v>
      </c>
      <c r="B1181" s="133" t="s">
        <v>858</v>
      </c>
      <c r="C1181" s="134" t="s">
        <v>352</v>
      </c>
      <c r="D1181" s="134">
        <v>10</v>
      </c>
      <c r="E1181" s="147"/>
      <c r="F1181" s="135">
        <f>+E1181*D1181</f>
        <v>0</v>
      </c>
    </row>
    <row r="1182" spans="1:6" ht="13.2">
      <c r="A1182" s="196"/>
      <c r="B1182" s="138"/>
      <c r="C1182" s="137"/>
      <c r="D1182" s="137"/>
      <c r="E1182" s="148"/>
      <c r="F1182" s="127"/>
    </row>
    <row r="1183" spans="1:6" ht="52.8">
      <c r="A1183" s="201" t="s">
        <v>331</v>
      </c>
      <c r="B1183" s="133" t="s">
        <v>859</v>
      </c>
      <c r="C1183" s="137"/>
      <c r="D1183" s="137"/>
      <c r="E1183" s="148"/>
      <c r="F1183" s="127"/>
    </row>
    <row r="1184" spans="1:6" ht="13.2">
      <c r="A1184" s="196"/>
      <c r="B1184" s="139" t="s">
        <v>400</v>
      </c>
      <c r="C1184" s="137"/>
      <c r="D1184" s="137"/>
      <c r="E1184" s="148"/>
      <c r="F1184" s="127"/>
    </row>
    <row r="1185" spans="1:6" ht="13.2">
      <c r="A1185" s="196"/>
      <c r="B1185" s="139" t="s">
        <v>860</v>
      </c>
      <c r="C1185" s="134" t="s">
        <v>350</v>
      </c>
      <c r="D1185" s="134">
        <v>1</v>
      </c>
      <c r="E1185" s="147"/>
      <c r="F1185" s="135">
        <f>+E1185*D1185</f>
        <v>0</v>
      </c>
    </row>
    <row r="1186" spans="1:6" ht="13.2">
      <c r="A1186" s="196"/>
      <c r="B1186" s="133" t="s">
        <v>403</v>
      </c>
      <c r="C1186" s="137"/>
      <c r="D1186" s="137"/>
      <c r="E1186" s="148"/>
      <c r="F1186" s="127"/>
    </row>
    <row r="1187" spans="1:6" ht="13.2">
      <c r="A1187" s="196"/>
      <c r="B1187" s="133"/>
      <c r="C1187" s="137"/>
      <c r="D1187" s="137"/>
      <c r="E1187" s="148"/>
      <c r="F1187" s="127"/>
    </row>
    <row r="1188" spans="1:6" ht="39.6">
      <c r="A1188" s="201" t="s">
        <v>332</v>
      </c>
      <c r="B1188" s="133" t="s">
        <v>760</v>
      </c>
      <c r="C1188" s="134" t="s">
        <v>402</v>
      </c>
      <c r="D1188" s="134">
        <v>1</v>
      </c>
      <c r="E1188" s="147"/>
      <c r="F1188" s="135">
        <f>+E1188*D1188</f>
        <v>0</v>
      </c>
    </row>
    <row r="1189" spans="1:6" ht="13.2">
      <c r="A1189" s="196"/>
      <c r="B1189" s="133"/>
      <c r="C1189" s="137"/>
      <c r="D1189" s="137"/>
      <c r="E1189" s="148"/>
      <c r="F1189" s="127"/>
    </row>
    <row r="1190" spans="1:6" ht="13.2">
      <c r="A1190" s="201"/>
      <c r="B1190" s="133"/>
      <c r="C1190" s="134"/>
      <c r="D1190" s="134"/>
      <c r="E1190" s="147"/>
      <c r="F1190" s="135"/>
    </row>
    <row r="1191" spans="1:6" ht="14.4" thickBot="1">
      <c r="A1191" s="199"/>
      <c r="B1191" s="175" t="s">
        <v>861</v>
      </c>
      <c r="C1191" s="125"/>
      <c r="D1191" s="123"/>
      <c r="E1191" s="149"/>
      <c r="F1191" s="115">
        <f>SUM(F1179:F1190)</f>
        <v>0</v>
      </c>
    </row>
    <row r="1192" spans="1:6" ht="14.4" thickTop="1">
      <c r="A1192" s="203"/>
      <c r="B1192" s="180"/>
      <c r="C1192" s="120"/>
      <c r="D1192" s="122"/>
      <c r="E1192" s="151"/>
      <c r="F1192" s="140"/>
    </row>
    <row r="1193" spans="1:6">
      <c r="A1193" s="203"/>
      <c r="B1193" s="180"/>
      <c r="C1193" s="120"/>
      <c r="D1193" s="122"/>
      <c r="E1193" s="151"/>
      <c r="F1193" s="140"/>
    </row>
    <row r="1194" spans="1:6">
      <c r="A1194" s="203"/>
      <c r="B1194" s="180"/>
      <c r="C1194" s="120"/>
      <c r="D1194" s="122"/>
      <c r="E1194" s="151"/>
      <c r="F1194" s="140"/>
    </row>
    <row r="1195" spans="1:6" ht="17.399999999999999">
      <c r="A1195" s="219" t="s">
        <v>336</v>
      </c>
      <c r="B1195" s="219" t="s">
        <v>1002</v>
      </c>
    </row>
    <row r="1196" spans="1:6" ht="13.2">
      <c r="A1196" s="85"/>
      <c r="B1196" s="85"/>
    </row>
    <row r="1197" spans="1:6" ht="198">
      <c r="A1197" s="220">
        <f>MAX($A$1196:A1196)+1</f>
        <v>1</v>
      </c>
      <c r="B1197" s="133" t="s">
        <v>1006</v>
      </c>
      <c r="C1197" s="137"/>
      <c r="D1197" s="137"/>
      <c r="E1197" s="221"/>
      <c r="F1197" s="127"/>
    </row>
    <row r="1198" spans="1:6" ht="39.6">
      <c r="A1198" s="136"/>
      <c r="B1198" s="133" t="s">
        <v>1007</v>
      </c>
      <c r="C1198" s="137"/>
      <c r="D1198" s="137"/>
      <c r="E1198" s="221"/>
      <c r="F1198" s="127"/>
    </row>
    <row r="1199" spans="1:6" ht="105.6">
      <c r="A1199" s="136"/>
      <c r="B1199" s="133" t="s">
        <v>1008</v>
      </c>
      <c r="C1199" s="134" t="s">
        <v>354</v>
      </c>
      <c r="D1199" s="134">
        <v>350</v>
      </c>
      <c r="E1199" s="222"/>
      <c r="F1199" s="135">
        <f>+E1199*D1199</f>
        <v>0</v>
      </c>
    </row>
    <row r="1200" spans="1:6" ht="13.2">
      <c r="A1200" s="136"/>
      <c r="B1200" s="133"/>
      <c r="C1200" s="137"/>
      <c r="D1200" s="137"/>
      <c r="E1200" s="221"/>
      <c r="F1200" s="127"/>
    </row>
    <row r="1201" spans="1:6" ht="13.2">
      <c r="A1201" s="136"/>
      <c r="B1201" s="138"/>
      <c r="C1201" s="137"/>
      <c r="D1201" s="137"/>
      <c r="E1201" s="221"/>
      <c r="F1201" s="127"/>
    </row>
    <row r="1202" spans="1:6" ht="158.4">
      <c r="A1202" s="220">
        <f>MAX($A$1196:A1201)+1</f>
        <v>2</v>
      </c>
      <c r="B1202" s="133" t="s">
        <v>1010</v>
      </c>
      <c r="C1202" s="137"/>
      <c r="D1202" s="137"/>
      <c r="E1202" s="221"/>
      <c r="F1202" s="127"/>
    </row>
    <row r="1203" spans="1:6" ht="52.8">
      <c r="A1203" s="136"/>
      <c r="B1203" s="133" t="s">
        <v>1011</v>
      </c>
      <c r="C1203" s="134" t="s">
        <v>492</v>
      </c>
      <c r="D1203" s="134">
        <v>4</v>
      </c>
      <c r="E1203" s="222"/>
      <c r="F1203" s="135">
        <f>+E1203*D1203</f>
        <v>0</v>
      </c>
    </row>
    <row r="1204" spans="1:6" ht="13.2">
      <c r="A1204" s="136"/>
      <c r="B1204" s="138"/>
      <c r="C1204" s="137"/>
      <c r="D1204" s="137"/>
      <c r="E1204" s="221"/>
      <c r="F1204" s="127"/>
    </row>
    <row r="1205" spans="1:6" ht="13.2">
      <c r="A1205" s="136"/>
      <c r="B1205" s="138"/>
      <c r="C1205" s="137"/>
      <c r="D1205" s="137"/>
      <c r="E1205" s="221"/>
      <c r="F1205" s="127"/>
    </row>
    <row r="1206" spans="1:6" ht="39.6">
      <c r="A1206" s="220">
        <f>MAX($A$1196:A1205)+1</f>
        <v>3</v>
      </c>
      <c r="B1206" s="133" t="s">
        <v>1012</v>
      </c>
      <c r="C1206" s="137"/>
      <c r="D1206" s="137"/>
      <c r="E1206" s="221"/>
      <c r="F1206" s="127"/>
    </row>
    <row r="1207" spans="1:6" ht="13.2">
      <c r="A1207" s="136"/>
      <c r="B1207" s="138"/>
      <c r="C1207" s="137"/>
      <c r="D1207" s="137"/>
      <c r="E1207" s="221"/>
      <c r="F1207" s="127"/>
    </row>
    <row r="1208" spans="1:6" ht="13.2">
      <c r="A1208" s="136"/>
      <c r="B1208" s="133" t="s">
        <v>1013</v>
      </c>
      <c r="C1208" s="137"/>
      <c r="D1208" s="137"/>
      <c r="E1208" s="221"/>
      <c r="F1208" s="127"/>
    </row>
    <row r="1209" spans="1:6" ht="13.2">
      <c r="A1209" s="136"/>
      <c r="B1209" s="133" t="s">
        <v>1014</v>
      </c>
      <c r="C1209" s="137"/>
      <c r="D1209" s="137"/>
      <c r="E1209" s="221"/>
      <c r="F1209" s="127"/>
    </row>
    <row r="1210" spans="1:6" ht="13.2">
      <c r="A1210" s="136"/>
      <c r="B1210" s="133" t="s">
        <v>1019</v>
      </c>
      <c r="C1210" s="137"/>
      <c r="D1210" s="137"/>
      <c r="E1210" s="221"/>
      <c r="F1210" s="127"/>
    </row>
    <row r="1211" spans="1:6" ht="13.2">
      <c r="A1211" s="136"/>
      <c r="B1211" s="133" t="s">
        <v>1015</v>
      </c>
      <c r="C1211" s="137"/>
      <c r="D1211" s="137"/>
      <c r="E1211" s="221"/>
      <c r="F1211" s="127"/>
    </row>
    <row r="1212" spans="1:6" ht="13.2">
      <c r="A1212" s="136"/>
      <c r="B1212" s="133" t="s">
        <v>1016</v>
      </c>
      <c r="C1212" s="137"/>
      <c r="D1212" s="137"/>
      <c r="E1212" s="221"/>
      <c r="F1212" s="127"/>
    </row>
    <row r="1213" spans="1:6" ht="13.2">
      <c r="A1213" s="136"/>
      <c r="B1213" s="133" t="s">
        <v>1020</v>
      </c>
      <c r="C1213" s="137"/>
      <c r="D1213" s="137"/>
      <c r="E1213" s="221"/>
      <c r="F1213" s="127"/>
    </row>
    <row r="1214" spans="1:6" ht="13.2">
      <c r="A1214" s="136"/>
      <c r="B1214" s="133" t="s">
        <v>1017</v>
      </c>
      <c r="C1214" s="137"/>
      <c r="D1214" s="137"/>
      <c r="E1214" s="221"/>
      <c r="F1214" s="127"/>
    </row>
    <row r="1215" spans="1:6" ht="13.2">
      <c r="A1215" s="136"/>
      <c r="B1215" s="133" t="s">
        <v>1018</v>
      </c>
      <c r="C1215" s="134" t="s">
        <v>350</v>
      </c>
      <c r="D1215" s="134">
        <v>2</v>
      </c>
      <c r="E1215" s="222"/>
      <c r="F1215" s="135">
        <f>+E1215*D1215</f>
        <v>0</v>
      </c>
    </row>
    <row r="1216" spans="1:6" ht="13.2">
      <c r="A1216" s="136"/>
      <c r="B1216" s="138"/>
      <c r="C1216" s="137"/>
      <c r="D1216" s="137"/>
      <c r="E1216" s="221"/>
      <c r="F1216" s="127"/>
    </row>
    <row r="1217" spans="1:6" ht="13.2">
      <c r="A1217" s="136"/>
      <c r="B1217" s="133" t="s">
        <v>493</v>
      </c>
      <c r="C1217" s="137"/>
      <c r="D1217" s="137"/>
      <c r="E1217" s="221"/>
      <c r="F1217" s="127"/>
    </row>
    <row r="1218" spans="1:6" ht="13.2">
      <c r="A1218" s="136"/>
      <c r="B1218" s="139" t="s">
        <v>1021</v>
      </c>
      <c r="C1218" s="137"/>
      <c r="D1218" s="137"/>
      <c r="E1218" s="221"/>
      <c r="F1218" s="127"/>
    </row>
    <row r="1219" spans="1:6" ht="13.2">
      <c r="A1219" s="136"/>
      <c r="B1219" s="133" t="s">
        <v>1009</v>
      </c>
      <c r="C1219" s="137"/>
      <c r="D1219" s="137"/>
      <c r="E1219" s="221"/>
      <c r="F1219" s="127"/>
    </row>
    <row r="1220" spans="1:6" ht="13.2">
      <c r="A1220" s="136"/>
      <c r="B1220" s="138"/>
      <c r="C1220" s="137"/>
      <c r="D1220" s="137"/>
      <c r="E1220" s="221"/>
      <c r="F1220" s="127"/>
    </row>
    <row r="1221" spans="1:6" ht="13.2">
      <c r="A1221" s="136"/>
      <c r="B1221" s="138"/>
      <c r="C1221" s="137"/>
      <c r="D1221" s="137"/>
      <c r="E1221" s="221"/>
      <c r="F1221" s="127"/>
    </row>
    <row r="1222" spans="1:6" ht="26.4">
      <c r="A1222" s="220">
        <f>MAX($A$1196:A1221)+1</f>
        <v>4</v>
      </c>
      <c r="B1222" s="133" t="s">
        <v>1022</v>
      </c>
      <c r="C1222" s="137"/>
      <c r="D1222" s="137"/>
      <c r="E1222" s="221"/>
      <c r="F1222" s="127"/>
    </row>
    <row r="1223" spans="1:6" ht="13.2">
      <c r="A1223" s="136"/>
      <c r="B1223" s="139"/>
      <c r="C1223" s="137"/>
      <c r="D1223" s="137"/>
      <c r="E1223" s="221"/>
      <c r="F1223" s="127"/>
    </row>
    <row r="1224" spans="1:6" ht="13.2">
      <c r="A1224" s="136"/>
      <c r="B1224" s="139" t="s">
        <v>1023</v>
      </c>
      <c r="C1224" s="134" t="s">
        <v>350</v>
      </c>
      <c r="D1224" s="134">
        <v>2</v>
      </c>
      <c r="E1224" s="222"/>
      <c r="F1224" s="135">
        <f>+E1224*D1224</f>
        <v>0</v>
      </c>
    </row>
    <row r="1225" spans="1:6" ht="13.2">
      <c r="A1225" s="136"/>
      <c r="B1225" s="138"/>
      <c r="C1225" s="137"/>
      <c r="D1225" s="137"/>
      <c r="E1225" s="221"/>
      <c r="F1225" s="127"/>
    </row>
    <row r="1226" spans="1:6" ht="13.2">
      <c r="A1226" s="136"/>
      <c r="B1226" s="139" t="s">
        <v>400</v>
      </c>
      <c r="C1226" s="137"/>
      <c r="D1226" s="137"/>
      <c r="E1226" s="221"/>
      <c r="F1226" s="127"/>
    </row>
    <row r="1227" spans="1:6" ht="13.2">
      <c r="A1227" s="136"/>
      <c r="B1227" s="139" t="s">
        <v>1024</v>
      </c>
      <c r="C1227" s="137"/>
      <c r="D1227" s="137"/>
      <c r="E1227" s="221"/>
      <c r="F1227" s="127"/>
    </row>
    <row r="1228" spans="1:6" ht="13.2">
      <c r="A1228" s="136"/>
      <c r="B1228" s="133" t="s">
        <v>403</v>
      </c>
      <c r="C1228" s="137"/>
      <c r="D1228" s="137"/>
      <c r="E1228" s="221"/>
      <c r="F1228" s="127"/>
    </row>
    <row r="1229" spans="1:6" ht="13.2">
      <c r="A1229" s="136"/>
      <c r="B1229" s="138"/>
      <c r="C1229" s="137"/>
      <c r="D1229" s="137"/>
      <c r="E1229" s="221"/>
      <c r="F1229" s="127"/>
    </row>
    <row r="1230" spans="1:6" ht="26.4">
      <c r="A1230" s="220">
        <f>MAX($A$1196:A1229)+1</f>
        <v>5</v>
      </c>
      <c r="B1230" s="133" t="s">
        <v>1022</v>
      </c>
      <c r="C1230" s="137"/>
      <c r="D1230" s="137"/>
      <c r="E1230" s="221"/>
      <c r="F1230" s="127"/>
    </row>
    <row r="1231" spans="1:6" ht="13.2">
      <c r="A1231" s="136"/>
      <c r="B1231" s="139" t="s">
        <v>1025</v>
      </c>
      <c r="C1231" s="134" t="s">
        <v>350</v>
      </c>
      <c r="D1231" s="134">
        <v>4</v>
      </c>
      <c r="E1231" s="222"/>
      <c r="F1231" s="135">
        <f>+E1231*D1231</f>
        <v>0</v>
      </c>
    </row>
    <row r="1232" spans="1:6" ht="13.2">
      <c r="A1232" s="136"/>
      <c r="B1232" s="139" t="s">
        <v>1026</v>
      </c>
      <c r="C1232" s="134" t="s">
        <v>350</v>
      </c>
      <c r="D1232" s="134">
        <v>2</v>
      </c>
      <c r="E1232" s="222"/>
      <c r="F1232" s="135">
        <f>+E1232*D1232</f>
        <v>0</v>
      </c>
    </row>
    <row r="1233" spans="1:6" ht="13.2">
      <c r="A1233" s="136"/>
      <c r="B1233" s="139" t="s">
        <v>1027</v>
      </c>
      <c r="C1233" s="134" t="s">
        <v>350</v>
      </c>
      <c r="D1233" s="134">
        <v>2</v>
      </c>
      <c r="E1233" s="222"/>
      <c r="F1233" s="135">
        <f>+E1233*D1233</f>
        <v>0</v>
      </c>
    </row>
    <row r="1234" spans="1:6" ht="13.2">
      <c r="A1234" s="136"/>
      <c r="B1234" s="139" t="s">
        <v>1028</v>
      </c>
      <c r="C1234" s="134" t="s">
        <v>350</v>
      </c>
      <c r="D1234" s="134">
        <v>1</v>
      </c>
      <c r="E1234" s="222"/>
      <c r="F1234" s="135">
        <f>+E1234*D1234</f>
        <v>0</v>
      </c>
    </row>
    <row r="1235" spans="1:6" ht="13.2">
      <c r="A1235" s="136"/>
      <c r="B1235" s="138"/>
      <c r="C1235" s="137"/>
      <c r="D1235" s="137"/>
      <c r="E1235" s="221"/>
      <c r="F1235" s="127"/>
    </row>
    <row r="1236" spans="1:6" ht="13.2">
      <c r="A1236" s="136"/>
      <c r="B1236" s="139" t="s">
        <v>400</v>
      </c>
      <c r="C1236" s="137"/>
      <c r="D1236" s="137"/>
      <c r="E1236" s="221"/>
      <c r="F1236" s="127"/>
    </row>
    <row r="1237" spans="1:6" ht="13.2">
      <c r="A1237" s="136"/>
      <c r="B1237" s="139" t="s">
        <v>1029</v>
      </c>
      <c r="C1237" s="137"/>
      <c r="D1237" s="137"/>
      <c r="E1237" s="221"/>
      <c r="F1237" s="127"/>
    </row>
    <row r="1238" spans="1:6" ht="13.2">
      <c r="A1238" s="136"/>
      <c r="B1238" s="133" t="s">
        <v>403</v>
      </c>
      <c r="C1238" s="137"/>
      <c r="D1238" s="137"/>
      <c r="E1238" s="221"/>
      <c r="F1238" s="127"/>
    </row>
    <row r="1239" spans="1:6" ht="13.2">
      <c r="A1239" s="136"/>
      <c r="B1239" s="138"/>
      <c r="C1239" s="137"/>
      <c r="D1239" s="137"/>
      <c r="E1239" s="221"/>
      <c r="F1239" s="127"/>
    </row>
    <row r="1240" spans="1:6" ht="39.6">
      <c r="A1240" s="220">
        <f>MAX($A$1196:A1239)+1</f>
        <v>6</v>
      </c>
      <c r="B1240" s="133" t="s">
        <v>1030</v>
      </c>
      <c r="C1240" s="137"/>
      <c r="D1240" s="137"/>
      <c r="E1240" s="221"/>
      <c r="F1240" s="127"/>
    </row>
    <row r="1241" spans="1:6" ht="13.2">
      <c r="A1241" s="136"/>
      <c r="B1241" s="139" t="s">
        <v>1031</v>
      </c>
      <c r="C1241" s="137"/>
      <c r="D1241" s="137"/>
      <c r="E1241" s="221"/>
      <c r="F1241" s="127"/>
    </row>
    <row r="1242" spans="1:6" ht="13.2">
      <c r="A1242" s="136"/>
      <c r="B1242" s="139" t="s">
        <v>1032</v>
      </c>
      <c r="C1242" s="134" t="s">
        <v>350</v>
      </c>
      <c r="D1242" s="134">
        <v>4</v>
      </c>
      <c r="E1242" s="222"/>
      <c r="F1242" s="135">
        <f>+E1242*D1242</f>
        <v>0</v>
      </c>
    </row>
    <row r="1243" spans="1:6" ht="13.2">
      <c r="A1243" s="136"/>
      <c r="B1243" s="138"/>
      <c r="C1243" s="137"/>
      <c r="D1243" s="137"/>
      <c r="E1243" s="221"/>
      <c r="F1243" s="127"/>
    </row>
    <row r="1244" spans="1:6" ht="250.8">
      <c r="A1244" s="220">
        <f>MAX($A$1196:A1243)+1</f>
        <v>7</v>
      </c>
      <c r="B1244" s="133" t="s">
        <v>1033</v>
      </c>
      <c r="C1244" s="137"/>
      <c r="D1244" s="137"/>
      <c r="E1244" s="221"/>
      <c r="F1244" s="127"/>
    </row>
    <row r="1245" spans="1:6" ht="13.2">
      <c r="A1245" s="136"/>
      <c r="B1245" s="139" t="s">
        <v>1034</v>
      </c>
      <c r="C1245" s="134" t="s">
        <v>350</v>
      </c>
      <c r="D1245" s="134">
        <v>2</v>
      </c>
      <c r="E1245" s="222"/>
      <c r="F1245" s="135">
        <f>+E1245*D1245</f>
        <v>0</v>
      </c>
    </row>
    <row r="1246" spans="1:6" ht="13.2">
      <c r="A1246" s="136"/>
      <c r="B1246" s="139" t="s">
        <v>1035</v>
      </c>
      <c r="C1246" s="134" t="s">
        <v>350</v>
      </c>
      <c r="D1246" s="134">
        <v>2</v>
      </c>
      <c r="E1246" s="222"/>
      <c r="F1246" s="135">
        <f>+E1246*D1246</f>
        <v>0</v>
      </c>
    </row>
    <row r="1247" spans="1:6" ht="13.2">
      <c r="A1247" s="136"/>
      <c r="B1247" s="139" t="s">
        <v>400</v>
      </c>
      <c r="C1247" s="137"/>
      <c r="D1247" s="137"/>
      <c r="E1247" s="221"/>
      <c r="F1247" s="127"/>
    </row>
    <row r="1248" spans="1:6" ht="13.2">
      <c r="A1248" s="136"/>
      <c r="B1248" s="139" t="s">
        <v>1036</v>
      </c>
      <c r="C1248" s="137"/>
      <c r="D1248" s="137"/>
      <c r="E1248" s="221"/>
      <c r="F1248" s="127"/>
    </row>
    <row r="1249" spans="1:6" ht="13.2">
      <c r="A1249" s="136"/>
      <c r="B1249" s="133" t="s">
        <v>1009</v>
      </c>
      <c r="C1249" s="137"/>
      <c r="D1249" s="137"/>
      <c r="E1249" s="221"/>
      <c r="F1249" s="127"/>
    </row>
    <row r="1250" spans="1:6" ht="13.2">
      <c r="A1250" s="136"/>
      <c r="B1250" s="138"/>
      <c r="C1250" s="137"/>
      <c r="D1250" s="137"/>
      <c r="E1250" s="221"/>
      <c r="F1250" s="127"/>
    </row>
    <row r="1251" spans="1:6" ht="14.4" thickBot="1">
      <c r="A1251" s="199"/>
      <c r="B1251" s="175" t="s">
        <v>1002</v>
      </c>
      <c r="C1251" s="125"/>
      <c r="D1251" s="123"/>
      <c r="E1251" s="149"/>
      <c r="F1251" s="115">
        <f>SUM(F1197:F1249)</f>
        <v>0</v>
      </c>
    </row>
    <row r="1252" spans="1:6" thickTop="1">
      <c r="A1252" s="136"/>
      <c r="B1252" s="133"/>
      <c r="C1252" s="137"/>
      <c r="D1252" s="137"/>
      <c r="E1252" s="221"/>
      <c r="F1252" s="127"/>
    </row>
    <row r="1253" spans="1:6" ht="13.2">
      <c r="A1253" s="136"/>
      <c r="B1253" s="133"/>
      <c r="C1253" s="137"/>
      <c r="D1253" s="137"/>
      <c r="E1253" s="221"/>
      <c r="F1253" s="127"/>
    </row>
    <row r="1254" spans="1:6" ht="13.2">
      <c r="A1254" s="136"/>
      <c r="B1254" s="133"/>
      <c r="C1254" s="137"/>
      <c r="D1254" s="137"/>
      <c r="E1254" s="221"/>
      <c r="F1254" s="127"/>
    </row>
    <row r="1255" spans="1:6" ht="17.399999999999999">
      <c r="A1255" s="219" t="s">
        <v>337</v>
      </c>
      <c r="B1255" s="219" t="s">
        <v>1003</v>
      </c>
    </row>
    <row r="1256" spans="1:6" s="142" customFormat="1" ht="13.2">
      <c r="A1256" s="85"/>
      <c r="B1256" s="218"/>
      <c r="C1256" s="108"/>
      <c r="D1256" s="109"/>
      <c r="E1256" s="144"/>
      <c r="F1256" s="110"/>
    </row>
    <row r="1257" spans="1:6" s="142" customFormat="1" ht="79.2">
      <c r="A1257" s="220">
        <f>MAX($A$1256:A1256)+1</f>
        <v>1</v>
      </c>
      <c r="B1257" s="133" t="s">
        <v>1037</v>
      </c>
      <c r="C1257" s="137"/>
      <c r="D1257" s="137"/>
      <c r="E1257" s="221"/>
      <c r="F1257" s="127"/>
    </row>
    <row r="1258" spans="1:6" s="142" customFormat="1" ht="39.6">
      <c r="A1258" s="136"/>
      <c r="B1258" s="133" t="s">
        <v>1038</v>
      </c>
      <c r="C1258" s="137"/>
      <c r="D1258" s="137"/>
      <c r="E1258" s="221"/>
      <c r="F1258" s="127"/>
    </row>
    <row r="1259" spans="1:6" s="142" customFormat="1" ht="13.2">
      <c r="A1259" s="136"/>
      <c r="B1259" s="133" t="s">
        <v>517</v>
      </c>
      <c r="C1259" s="137"/>
      <c r="D1259" s="137"/>
      <c r="E1259" s="221"/>
      <c r="F1259" s="127"/>
    </row>
    <row r="1260" spans="1:6" s="142" customFormat="1" ht="15.6">
      <c r="A1260" s="136"/>
      <c r="B1260" s="133" t="s">
        <v>1039</v>
      </c>
      <c r="C1260" s="137"/>
      <c r="D1260" s="137"/>
      <c r="E1260" s="221"/>
      <c r="F1260" s="127"/>
    </row>
    <row r="1261" spans="1:6" s="142" customFormat="1" ht="13.2">
      <c r="A1261" s="136"/>
      <c r="B1261" s="139" t="s">
        <v>400</v>
      </c>
      <c r="C1261" s="137"/>
      <c r="D1261" s="137"/>
      <c r="E1261" s="221"/>
      <c r="F1261" s="127"/>
    </row>
    <row r="1262" spans="1:6" s="142" customFormat="1" ht="13.2">
      <c r="A1262" s="136"/>
      <c r="B1262" s="139" t="s">
        <v>1040</v>
      </c>
      <c r="C1262" s="134" t="s">
        <v>350</v>
      </c>
      <c r="D1262" s="134">
        <v>1</v>
      </c>
      <c r="E1262" s="223"/>
      <c r="F1262" s="135">
        <f>+E1262*D1262</f>
        <v>0</v>
      </c>
    </row>
    <row r="1263" spans="1:6" s="142" customFormat="1" ht="13.2">
      <c r="A1263" s="136"/>
      <c r="B1263" s="133" t="s">
        <v>403</v>
      </c>
      <c r="C1263" s="137"/>
      <c r="D1263" s="137"/>
      <c r="E1263" s="224"/>
      <c r="F1263" s="127"/>
    </row>
    <row r="1264" spans="1:6" s="142" customFormat="1" ht="13.2">
      <c r="A1264" s="136"/>
      <c r="B1264" s="138"/>
      <c r="C1264" s="137"/>
      <c r="D1264" s="137"/>
      <c r="E1264" s="224"/>
      <c r="F1264" s="127"/>
    </row>
    <row r="1265" spans="1:6" s="142" customFormat="1" ht="13.2">
      <c r="A1265" s="136"/>
      <c r="B1265" s="133" t="s">
        <v>1041</v>
      </c>
      <c r="C1265" s="137"/>
      <c r="D1265" s="137"/>
      <c r="E1265" s="224"/>
      <c r="F1265" s="127"/>
    </row>
    <row r="1266" spans="1:6" s="142" customFormat="1" ht="15.6">
      <c r="A1266" s="136"/>
      <c r="B1266" s="133" t="s">
        <v>1039</v>
      </c>
      <c r="C1266" s="137"/>
      <c r="D1266" s="137"/>
      <c r="E1266" s="224"/>
      <c r="F1266" s="127"/>
    </row>
    <row r="1267" spans="1:6" s="142" customFormat="1" ht="13.2">
      <c r="A1267" s="136"/>
      <c r="B1267" s="139" t="s">
        <v>400</v>
      </c>
      <c r="C1267" s="137"/>
      <c r="D1267" s="137"/>
      <c r="E1267" s="224"/>
      <c r="F1267" s="127"/>
    </row>
    <row r="1268" spans="1:6" s="142" customFormat="1" ht="13.2">
      <c r="A1268" s="136"/>
      <c r="B1268" s="139" t="s">
        <v>1042</v>
      </c>
      <c r="C1268" s="134" t="s">
        <v>350</v>
      </c>
      <c r="D1268" s="134">
        <v>1</v>
      </c>
      <c r="E1268" s="223"/>
      <c r="F1268" s="135">
        <f>+E1268*D1268</f>
        <v>0</v>
      </c>
    </row>
    <row r="1269" spans="1:6" s="142" customFormat="1" ht="13.2">
      <c r="A1269" s="136"/>
      <c r="B1269" s="133" t="s">
        <v>403</v>
      </c>
      <c r="C1269" s="137"/>
      <c r="D1269" s="137"/>
      <c r="E1269" s="224"/>
      <c r="F1269" s="127"/>
    </row>
    <row r="1270" spans="1:6" s="142" customFormat="1" ht="13.2">
      <c r="A1270" s="136"/>
      <c r="B1270" s="138"/>
      <c r="C1270" s="137"/>
      <c r="D1270" s="137"/>
      <c r="E1270" s="224"/>
      <c r="F1270" s="127"/>
    </row>
    <row r="1271" spans="1:6" s="142" customFormat="1" ht="13.2">
      <c r="A1271" s="136"/>
      <c r="B1271" s="133" t="s">
        <v>519</v>
      </c>
      <c r="C1271" s="137"/>
      <c r="D1271" s="137"/>
      <c r="E1271" s="224"/>
      <c r="F1271" s="127"/>
    </row>
    <row r="1272" spans="1:6" s="142" customFormat="1" ht="15.6">
      <c r="A1272" s="136"/>
      <c r="B1272" s="133" t="s">
        <v>1043</v>
      </c>
      <c r="C1272" s="137"/>
      <c r="D1272" s="137"/>
      <c r="E1272" s="224"/>
      <c r="F1272" s="127"/>
    </row>
    <row r="1273" spans="1:6" s="142" customFormat="1" ht="13.2">
      <c r="A1273" s="136"/>
      <c r="B1273" s="139" t="s">
        <v>400</v>
      </c>
      <c r="C1273" s="137"/>
      <c r="D1273" s="137"/>
      <c r="E1273" s="224"/>
      <c r="F1273" s="127"/>
    </row>
    <row r="1274" spans="1:6" s="142" customFormat="1" ht="13.2">
      <c r="A1274" s="136"/>
      <c r="B1274" s="139" t="s">
        <v>1044</v>
      </c>
      <c r="C1274" s="134" t="s">
        <v>350</v>
      </c>
      <c r="D1274" s="134">
        <v>3</v>
      </c>
      <c r="E1274" s="223"/>
      <c r="F1274" s="135">
        <f>+E1274*D1274</f>
        <v>0</v>
      </c>
    </row>
    <row r="1275" spans="1:6" s="142" customFormat="1" ht="13.2">
      <c r="A1275" s="136"/>
      <c r="B1275" s="133" t="s">
        <v>403</v>
      </c>
      <c r="C1275" s="137"/>
      <c r="D1275" s="137"/>
      <c r="E1275" s="224"/>
      <c r="F1275" s="127"/>
    </row>
    <row r="1276" spans="1:6" s="142" customFormat="1" ht="13.2">
      <c r="A1276" s="136"/>
      <c r="B1276" s="138"/>
      <c r="C1276" s="137"/>
      <c r="D1276" s="137"/>
      <c r="E1276" s="224"/>
      <c r="F1276" s="127"/>
    </row>
    <row r="1277" spans="1:6" s="142" customFormat="1" ht="79.2">
      <c r="A1277" s="220">
        <f>MAX($A$1256:A1276)+1</f>
        <v>2</v>
      </c>
      <c r="B1277" s="133" t="s">
        <v>1037</v>
      </c>
      <c r="C1277" s="137"/>
      <c r="D1277" s="137"/>
      <c r="E1277" s="224"/>
      <c r="F1277" s="127"/>
    </row>
    <row r="1278" spans="1:6" s="142" customFormat="1" ht="26.4">
      <c r="A1278" s="136"/>
      <c r="B1278" s="133" t="s">
        <v>1045</v>
      </c>
      <c r="C1278" s="137"/>
      <c r="D1278" s="137"/>
      <c r="E1278" s="224"/>
      <c r="F1278" s="127"/>
    </row>
    <row r="1279" spans="1:6" s="142" customFormat="1" ht="13.2">
      <c r="A1279" s="136"/>
      <c r="B1279" s="133" t="s">
        <v>517</v>
      </c>
      <c r="C1279" s="137"/>
      <c r="D1279" s="137"/>
      <c r="E1279" s="224"/>
      <c r="F1279" s="127"/>
    </row>
    <row r="1280" spans="1:6" s="142" customFormat="1" ht="15.6">
      <c r="A1280" s="136"/>
      <c r="B1280" s="133" t="s">
        <v>1039</v>
      </c>
      <c r="C1280" s="137"/>
      <c r="D1280" s="137"/>
      <c r="E1280" s="224"/>
      <c r="F1280" s="127"/>
    </row>
    <row r="1281" spans="1:6" s="142" customFormat="1" ht="13.2">
      <c r="A1281" s="136"/>
      <c r="B1281" s="139" t="s">
        <v>400</v>
      </c>
      <c r="C1281" s="137"/>
      <c r="D1281" s="137"/>
      <c r="E1281" s="224"/>
      <c r="F1281" s="127"/>
    </row>
    <row r="1282" spans="1:6" s="142" customFormat="1" ht="13.2">
      <c r="A1282" s="136"/>
      <c r="B1282" s="139" t="s">
        <v>1046</v>
      </c>
      <c r="C1282" s="134" t="s">
        <v>350</v>
      </c>
      <c r="D1282" s="134">
        <v>3</v>
      </c>
      <c r="E1282" s="223"/>
      <c r="F1282" s="135">
        <f>+E1282*D1282</f>
        <v>0</v>
      </c>
    </row>
    <row r="1283" spans="1:6" s="142" customFormat="1" ht="13.2">
      <c r="A1283" s="136"/>
      <c r="B1283" s="133" t="s">
        <v>403</v>
      </c>
      <c r="C1283" s="137"/>
      <c r="D1283" s="137"/>
      <c r="E1283" s="224"/>
      <c r="F1283" s="127"/>
    </row>
    <row r="1284" spans="1:6" s="142" customFormat="1" ht="13.2">
      <c r="A1284" s="136"/>
      <c r="B1284" s="138"/>
      <c r="C1284" s="137"/>
      <c r="D1284" s="137"/>
      <c r="E1284" s="224"/>
      <c r="F1284" s="127"/>
    </row>
    <row r="1285" spans="1:6" s="142" customFormat="1" ht="52.8">
      <c r="A1285" s="220">
        <f>MAX($A$1256:A1284)+1</f>
        <v>3</v>
      </c>
      <c r="B1285" s="133" t="s">
        <v>649</v>
      </c>
      <c r="C1285" s="137"/>
      <c r="D1285" s="137"/>
      <c r="E1285" s="224"/>
      <c r="F1285" s="127"/>
    </row>
    <row r="1286" spans="1:6" s="142" customFormat="1" ht="13.2">
      <c r="A1286" s="136"/>
      <c r="B1286" s="139" t="s">
        <v>493</v>
      </c>
      <c r="C1286" s="137"/>
      <c r="D1286" s="137"/>
      <c r="E1286" s="224"/>
      <c r="F1286" s="127"/>
    </row>
    <row r="1287" spans="1:6" s="142" customFormat="1" ht="13.2">
      <c r="A1287" s="136"/>
      <c r="B1287" s="139" t="s">
        <v>650</v>
      </c>
      <c r="C1287" s="137"/>
      <c r="D1287" s="137"/>
      <c r="E1287" s="224"/>
      <c r="F1287" s="127"/>
    </row>
    <row r="1288" spans="1:6" s="142" customFormat="1" ht="13.2">
      <c r="A1288" s="136"/>
      <c r="B1288" s="133" t="s">
        <v>705</v>
      </c>
      <c r="C1288" s="134" t="s">
        <v>350</v>
      </c>
      <c r="D1288" s="134">
        <v>5</v>
      </c>
      <c r="E1288" s="223"/>
      <c r="F1288" s="135">
        <f>+E1288*D1288</f>
        <v>0</v>
      </c>
    </row>
    <row r="1289" spans="1:6" s="142" customFormat="1" ht="13.2">
      <c r="A1289" s="136"/>
      <c r="B1289" s="133" t="s">
        <v>1047</v>
      </c>
      <c r="C1289" s="134" t="s">
        <v>350</v>
      </c>
      <c r="D1289" s="134">
        <v>2</v>
      </c>
      <c r="E1289" s="223"/>
      <c r="F1289" s="135">
        <f>+E1289*D1289</f>
        <v>0</v>
      </c>
    </row>
    <row r="1290" spans="1:6" s="142" customFormat="1" ht="13.2">
      <c r="A1290" s="136"/>
      <c r="B1290" s="133" t="s">
        <v>1048</v>
      </c>
      <c r="C1290" s="134" t="s">
        <v>350</v>
      </c>
      <c r="D1290" s="134">
        <v>1</v>
      </c>
      <c r="E1290" s="223"/>
      <c r="F1290" s="135">
        <f>+E1290*D1290</f>
        <v>0</v>
      </c>
    </row>
    <row r="1291" spans="1:6" s="142" customFormat="1" ht="13.2">
      <c r="A1291" s="136"/>
      <c r="B1291" s="133" t="s">
        <v>1049</v>
      </c>
      <c r="C1291" s="134" t="s">
        <v>350</v>
      </c>
      <c r="D1291" s="134">
        <v>4</v>
      </c>
      <c r="E1291" s="223"/>
      <c r="F1291" s="135">
        <f>+E1291*D1291</f>
        <v>0</v>
      </c>
    </row>
    <row r="1292" spans="1:6" s="142" customFormat="1" ht="13.2">
      <c r="A1292" s="136"/>
      <c r="B1292" s="133" t="s">
        <v>643</v>
      </c>
      <c r="C1292" s="134" t="s">
        <v>350</v>
      </c>
      <c r="D1292" s="134">
        <v>1</v>
      </c>
      <c r="E1292" s="223"/>
      <c r="F1292" s="135">
        <f>+E1292*D1292</f>
        <v>0</v>
      </c>
    </row>
    <row r="1293" spans="1:6" s="142" customFormat="1" ht="13.2">
      <c r="A1293" s="136"/>
      <c r="B1293" s="133" t="s">
        <v>403</v>
      </c>
      <c r="C1293" s="137"/>
      <c r="D1293" s="137"/>
      <c r="E1293" s="224"/>
      <c r="F1293" s="127"/>
    </row>
    <row r="1294" spans="1:6" s="142" customFormat="1" ht="13.2">
      <c r="A1294" s="136"/>
      <c r="B1294" s="138"/>
      <c r="C1294" s="137"/>
      <c r="D1294" s="137"/>
      <c r="E1294" s="224"/>
      <c r="F1294" s="127"/>
    </row>
    <row r="1295" spans="1:6" s="142" customFormat="1" ht="92.4">
      <c r="A1295" s="220">
        <f>MAX($A$1256:A1294)+1</f>
        <v>4</v>
      </c>
      <c r="B1295" s="133" t="s">
        <v>1050</v>
      </c>
      <c r="C1295" s="137"/>
      <c r="D1295" s="137"/>
      <c r="E1295" s="224"/>
      <c r="F1295" s="127"/>
    </row>
    <row r="1296" spans="1:6" s="142" customFormat="1" ht="15.6">
      <c r="A1296" s="136"/>
      <c r="B1296" s="133" t="s">
        <v>1051</v>
      </c>
      <c r="C1296" s="137"/>
      <c r="D1296" s="137"/>
      <c r="E1296" s="224"/>
      <c r="F1296" s="127"/>
    </row>
    <row r="1297" spans="1:6" s="142" customFormat="1" ht="15.6">
      <c r="A1297" s="136"/>
      <c r="B1297" s="133" t="s">
        <v>1052</v>
      </c>
      <c r="C1297" s="137"/>
      <c r="D1297" s="137"/>
      <c r="E1297" s="224"/>
      <c r="F1297" s="127"/>
    </row>
    <row r="1298" spans="1:6" s="142" customFormat="1" ht="13.2">
      <c r="A1298" s="136"/>
      <c r="B1298" s="133" t="s">
        <v>1053</v>
      </c>
      <c r="C1298" s="134" t="s">
        <v>350</v>
      </c>
      <c r="D1298" s="134">
        <v>3</v>
      </c>
      <c r="E1298" s="223"/>
      <c r="F1298" s="135">
        <f>+E1298*D1298</f>
        <v>0</v>
      </c>
    </row>
    <row r="1299" spans="1:6" s="142" customFormat="1" ht="13.2">
      <c r="A1299" s="136"/>
      <c r="B1299" s="133" t="s">
        <v>1054</v>
      </c>
      <c r="C1299" s="134" t="s">
        <v>350</v>
      </c>
      <c r="D1299" s="134">
        <v>5</v>
      </c>
      <c r="E1299" s="223"/>
      <c r="F1299" s="135">
        <f>+E1299*D1299</f>
        <v>0</v>
      </c>
    </row>
    <row r="1300" spans="1:6" s="142" customFormat="1" ht="13.2">
      <c r="A1300" s="136"/>
      <c r="B1300" s="133" t="s">
        <v>1055</v>
      </c>
      <c r="C1300" s="134" t="s">
        <v>350</v>
      </c>
      <c r="D1300" s="134">
        <v>6</v>
      </c>
      <c r="E1300" s="223"/>
      <c r="F1300" s="135">
        <f>+E1300*D1300</f>
        <v>0</v>
      </c>
    </row>
    <row r="1301" spans="1:6" s="142" customFormat="1" ht="13.2">
      <c r="A1301" s="136"/>
      <c r="B1301" s="139" t="s">
        <v>493</v>
      </c>
      <c r="C1301" s="137"/>
      <c r="D1301" s="137"/>
      <c r="E1301" s="224"/>
      <c r="F1301" s="127"/>
    </row>
    <row r="1302" spans="1:6" s="142" customFormat="1" ht="13.2">
      <c r="A1302" s="136"/>
      <c r="B1302" s="139" t="s">
        <v>1056</v>
      </c>
      <c r="C1302" s="137"/>
      <c r="D1302" s="137"/>
      <c r="E1302" s="224"/>
      <c r="F1302" s="127"/>
    </row>
    <row r="1303" spans="1:6" s="142" customFormat="1" ht="13.2">
      <c r="A1303" s="136"/>
      <c r="B1303" s="133" t="s">
        <v>1009</v>
      </c>
      <c r="C1303" s="137"/>
      <c r="D1303" s="137"/>
      <c r="E1303" s="224"/>
      <c r="F1303" s="127"/>
    </row>
    <row r="1304" spans="1:6" s="142" customFormat="1" ht="13.2">
      <c r="A1304" s="136"/>
      <c r="B1304" s="138"/>
      <c r="C1304" s="137"/>
      <c r="D1304" s="137"/>
      <c r="E1304" s="224"/>
      <c r="F1304" s="127"/>
    </row>
    <row r="1305" spans="1:6" s="142" customFormat="1" ht="92.4">
      <c r="A1305" s="220">
        <f>MAX($A$1256:A1304)+1</f>
        <v>5</v>
      </c>
      <c r="B1305" s="133" t="s">
        <v>1057</v>
      </c>
      <c r="C1305" s="137"/>
      <c r="D1305" s="137"/>
      <c r="E1305" s="224"/>
      <c r="F1305" s="127"/>
    </row>
    <row r="1306" spans="1:6" s="142" customFormat="1" ht="15.6">
      <c r="A1306" s="136"/>
      <c r="B1306" s="133" t="s">
        <v>1051</v>
      </c>
      <c r="C1306" s="137"/>
      <c r="D1306" s="137"/>
      <c r="E1306" s="224"/>
      <c r="F1306" s="127"/>
    </row>
    <row r="1307" spans="1:6" s="142" customFormat="1" ht="15.6">
      <c r="A1307" s="136"/>
      <c r="B1307" s="133" t="s">
        <v>1052</v>
      </c>
      <c r="C1307" s="137"/>
      <c r="D1307" s="137"/>
      <c r="E1307" s="224"/>
      <c r="F1307" s="127"/>
    </row>
    <row r="1308" spans="1:6" s="142" customFormat="1" ht="13.2">
      <c r="A1308" s="136"/>
      <c r="B1308" s="133" t="s">
        <v>1058</v>
      </c>
      <c r="C1308" s="134" t="s">
        <v>350</v>
      </c>
      <c r="D1308" s="134">
        <v>6</v>
      </c>
      <c r="E1308" s="223"/>
      <c r="F1308" s="135">
        <f>+E1308*D1308</f>
        <v>0</v>
      </c>
    </row>
    <row r="1309" spans="1:6" s="142" customFormat="1" ht="13.2">
      <c r="A1309" s="136"/>
      <c r="B1309" s="133" t="s">
        <v>1059</v>
      </c>
      <c r="C1309" s="134" t="s">
        <v>350</v>
      </c>
      <c r="D1309" s="134">
        <v>1</v>
      </c>
      <c r="E1309" s="223"/>
      <c r="F1309" s="135">
        <f>+E1309*D1309</f>
        <v>0</v>
      </c>
    </row>
    <row r="1310" spans="1:6" s="142" customFormat="1" ht="13.2">
      <c r="A1310" s="136"/>
      <c r="B1310" s="133" t="s">
        <v>1060</v>
      </c>
      <c r="C1310" s="134" t="s">
        <v>350</v>
      </c>
      <c r="D1310" s="134">
        <v>1</v>
      </c>
      <c r="E1310" s="223"/>
      <c r="F1310" s="135">
        <f>+E1310*D1310</f>
        <v>0</v>
      </c>
    </row>
    <row r="1311" spans="1:6" ht="13.2">
      <c r="A1311" s="136"/>
      <c r="B1311" s="139" t="s">
        <v>493</v>
      </c>
      <c r="C1311" s="137"/>
      <c r="D1311" s="137"/>
      <c r="E1311" s="224"/>
      <c r="F1311" s="127"/>
    </row>
    <row r="1312" spans="1:6" ht="13.2">
      <c r="A1312" s="136"/>
      <c r="B1312" s="139" t="s">
        <v>652</v>
      </c>
      <c r="C1312" s="137"/>
      <c r="D1312" s="137"/>
      <c r="E1312" s="224"/>
      <c r="F1312" s="127"/>
    </row>
    <row r="1313" spans="1:6" ht="13.2">
      <c r="A1313" s="136"/>
      <c r="B1313" s="133" t="s">
        <v>1009</v>
      </c>
      <c r="C1313" s="137"/>
      <c r="D1313" s="137"/>
      <c r="E1313" s="224"/>
      <c r="F1313" s="127"/>
    </row>
    <row r="1314" spans="1:6" ht="13.2">
      <c r="A1314" s="136"/>
      <c r="B1314" s="138"/>
      <c r="C1314" s="137"/>
      <c r="D1314" s="137"/>
      <c r="E1314" s="224"/>
      <c r="F1314" s="127"/>
    </row>
    <row r="1315" spans="1:6" ht="105.6">
      <c r="A1315" s="220">
        <f>MAX($A$1256:A1314)+1</f>
        <v>6</v>
      </c>
      <c r="B1315" s="133" t="s">
        <v>1061</v>
      </c>
      <c r="C1315" s="137"/>
      <c r="D1315" s="137"/>
      <c r="E1315" s="224"/>
      <c r="F1315" s="127"/>
    </row>
    <row r="1316" spans="1:6" ht="15.6">
      <c r="A1316" s="136"/>
      <c r="B1316" s="133" t="s">
        <v>1062</v>
      </c>
      <c r="C1316" s="137"/>
      <c r="D1316" s="137"/>
      <c r="E1316" s="224"/>
      <c r="F1316" s="127"/>
    </row>
    <row r="1317" spans="1:6" ht="15.6">
      <c r="A1317" s="136"/>
      <c r="B1317" s="133" t="s">
        <v>1063</v>
      </c>
      <c r="C1317" s="137"/>
      <c r="D1317" s="137"/>
      <c r="E1317" s="224"/>
      <c r="F1317" s="127"/>
    </row>
    <row r="1318" spans="1:6" ht="13.2">
      <c r="A1318" s="136"/>
      <c r="B1318" s="133" t="s">
        <v>1053</v>
      </c>
      <c r="C1318" s="134" t="s">
        <v>350</v>
      </c>
      <c r="D1318" s="134">
        <v>3</v>
      </c>
      <c r="E1318" s="223"/>
      <c r="F1318" s="135">
        <f>+E1318*D1318</f>
        <v>0</v>
      </c>
    </row>
    <row r="1319" spans="1:6" ht="13.2">
      <c r="A1319" s="136"/>
      <c r="B1319" s="133" t="s">
        <v>1054</v>
      </c>
      <c r="C1319" s="134" t="s">
        <v>350</v>
      </c>
      <c r="D1319" s="134">
        <v>5</v>
      </c>
      <c r="E1319" s="223"/>
      <c r="F1319" s="135">
        <f>+E1319*D1319</f>
        <v>0</v>
      </c>
    </row>
    <row r="1320" spans="1:6" ht="13.2">
      <c r="A1320" s="136"/>
      <c r="B1320" s="133" t="s">
        <v>1055</v>
      </c>
      <c r="C1320" s="134" t="s">
        <v>350</v>
      </c>
      <c r="D1320" s="134">
        <v>6</v>
      </c>
      <c r="E1320" s="223"/>
      <c r="F1320" s="135">
        <f>+E1320*D1320</f>
        <v>0</v>
      </c>
    </row>
    <row r="1321" spans="1:6" ht="13.2">
      <c r="A1321" s="136"/>
      <c r="B1321" s="139" t="s">
        <v>493</v>
      </c>
      <c r="C1321" s="137"/>
      <c r="D1321" s="137"/>
      <c r="E1321" s="224"/>
      <c r="F1321" s="127"/>
    </row>
    <row r="1322" spans="1:6" ht="13.2">
      <c r="A1322" s="136"/>
      <c r="B1322" s="139" t="s">
        <v>1064</v>
      </c>
      <c r="C1322" s="137"/>
      <c r="D1322" s="137"/>
      <c r="E1322" s="224"/>
      <c r="F1322" s="127"/>
    </row>
    <row r="1323" spans="1:6" ht="13.2">
      <c r="A1323" s="136"/>
      <c r="B1323" s="133" t="s">
        <v>1009</v>
      </c>
      <c r="C1323" s="137"/>
      <c r="D1323" s="137"/>
      <c r="E1323" s="224"/>
      <c r="F1323" s="127"/>
    </row>
    <row r="1324" spans="1:6" ht="13.2">
      <c r="A1324" s="136"/>
      <c r="B1324" s="138"/>
      <c r="C1324" s="137"/>
      <c r="D1324" s="137"/>
      <c r="E1324" s="224"/>
      <c r="F1324" s="127"/>
    </row>
    <row r="1325" spans="1:6" ht="105.6">
      <c r="A1325" s="220">
        <f>MAX($A$1256:A1324)+1</f>
        <v>7</v>
      </c>
      <c r="B1325" s="133" t="s">
        <v>1065</v>
      </c>
      <c r="C1325" s="137"/>
      <c r="D1325" s="137"/>
      <c r="E1325" s="224"/>
      <c r="F1325" s="127"/>
    </row>
    <row r="1326" spans="1:6" ht="15.6">
      <c r="A1326" s="136"/>
      <c r="B1326" s="133" t="s">
        <v>1062</v>
      </c>
      <c r="C1326" s="137"/>
      <c r="D1326" s="137"/>
      <c r="E1326" s="224"/>
      <c r="F1326" s="127"/>
    </row>
    <row r="1327" spans="1:6" ht="15.6">
      <c r="A1327" s="136"/>
      <c r="B1327" s="133" t="s">
        <v>1063</v>
      </c>
      <c r="C1327" s="137"/>
      <c r="D1327" s="137"/>
      <c r="E1327" s="224"/>
      <c r="F1327" s="127"/>
    </row>
    <row r="1328" spans="1:6" ht="13.2">
      <c r="A1328" s="136"/>
      <c r="B1328" s="133" t="s">
        <v>1058</v>
      </c>
      <c r="C1328" s="134" t="s">
        <v>350</v>
      </c>
      <c r="D1328" s="134">
        <v>6</v>
      </c>
      <c r="E1328" s="223"/>
      <c r="F1328" s="135">
        <f>+E1328*D1328</f>
        <v>0</v>
      </c>
    </row>
    <row r="1329" spans="1:6" ht="13.2">
      <c r="A1329" s="136"/>
      <c r="B1329" s="133" t="s">
        <v>1059</v>
      </c>
      <c r="C1329" s="134" t="s">
        <v>350</v>
      </c>
      <c r="D1329" s="134">
        <v>1</v>
      </c>
      <c r="E1329" s="223"/>
      <c r="F1329" s="135">
        <f>+E1329*D1329</f>
        <v>0</v>
      </c>
    </row>
    <row r="1330" spans="1:6" ht="13.2">
      <c r="A1330" s="136"/>
      <c r="B1330" s="133" t="s">
        <v>1060</v>
      </c>
      <c r="C1330" s="134" t="s">
        <v>350</v>
      </c>
      <c r="D1330" s="134">
        <v>1</v>
      </c>
      <c r="E1330" s="223"/>
      <c r="F1330" s="135">
        <f>+E1330*D1330</f>
        <v>0</v>
      </c>
    </row>
    <row r="1331" spans="1:6" ht="13.2">
      <c r="A1331" s="136"/>
      <c r="B1331" s="139" t="s">
        <v>493</v>
      </c>
      <c r="C1331" s="137"/>
      <c r="D1331" s="137"/>
      <c r="E1331" s="224"/>
      <c r="F1331" s="127"/>
    </row>
    <row r="1332" spans="1:6" ht="13.2">
      <c r="A1332" s="136"/>
      <c r="B1332" s="139" t="s">
        <v>1064</v>
      </c>
      <c r="C1332" s="137"/>
      <c r="D1332" s="137"/>
      <c r="E1332" s="224"/>
      <c r="F1332" s="127"/>
    </row>
    <row r="1333" spans="1:6" ht="13.2">
      <c r="A1333" s="136"/>
      <c r="B1333" s="133" t="s">
        <v>1009</v>
      </c>
      <c r="C1333" s="137"/>
      <c r="D1333" s="137"/>
      <c r="E1333" s="224"/>
      <c r="F1333" s="127"/>
    </row>
    <row r="1334" spans="1:6" ht="13.2">
      <c r="A1334" s="136"/>
      <c r="B1334" s="138"/>
      <c r="C1334" s="137"/>
      <c r="D1334" s="137"/>
      <c r="E1334" s="224"/>
      <c r="F1334" s="127"/>
    </row>
    <row r="1335" spans="1:6" ht="39.6">
      <c r="A1335" s="220">
        <f>MAX($A$1256:A1334)+1</f>
        <v>8</v>
      </c>
      <c r="B1335" s="133" t="s">
        <v>1066</v>
      </c>
      <c r="C1335" s="137"/>
      <c r="D1335" s="137"/>
      <c r="E1335" s="224"/>
      <c r="F1335" s="127"/>
    </row>
    <row r="1336" spans="1:6" ht="13.2">
      <c r="A1336" s="136"/>
      <c r="B1336" s="133" t="s">
        <v>705</v>
      </c>
      <c r="C1336" s="134" t="s">
        <v>350</v>
      </c>
      <c r="D1336" s="134">
        <v>24</v>
      </c>
      <c r="E1336" s="223"/>
      <c r="F1336" s="135">
        <f>+E1336*D1336</f>
        <v>0</v>
      </c>
    </row>
    <row r="1337" spans="1:6" ht="13.2">
      <c r="A1337" s="136"/>
      <c r="B1337" s="138"/>
      <c r="C1337" s="137"/>
      <c r="D1337" s="137"/>
      <c r="E1337" s="224"/>
      <c r="F1337" s="127"/>
    </row>
    <row r="1338" spans="1:6" ht="68.400000000000006">
      <c r="A1338" s="220">
        <f>MAX($A$1256:A1337)+1</f>
        <v>9</v>
      </c>
      <c r="B1338" s="133" t="s">
        <v>684</v>
      </c>
      <c r="C1338" s="137"/>
      <c r="D1338" s="137"/>
      <c r="E1338" s="224"/>
      <c r="F1338" s="127"/>
    </row>
    <row r="1339" spans="1:6" ht="13.2">
      <c r="A1339" s="136"/>
      <c r="B1339" s="139" t="s">
        <v>400</v>
      </c>
      <c r="C1339" s="137"/>
      <c r="D1339" s="137"/>
      <c r="E1339" s="224"/>
      <c r="F1339" s="127"/>
    </row>
    <row r="1340" spans="1:6" ht="15.6">
      <c r="A1340" s="136"/>
      <c r="B1340" s="139" t="s">
        <v>693</v>
      </c>
      <c r="C1340" s="134" t="s">
        <v>492</v>
      </c>
      <c r="D1340" s="134">
        <v>28</v>
      </c>
      <c r="E1340" s="223"/>
      <c r="F1340" s="135">
        <f>+E1340*D1340</f>
        <v>0</v>
      </c>
    </row>
    <row r="1341" spans="1:6" ht="13.2">
      <c r="A1341" s="136"/>
      <c r="B1341" s="133" t="s">
        <v>403</v>
      </c>
      <c r="C1341" s="137"/>
      <c r="D1341" s="137"/>
      <c r="E1341" s="224"/>
      <c r="F1341" s="127"/>
    </row>
    <row r="1342" spans="1:6" ht="13.2">
      <c r="A1342" s="136"/>
      <c r="B1342" s="138"/>
      <c r="C1342" s="137"/>
      <c r="D1342" s="137"/>
      <c r="E1342" s="224"/>
      <c r="F1342" s="127"/>
    </row>
    <row r="1343" spans="1:6" ht="118.8">
      <c r="A1343" s="220">
        <f>MAX($A$1256:A1342)+1</f>
        <v>10</v>
      </c>
      <c r="B1343" s="133" t="s">
        <v>1067</v>
      </c>
      <c r="C1343" s="137"/>
      <c r="D1343" s="137"/>
      <c r="E1343" s="224"/>
      <c r="F1343" s="127"/>
    </row>
    <row r="1344" spans="1:6" ht="15.6">
      <c r="A1344" s="136"/>
      <c r="B1344" s="133" t="s">
        <v>1068</v>
      </c>
      <c r="C1344" s="134" t="s">
        <v>492</v>
      </c>
      <c r="D1344" s="134">
        <v>10</v>
      </c>
      <c r="E1344" s="223"/>
      <c r="F1344" s="135">
        <f>+E1344*D1344</f>
        <v>0</v>
      </c>
    </row>
    <row r="1345" spans="1:6" ht="15.6">
      <c r="A1345" s="136"/>
      <c r="B1345" s="133" t="s">
        <v>686</v>
      </c>
      <c r="C1345" s="134" t="s">
        <v>492</v>
      </c>
      <c r="D1345" s="134">
        <v>8</v>
      </c>
      <c r="E1345" s="223"/>
      <c r="F1345" s="135">
        <f>+E1345*D1345</f>
        <v>0</v>
      </c>
    </row>
    <row r="1346" spans="1:6" ht="13.2">
      <c r="A1346" s="136"/>
      <c r="B1346" s="139" t="s">
        <v>400</v>
      </c>
      <c r="C1346" s="137"/>
      <c r="D1346" s="137"/>
      <c r="E1346" s="224"/>
      <c r="F1346" s="127"/>
    </row>
    <row r="1347" spans="1:6" ht="13.2">
      <c r="A1347" s="136"/>
      <c r="B1347" s="139" t="s">
        <v>707</v>
      </c>
      <c r="C1347" s="137"/>
      <c r="D1347" s="137"/>
      <c r="E1347" s="224"/>
      <c r="F1347" s="127"/>
    </row>
    <row r="1348" spans="1:6" ht="13.2">
      <c r="A1348" s="136"/>
      <c r="B1348" s="133" t="s">
        <v>403</v>
      </c>
      <c r="C1348" s="137"/>
      <c r="D1348" s="137"/>
      <c r="E1348" s="224"/>
      <c r="F1348" s="127"/>
    </row>
    <row r="1349" spans="1:6" ht="13.2">
      <c r="A1349" s="136"/>
      <c r="B1349" s="133"/>
      <c r="C1349" s="137"/>
      <c r="D1349" s="137"/>
      <c r="E1349" s="224"/>
      <c r="F1349" s="127"/>
    </row>
    <row r="1350" spans="1:6" ht="26.4">
      <c r="A1350" s="220">
        <f>MAX($A$1256:A1349)+1</f>
        <v>11</v>
      </c>
      <c r="B1350" s="133" t="s">
        <v>708</v>
      </c>
      <c r="C1350" s="134" t="s">
        <v>492</v>
      </c>
      <c r="D1350" s="134">
        <v>20</v>
      </c>
      <c r="E1350" s="223"/>
      <c r="F1350" s="135">
        <f>+E1350*D1350</f>
        <v>0</v>
      </c>
    </row>
    <row r="1351" spans="1:6" ht="13.2">
      <c r="A1351" s="136"/>
      <c r="B1351" s="133"/>
      <c r="C1351" s="137"/>
      <c r="D1351" s="137"/>
      <c r="E1351" s="224"/>
      <c r="F1351" s="127"/>
    </row>
    <row r="1352" spans="1:6" ht="66">
      <c r="A1352" s="220">
        <f>MAX($A$1256:A1351)+1</f>
        <v>12</v>
      </c>
      <c r="B1352" s="133" t="s">
        <v>1069</v>
      </c>
      <c r="C1352" s="134" t="s">
        <v>353</v>
      </c>
      <c r="D1352" s="134">
        <v>1</v>
      </c>
      <c r="E1352" s="223"/>
      <c r="F1352" s="135">
        <f>+E1352*D1352</f>
        <v>0</v>
      </c>
    </row>
    <row r="1353" spans="1:6" ht="13.2">
      <c r="A1353" s="136"/>
      <c r="B1353" s="133"/>
      <c r="C1353" s="137"/>
      <c r="D1353" s="137"/>
      <c r="E1353" s="224"/>
      <c r="F1353" s="127"/>
    </row>
    <row r="1354" spans="1:6" ht="39.6">
      <c r="A1354" s="220">
        <f>MAX($A$1256:A1353)+1</f>
        <v>13</v>
      </c>
      <c r="B1354" s="133" t="s">
        <v>1070</v>
      </c>
      <c r="C1354" s="134" t="s">
        <v>352</v>
      </c>
      <c r="D1354" s="134">
        <v>195</v>
      </c>
      <c r="E1354" s="223"/>
      <c r="F1354" s="135">
        <f>+E1354*D1354</f>
        <v>0</v>
      </c>
    </row>
    <row r="1355" spans="1:6" ht="13.2">
      <c r="A1355" s="136"/>
      <c r="B1355" s="133"/>
      <c r="C1355" s="137"/>
      <c r="D1355" s="137"/>
      <c r="E1355" s="224"/>
      <c r="F1355" s="127"/>
    </row>
    <row r="1356" spans="1:6" ht="39.6">
      <c r="A1356" s="220">
        <f>MAX($A$1256:A1355)+1</f>
        <v>14</v>
      </c>
      <c r="B1356" s="133" t="s">
        <v>1071</v>
      </c>
      <c r="C1356" s="134" t="s">
        <v>402</v>
      </c>
      <c r="D1356" s="134">
        <v>1</v>
      </c>
      <c r="E1356" s="223"/>
      <c r="F1356" s="135">
        <f>+E1356*D1356</f>
        <v>0</v>
      </c>
    </row>
    <row r="1357" spans="1:6" ht="13.2">
      <c r="A1357" s="136"/>
      <c r="B1357" s="133"/>
      <c r="C1357" s="137"/>
      <c r="D1357" s="137"/>
      <c r="E1357" s="224"/>
      <c r="F1357" s="127"/>
    </row>
    <row r="1358" spans="1:6" ht="26.4">
      <c r="A1358" s="220">
        <f>MAX($A$1256:A1357)+1</f>
        <v>15</v>
      </c>
      <c r="B1358" s="133" t="s">
        <v>1072</v>
      </c>
      <c r="C1358" s="134" t="s">
        <v>353</v>
      </c>
      <c r="D1358" s="134">
        <v>40</v>
      </c>
      <c r="E1358" s="223"/>
      <c r="F1358" s="135">
        <f>+E1358*D1358</f>
        <v>0</v>
      </c>
    </row>
    <row r="1359" spans="1:6" ht="13.2">
      <c r="A1359" s="85"/>
      <c r="B1359" s="218"/>
    </row>
    <row r="1360" spans="1:6" ht="14.4" thickBot="1">
      <c r="A1360" s="199"/>
      <c r="B1360" s="175" t="s">
        <v>1003</v>
      </c>
      <c r="C1360" s="125"/>
      <c r="D1360" s="123"/>
      <c r="E1360" s="149"/>
      <c r="F1360" s="115">
        <f>SUM(F1258:F1358)</f>
        <v>0</v>
      </c>
    </row>
    <row r="1361" spans="1:6" thickTop="1">
      <c r="A1361" s="85"/>
      <c r="B1361" s="218"/>
    </row>
    <row r="1362" spans="1:6" ht="13.2">
      <c r="A1362" s="85"/>
      <c r="B1362" s="218"/>
    </row>
    <row r="1363" spans="1:6" ht="13.2">
      <c r="A1363" s="85"/>
      <c r="B1363" s="85"/>
    </row>
    <row r="1364" spans="1:6" ht="17.399999999999999">
      <c r="A1364" s="219" t="s">
        <v>338</v>
      </c>
      <c r="B1364" s="219" t="s">
        <v>1004</v>
      </c>
    </row>
    <row r="1365" spans="1:6" s="142" customFormat="1" ht="13.2">
      <c r="A1365" s="218"/>
      <c r="B1365" s="218"/>
      <c r="C1365" s="108"/>
      <c r="D1365" s="109"/>
      <c r="E1365" s="144"/>
      <c r="F1365" s="110"/>
    </row>
    <row r="1366" spans="1:6" s="142" customFormat="1" ht="13.2">
      <c r="A1366" s="218"/>
      <c r="B1366" s="218"/>
      <c r="C1366" s="108"/>
      <c r="D1366" s="109"/>
      <c r="E1366" s="144"/>
      <c r="F1366" s="110"/>
    </row>
    <row r="1367" spans="1:6" s="142" customFormat="1" ht="52.8">
      <c r="A1367" s="226" t="s">
        <v>328</v>
      </c>
      <c r="B1367" s="225" t="s">
        <v>1238</v>
      </c>
      <c r="C1367" s="108" t="s">
        <v>353</v>
      </c>
      <c r="D1367" s="109">
        <v>1</v>
      </c>
      <c r="E1367" s="110"/>
      <c r="F1367" s="110">
        <f>+E1367*D1367</f>
        <v>0</v>
      </c>
    </row>
    <row r="1368" spans="1:6" s="142" customFormat="1" ht="13.2">
      <c r="A1368" s="218"/>
      <c r="B1368" s="218"/>
      <c r="C1368" s="108"/>
      <c r="D1368" s="109"/>
      <c r="E1368" s="144"/>
      <c r="F1368" s="110"/>
    </row>
    <row r="1369" spans="1:6" ht="14.4" thickBot="1">
      <c r="A1369" s="199"/>
      <c r="B1369" s="175" t="s">
        <v>1004</v>
      </c>
      <c r="C1369" s="125"/>
      <c r="D1369" s="123"/>
      <c r="E1369" s="149"/>
      <c r="F1369" s="115">
        <f>SUM(F1365:F1367)</f>
        <v>0</v>
      </c>
    </row>
    <row r="1370" spans="1:6" s="142" customFormat="1" thickTop="1">
      <c r="A1370" s="218"/>
      <c r="B1370" s="218"/>
      <c r="C1370" s="108"/>
      <c r="D1370" s="109"/>
      <c r="E1370" s="144"/>
      <c r="F1370" s="110"/>
    </row>
    <row r="1371" spans="1:6" s="142" customFormat="1" ht="13.2">
      <c r="A1371" s="218"/>
      <c r="B1371" s="218"/>
      <c r="C1371" s="108"/>
      <c r="D1371" s="109"/>
      <c r="E1371" s="144"/>
      <c r="F1371" s="110"/>
    </row>
    <row r="1372" spans="1:6" ht="13.2">
      <c r="A1372" s="85"/>
      <c r="B1372" s="85"/>
    </row>
    <row r="1373" spans="1:6" s="163" customFormat="1" ht="17.399999999999999">
      <c r="A1373" s="228" t="s">
        <v>339</v>
      </c>
      <c r="B1373" s="228" t="s">
        <v>990</v>
      </c>
      <c r="C1373" s="129"/>
      <c r="D1373" s="130"/>
      <c r="E1373" s="152"/>
      <c r="F1373" s="131"/>
    </row>
    <row r="1375" spans="1:6">
      <c r="A1375" s="387" t="s">
        <v>328</v>
      </c>
      <c r="B1375" s="172" t="s">
        <v>991</v>
      </c>
      <c r="C1375" s="108" t="s">
        <v>992</v>
      </c>
      <c r="D1375" s="229">
        <v>0.05</v>
      </c>
      <c r="F1375" s="110">
        <f>+(F1360+F1251+F1191+F1174+F1119+F926+F781+F684)*D1375</f>
        <v>0</v>
      </c>
    </row>
    <row r="1377" spans="1:9" ht="14.4" thickBot="1">
      <c r="A1377" s="199"/>
      <c r="B1377" s="175" t="s">
        <v>990</v>
      </c>
      <c r="C1377" s="125"/>
      <c r="D1377" s="123"/>
      <c r="E1377" s="149"/>
      <c r="F1377" s="115">
        <f>SUM(F1373:F1375)</f>
        <v>0</v>
      </c>
    </row>
    <row r="1378" spans="1:9" ht="14.4" thickTop="1"/>
    <row r="1379" spans="1:9" s="161" customFormat="1" ht="21.6" thickBot="1">
      <c r="A1379" s="212"/>
      <c r="B1379" s="211" t="s">
        <v>1073</v>
      </c>
      <c r="C1379" s="213"/>
      <c r="D1379" s="214"/>
      <c r="E1379" s="215"/>
      <c r="F1379" s="216">
        <f>+F1377+F1369+F1360+F1251+F1191+F1174+F1119+F926+F781+F684</f>
        <v>0</v>
      </c>
    </row>
    <row r="1380" spans="1:9" ht="14.4" thickTop="1"/>
    <row r="1383" spans="1:9" s="126" customFormat="1" ht="24.6">
      <c r="A1383" s="193" t="s">
        <v>865</v>
      </c>
      <c r="B1383" s="176" t="s">
        <v>863</v>
      </c>
      <c r="C1383" s="116"/>
      <c r="D1383" s="117"/>
      <c r="E1383" s="145"/>
      <c r="F1383" s="118"/>
      <c r="G1383"/>
      <c r="H1383"/>
      <c r="I1383"/>
    </row>
    <row r="1387" spans="1:9" s="163" customFormat="1" ht="17.399999999999999">
      <c r="A1387" s="228" t="s">
        <v>328</v>
      </c>
      <c r="B1387" s="228" t="s">
        <v>1085</v>
      </c>
      <c r="C1387" s="129"/>
      <c r="D1387" s="130"/>
      <c r="E1387" s="152"/>
      <c r="F1387" s="131"/>
    </row>
    <row r="1389" spans="1:9">
      <c r="F1389" s="364"/>
    </row>
    <row r="1390" spans="1:9" s="142" customFormat="1" ht="26.4">
      <c r="A1390" s="270">
        <f>MAX($A$1389:$A1389)+1</f>
        <v>1</v>
      </c>
      <c r="B1390" s="274" t="s">
        <v>1076</v>
      </c>
      <c r="C1390" s="271" t="s">
        <v>350</v>
      </c>
      <c r="D1390" s="272">
        <v>15</v>
      </c>
      <c r="E1390" s="275"/>
      <c r="F1390" s="370">
        <f>+D1390*E1390</f>
        <v>0</v>
      </c>
    </row>
    <row r="1391" spans="1:9" s="142" customFormat="1" ht="13.2">
      <c r="A1391" s="277"/>
      <c r="B1391" s="278"/>
      <c r="C1391" s="279"/>
      <c r="D1391" s="280"/>
      <c r="E1391" s="281"/>
      <c r="F1391" s="281"/>
    </row>
    <row r="1392" spans="1:9" s="142" customFormat="1" ht="26.4">
      <c r="A1392" s="270">
        <f>MAX($A$1389:$A1391)+1</f>
        <v>2</v>
      </c>
      <c r="B1392" s="274" t="s">
        <v>1077</v>
      </c>
      <c r="C1392" s="271" t="s">
        <v>350</v>
      </c>
      <c r="D1392" s="272">
        <v>5</v>
      </c>
      <c r="E1392" s="275"/>
      <c r="F1392" s="370">
        <f>+D1392*E1392</f>
        <v>0</v>
      </c>
    </row>
    <row r="1393" spans="1:6" s="142" customFormat="1" ht="13.2">
      <c r="A1393" s="277"/>
      <c r="B1393" s="278"/>
      <c r="C1393" s="279"/>
      <c r="D1393" s="280"/>
      <c r="E1393" s="281"/>
      <c r="F1393" s="281"/>
    </row>
    <row r="1394" spans="1:6" s="142" customFormat="1" ht="26.4">
      <c r="A1394" s="270">
        <f>MAX($A$1389:$A1393)+1</f>
        <v>3</v>
      </c>
      <c r="B1394" s="274" t="s">
        <v>1078</v>
      </c>
      <c r="C1394" s="271" t="s">
        <v>350</v>
      </c>
      <c r="D1394" s="272">
        <v>9</v>
      </c>
      <c r="E1394" s="275"/>
      <c r="F1394" s="370">
        <f>+D1394*E1394</f>
        <v>0</v>
      </c>
    </row>
    <row r="1395" spans="1:6" s="142" customFormat="1" ht="13.2">
      <c r="A1395" s="277"/>
      <c r="B1395" s="278"/>
      <c r="C1395" s="279"/>
      <c r="D1395" s="280"/>
      <c r="E1395" s="281"/>
      <c r="F1395" s="281"/>
    </row>
    <row r="1396" spans="1:6" s="142" customFormat="1" ht="26.4">
      <c r="A1396" s="270">
        <f>MAX($A$1389:$A1395)+1</f>
        <v>4</v>
      </c>
      <c r="B1396" s="274" t="s">
        <v>1079</v>
      </c>
      <c r="C1396" s="271" t="s">
        <v>350</v>
      </c>
      <c r="D1396" s="272">
        <v>10</v>
      </c>
      <c r="E1396" s="275"/>
      <c r="F1396" s="370">
        <f>+D1396*E1396</f>
        <v>0</v>
      </c>
    </row>
    <row r="1397" spans="1:6" s="142" customFormat="1" ht="13.2">
      <c r="A1397" s="277"/>
      <c r="B1397" s="278"/>
      <c r="C1397" s="279"/>
      <c r="D1397" s="280"/>
      <c r="E1397" s="281"/>
      <c r="F1397" s="281"/>
    </row>
    <row r="1398" spans="1:6" s="142" customFormat="1" ht="13.2">
      <c r="A1398" s="270">
        <f>MAX($A$1389:$A1397)+1</f>
        <v>5</v>
      </c>
      <c r="B1398" s="274" t="s">
        <v>1080</v>
      </c>
      <c r="C1398" s="271" t="s">
        <v>353</v>
      </c>
      <c r="D1398" s="272">
        <v>1</v>
      </c>
      <c r="E1398" s="275"/>
      <c r="F1398" s="370">
        <f>+D1398*E1398</f>
        <v>0</v>
      </c>
    </row>
    <row r="1399" spans="1:6" s="142" customFormat="1" ht="13.2">
      <c r="A1399" s="277"/>
      <c r="B1399" s="274"/>
      <c r="C1399" s="271"/>
      <c r="D1399" s="272"/>
      <c r="E1399" s="282"/>
      <c r="F1399" s="370"/>
    </row>
    <row r="1400" spans="1:6" s="142" customFormat="1" ht="13.2">
      <c r="A1400" s="270">
        <f>MAX($A$1389:$A1399)+1</f>
        <v>6</v>
      </c>
      <c r="B1400" s="274" t="s">
        <v>1081</v>
      </c>
      <c r="C1400" s="271" t="s">
        <v>353</v>
      </c>
      <c r="D1400" s="272">
        <v>1</v>
      </c>
      <c r="E1400" s="275"/>
      <c r="F1400" s="370">
        <f>+D1400*E1400</f>
        <v>0</v>
      </c>
    </row>
    <row r="1401" spans="1:6" s="142" customFormat="1" ht="13.2">
      <c r="A1401" s="283"/>
      <c r="B1401" s="274"/>
      <c r="C1401" s="271"/>
      <c r="D1401" s="272"/>
      <c r="E1401" s="282"/>
      <c r="F1401" s="370"/>
    </row>
    <row r="1402" spans="1:6" s="142" customFormat="1" ht="13.2">
      <c r="A1402" s="270">
        <f>MAX($A$1389:$A1401)+1</f>
        <v>7</v>
      </c>
      <c r="B1402" s="274" t="s">
        <v>1082</v>
      </c>
      <c r="C1402" s="271" t="s">
        <v>353</v>
      </c>
      <c r="D1402" s="272">
        <v>1</v>
      </c>
      <c r="E1402" s="275"/>
      <c r="F1402" s="370">
        <f>+D1402*E1402</f>
        <v>0</v>
      </c>
    </row>
    <row r="1403" spans="1:6" s="142" customFormat="1" ht="13.2">
      <c r="A1403" s="283"/>
      <c r="B1403" s="274"/>
      <c r="C1403" s="271"/>
      <c r="D1403" s="272"/>
      <c r="E1403" s="282"/>
      <c r="F1403" s="370"/>
    </row>
    <row r="1404" spans="1:6" s="142" customFormat="1" ht="13.2">
      <c r="A1404" s="270">
        <f>MAX($A$1389:$A1403)+1</f>
        <v>8</v>
      </c>
      <c r="B1404" s="284" t="s">
        <v>1083</v>
      </c>
      <c r="C1404" s="285" t="s">
        <v>352</v>
      </c>
      <c r="D1404" s="286">
        <v>30</v>
      </c>
      <c r="E1404" s="275"/>
      <c r="F1404" s="370">
        <f>+D1404*E1404</f>
        <v>0</v>
      </c>
    </row>
    <row r="1405" spans="1:6" s="142" customFormat="1" ht="13.2">
      <c r="A1405" s="283"/>
      <c r="B1405" s="284"/>
      <c r="C1405" s="285"/>
      <c r="D1405" s="286"/>
      <c r="E1405" s="276"/>
      <c r="F1405" s="370"/>
    </row>
    <row r="1406" spans="1:6" s="142" customFormat="1" ht="13.2">
      <c r="A1406" s="270">
        <f>MAX($A$1389:$A1405)+1</f>
        <v>9</v>
      </c>
      <c r="B1406" s="284" t="s">
        <v>1084</v>
      </c>
      <c r="C1406" s="285" t="s">
        <v>353</v>
      </c>
      <c r="D1406" s="286">
        <v>1</v>
      </c>
      <c r="E1406" s="276"/>
      <c r="F1406" s="370">
        <f>+D1406*E1406</f>
        <v>0</v>
      </c>
    </row>
    <row r="1407" spans="1:6" s="142" customFormat="1" ht="13.2">
      <c r="A1407" s="192"/>
      <c r="B1407" s="287"/>
      <c r="C1407" s="108"/>
      <c r="D1407" s="109"/>
      <c r="E1407" s="144"/>
      <c r="F1407" s="364"/>
    </row>
    <row r="1408" spans="1:6" ht="14.4" thickBot="1">
      <c r="A1408" s="199"/>
      <c r="B1408" s="175" t="s">
        <v>1085</v>
      </c>
      <c r="C1408" s="125"/>
      <c r="D1408" s="123"/>
      <c r="E1408" s="149"/>
      <c r="F1408" s="363">
        <f>SUM(F1390:F1406)</f>
        <v>0</v>
      </c>
    </row>
    <row r="1409" spans="1:6" ht="14.4" thickTop="1"/>
    <row r="1412" spans="1:6" s="163" customFormat="1" ht="17.399999999999999">
      <c r="A1412" s="228" t="s">
        <v>330</v>
      </c>
      <c r="B1412" s="228" t="s">
        <v>1136</v>
      </c>
      <c r="C1412" s="129"/>
      <c r="D1412" s="130"/>
      <c r="E1412" s="152"/>
      <c r="F1412" s="131"/>
    </row>
    <row r="1413" spans="1:6" s="142" customFormat="1" ht="13.2">
      <c r="A1413" s="192"/>
      <c r="B1413" s="287"/>
      <c r="C1413" s="108"/>
      <c r="D1413" s="109"/>
      <c r="E1413" s="144"/>
      <c r="F1413" s="110"/>
    </row>
    <row r="1414" spans="1:6" s="142" customFormat="1" ht="52.8">
      <c r="A1414" s="288"/>
      <c r="B1414" s="289" t="s">
        <v>1086</v>
      </c>
      <c r="C1414" s="25"/>
      <c r="D1414" s="290"/>
      <c r="E1414" s="291"/>
      <c r="F1414" s="276"/>
    </row>
    <row r="1415" spans="1:6" s="142" customFormat="1" ht="13.2">
      <c r="A1415" s="288"/>
      <c r="B1415" s="289"/>
      <c r="C1415" s="25"/>
      <c r="D1415" s="290"/>
      <c r="E1415" s="291"/>
      <c r="F1415" s="276"/>
    </row>
    <row r="1416" spans="1:6" s="142" customFormat="1" ht="13.2">
      <c r="A1416" s="270">
        <f>MAX($A1414:$A$1415)+1</f>
        <v>1</v>
      </c>
      <c r="B1416" s="274" t="s">
        <v>1087</v>
      </c>
      <c r="C1416" s="271" t="s">
        <v>395</v>
      </c>
      <c r="D1416" s="272">
        <v>40</v>
      </c>
      <c r="E1416" s="275"/>
      <c r="F1416" s="276">
        <f>E1416*D1416</f>
        <v>0</v>
      </c>
    </row>
    <row r="1417" spans="1:6" s="142" customFormat="1" ht="13.2">
      <c r="A1417" s="270"/>
      <c r="B1417" s="274"/>
      <c r="C1417" s="271"/>
      <c r="D1417" s="272"/>
      <c r="E1417" s="291"/>
      <c r="F1417" s="276"/>
    </row>
    <row r="1418" spans="1:6" s="142" customFormat="1" ht="13.2">
      <c r="A1418" s="270">
        <f>MAX($A$1415:$A1416)+1</f>
        <v>2</v>
      </c>
      <c r="B1418" s="274" t="s">
        <v>1088</v>
      </c>
      <c r="C1418" s="271" t="s">
        <v>395</v>
      </c>
      <c r="D1418" s="272">
        <v>25</v>
      </c>
      <c r="E1418" s="275"/>
      <c r="F1418" s="276">
        <f>E1418*D1418</f>
        <v>0</v>
      </c>
    </row>
    <row r="1419" spans="1:6" s="142" customFormat="1" ht="13.2">
      <c r="A1419" s="270"/>
      <c r="B1419" s="274"/>
      <c r="C1419" s="271"/>
      <c r="D1419" s="272"/>
      <c r="E1419" s="291"/>
      <c r="F1419" s="276"/>
    </row>
    <row r="1420" spans="1:6" s="142" customFormat="1" ht="13.2">
      <c r="A1420" s="270">
        <f>MAX($A$1415:$A1418)+1</f>
        <v>3</v>
      </c>
      <c r="B1420" s="274" t="s">
        <v>1089</v>
      </c>
      <c r="C1420" s="271" t="s">
        <v>395</v>
      </c>
      <c r="D1420" s="272">
        <v>50</v>
      </c>
      <c r="E1420" s="275"/>
      <c r="F1420" s="276">
        <f>E1420*D1420</f>
        <v>0</v>
      </c>
    </row>
    <row r="1421" spans="1:6" s="142" customFormat="1" ht="13.2">
      <c r="A1421" s="270"/>
      <c r="B1421" s="274"/>
      <c r="C1421" s="271"/>
      <c r="D1421" s="272"/>
      <c r="E1421" s="291"/>
      <c r="F1421" s="276"/>
    </row>
    <row r="1422" spans="1:6" s="142" customFormat="1" ht="13.2">
      <c r="A1422" s="270">
        <f>MAX($A$1415:$A1420)+1</f>
        <v>4</v>
      </c>
      <c r="B1422" s="274" t="s">
        <v>1090</v>
      </c>
      <c r="C1422" s="271" t="s">
        <v>395</v>
      </c>
      <c r="D1422" s="272">
        <v>40</v>
      </c>
      <c r="E1422" s="275"/>
      <c r="F1422" s="276">
        <f>E1422*D1422</f>
        <v>0</v>
      </c>
    </row>
    <row r="1423" spans="1:6" s="142" customFormat="1" ht="13.2">
      <c r="A1423" s="270"/>
      <c r="B1423" s="274"/>
      <c r="C1423" s="271"/>
      <c r="D1423" s="272"/>
      <c r="E1423" s="291"/>
      <c r="F1423" s="276"/>
    </row>
    <row r="1424" spans="1:6" s="142" customFormat="1" ht="13.2">
      <c r="A1424" s="270">
        <f>MAX($A$1415:$A1422)+1</f>
        <v>5</v>
      </c>
      <c r="B1424" s="274" t="s">
        <v>1091</v>
      </c>
      <c r="C1424" s="271" t="s">
        <v>395</v>
      </c>
      <c r="D1424" s="272">
        <v>80</v>
      </c>
      <c r="E1424" s="275"/>
      <c r="F1424" s="276">
        <f>E1424*D1424</f>
        <v>0</v>
      </c>
    </row>
    <row r="1425" spans="1:6" s="142" customFormat="1" ht="13.2">
      <c r="A1425" s="270"/>
      <c r="B1425" s="274"/>
      <c r="C1425" s="271"/>
      <c r="D1425" s="272"/>
      <c r="E1425" s="291"/>
      <c r="F1425" s="276"/>
    </row>
    <row r="1426" spans="1:6" s="142" customFormat="1" ht="13.2">
      <c r="A1426" s="270">
        <f>MAX($A$1415:$A1424)+1</f>
        <v>6</v>
      </c>
      <c r="B1426" s="274" t="s">
        <v>1092</v>
      </c>
      <c r="C1426" s="271" t="s">
        <v>395</v>
      </c>
      <c r="D1426" s="272">
        <v>60</v>
      </c>
      <c r="E1426" s="275"/>
      <c r="F1426" s="276">
        <f>E1426*D1426</f>
        <v>0</v>
      </c>
    </row>
    <row r="1427" spans="1:6" s="142" customFormat="1" ht="13.2">
      <c r="A1427" s="270"/>
      <c r="B1427" s="274"/>
      <c r="C1427" s="271"/>
      <c r="D1427" s="272"/>
      <c r="E1427" s="291"/>
      <c r="F1427" s="276"/>
    </row>
    <row r="1428" spans="1:6" s="142" customFormat="1" ht="13.2">
      <c r="A1428" s="270">
        <f>MAX($A$1415:$A1426)+1</f>
        <v>7</v>
      </c>
      <c r="B1428" s="274" t="s">
        <v>1093</v>
      </c>
      <c r="C1428" s="271" t="s">
        <v>395</v>
      </c>
      <c r="D1428" s="272">
        <v>40</v>
      </c>
      <c r="E1428" s="275"/>
      <c r="F1428" s="276">
        <f>E1428*D1428</f>
        <v>0</v>
      </c>
    </row>
    <row r="1429" spans="1:6" s="142" customFormat="1" ht="13.2">
      <c r="A1429" s="270"/>
      <c r="B1429" s="274"/>
      <c r="C1429" s="271"/>
      <c r="D1429" s="272"/>
      <c r="E1429" s="291"/>
      <c r="F1429" s="276"/>
    </row>
    <row r="1430" spans="1:6" s="142" customFormat="1" ht="13.2">
      <c r="A1430" s="270">
        <f>MAX($A$1415:$A1428)+1</f>
        <v>8</v>
      </c>
      <c r="B1430" s="274" t="s">
        <v>1094</v>
      </c>
      <c r="C1430" s="271" t="s">
        <v>395</v>
      </c>
      <c r="D1430" s="272">
        <v>20</v>
      </c>
      <c r="E1430" s="275"/>
      <c r="F1430" s="276">
        <f>E1430*D1430</f>
        <v>0</v>
      </c>
    </row>
    <row r="1431" spans="1:6" s="142" customFormat="1" ht="13.2">
      <c r="A1431" s="270"/>
      <c r="B1431" s="274"/>
      <c r="C1431" s="271"/>
      <c r="D1431" s="272"/>
      <c r="E1431" s="291"/>
      <c r="F1431" s="276"/>
    </row>
    <row r="1432" spans="1:6" s="142" customFormat="1" ht="13.2">
      <c r="A1432" s="270">
        <f>MAX($A$1415:$A1430)+1</f>
        <v>9</v>
      </c>
      <c r="B1432" s="274" t="s">
        <v>1095</v>
      </c>
      <c r="C1432" s="271" t="s">
        <v>395</v>
      </c>
      <c r="D1432" s="272">
        <v>50</v>
      </c>
      <c r="E1432" s="275"/>
      <c r="F1432" s="276">
        <f>E1432*D1432</f>
        <v>0</v>
      </c>
    </row>
    <row r="1433" spans="1:6" s="142" customFormat="1" ht="13.2">
      <c r="A1433" s="270"/>
      <c r="B1433" s="274"/>
      <c r="C1433" s="271"/>
      <c r="D1433" s="272"/>
      <c r="E1433" s="291"/>
      <c r="F1433" s="276"/>
    </row>
    <row r="1434" spans="1:6" s="142" customFormat="1" ht="13.2">
      <c r="A1434" s="270">
        <f>MAX($A$1415:$A1432)+1</f>
        <v>10</v>
      </c>
      <c r="B1434" s="274" t="s">
        <v>1096</v>
      </c>
      <c r="C1434" s="271" t="s">
        <v>395</v>
      </c>
      <c r="D1434" s="272">
        <v>80</v>
      </c>
      <c r="E1434" s="275"/>
      <c r="F1434" s="276">
        <f>E1434*D1434</f>
        <v>0</v>
      </c>
    </row>
    <row r="1435" spans="1:6" s="142" customFormat="1" ht="13.2">
      <c r="A1435" s="277"/>
      <c r="B1435" s="278"/>
      <c r="C1435" s="279"/>
      <c r="D1435" s="280"/>
      <c r="E1435" s="281"/>
      <c r="F1435" s="281"/>
    </row>
    <row r="1436" spans="1:6" s="142" customFormat="1" ht="13.2">
      <c r="A1436" s="270">
        <f>MAX($A$1415:$A1434)+1</f>
        <v>11</v>
      </c>
      <c r="B1436" s="274" t="s">
        <v>1097</v>
      </c>
      <c r="C1436" s="271" t="s">
        <v>395</v>
      </c>
      <c r="D1436" s="272">
        <v>140</v>
      </c>
      <c r="E1436" s="275"/>
      <c r="F1436" s="276">
        <f>E1436*D1436</f>
        <v>0</v>
      </c>
    </row>
    <row r="1437" spans="1:6" s="142" customFormat="1" ht="13.2">
      <c r="A1437" s="277"/>
      <c r="B1437" s="278"/>
      <c r="C1437" s="279"/>
      <c r="D1437" s="280"/>
      <c r="E1437" s="281"/>
      <c r="F1437" s="281"/>
    </row>
    <row r="1438" spans="1:6" s="142" customFormat="1" ht="13.2">
      <c r="A1438" s="270">
        <f>MAX($A$1415:$A1436)+1</f>
        <v>12</v>
      </c>
      <c r="B1438" s="274" t="s">
        <v>1098</v>
      </c>
      <c r="C1438" s="271" t="s">
        <v>395</v>
      </c>
      <c r="D1438" s="272">
        <v>220</v>
      </c>
      <c r="E1438" s="275"/>
      <c r="F1438" s="276">
        <f>E1438*D1438</f>
        <v>0</v>
      </c>
    </row>
    <row r="1439" spans="1:6" s="142" customFormat="1" ht="13.2">
      <c r="A1439" s="277"/>
      <c r="B1439" s="278"/>
      <c r="C1439" s="279"/>
      <c r="D1439" s="280"/>
      <c r="E1439" s="281"/>
      <c r="F1439" s="281"/>
    </row>
    <row r="1440" spans="1:6" s="142" customFormat="1" ht="13.2">
      <c r="A1440" s="270">
        <f>MAX($A$1415:$A1438)+1</f>
        <v>13</v>
      </c>
      <c r="B1440" s="274" t="s">
        <v>1099</v>
      </c>
      <c r="C1440" s="271" t="s">
        <v>395</v>
      </c>
      <c r="D1440" s="272">
        <v>200</v>
      </c>
      <c r="E1440" s="275"/>
      <c r="F1440" s="276">
        <f>E1440*D1440</f>
        <v>0</v>
      </c>
    </row>
    <row r="1441" spans="1:6" s="142" customFormat="1" ht="13.2">
      <c r="A1441" s="277"/>
      <c r="B1441" s="278"/>
      <c r="C1441" s="279"/>
      <c r="D1441" s="280"/>
      <c r="E1441" s="281"/>
      <c r="F1441" s="281"/>
    </row>
    <row r="1442" spans="1:6" s="142" customFormat="1" ht="13.2">
      <c r="A1442" s="270">
        <f>MAX($A$1415:$A1440)+1</f>
        <v>14</v>
      </c>
      <c r="B1442" s="274" t="s">
        <v>1100</v>
      </c>
      <c r="C1442" s="271" t="s">
        <v>395</v>
      </c>
      <c r="D1442" s="272">
        <v>750</v>
      </c>
      <c r="E1442" s="275"/>
      <c r="F1442" s="276">
        <f>E1442*D1442</f>
        <v>0</v>
      </c>
    </row>
    <row r="1443" spans="1:6" s="142" customFormat="1" ht="13.2">
      <c r="A1443" s="277"/>
      <c r="B1443" s="278"/>
      <c r="C1443" s="279"/>
      <c r="D1443" s="280"/>
      <c r="E1443" s="281"/>
      <c r="F1443" s="281"/>
    </row>
    <row r="1444" spans="1:6" s="142" customFormat="1" ht="13.2">
      <c r="A1444" s="270">
        <f>MAX($A$1415:$A1442)+1</f>
        <v>15</v>
      </c>
      <c r="B1444" s="274" t="s">
        <v>1101</v>
      </c>
      <c r="C1444" s="271" t="s">
        <v>395</v>
      </c>
      <c r="D1444" s="272">
        <v>60</v>
      </c>
      <c r="E1444" s="275"/>
      <c r="F1444" s="276">
        <f>E1444*D1444</f>
        <v>0</v>
      </c>
    </row>
    <row r="1445" spans="1:6" s="142" customFormat="1" ht="13.2">
      <c r="A1445" s="277"/>
      <c r="B1445" s="278"/>
      <c r="C1445" s="279"/>
      <c r="D1445" s="280"/>
      <c r="E1445" s="281"/>
      <c r="F1445" s="281"/>
    </row>
    <row r="1446" spans="1:6" s="142" customFormat="1" ht="13.2">
      <c r="A1446" s="270">
        <f>MAX($A$1415:$A1444)+1</f>
        <v>16</v>
      </c>
      <c r="B1446" s="274" t="s">
        <v>1102</v>
      </c>
      <c r="C1446" s="271" t="s">
        <v>395</v>
      </c>
      <c r="D1446" s="272">
        <v>50</v>
      </c>
      <c r="E1446" s="275"/>
      <c r="F1446" s="276">
        <f>E1446*D1446</f>
        <v>0</v>
      </c>
    </row>
    <row r="1447" spans="1:6" s="142" customFormat="1" ht="13.2">
      <c r="A1447" s="277"/>
      <c r="B1447" s="274"/>
      <c r="C1447" s="271"/>
      <c r="D1447" s="272"/>
      <c r="E1447" s="128"/>
      <c r="F1447" s="292"/>
    </row>
    <row r="1448" spans="1:6" s="142" customFormat="1" ht="13.2">
      <c r="A1448" s="270">
        <f>MAX($A$1415:$A1446)+1</f>
        <v>17</v>
      </c>
      <c r="B1448" s="274" t="s">
        <v>1103</v>
      </c>
      <c r="C1448" s="271" t="s">
        <v>395</v>
      </c>
      <c r="D1448" s="272">
        <v>40</v>
      </c>
      <c r="E1448" s="275"/>
      <c r="F1448" s="276">
        <f>E1448*D1448</f>
        <v>0</v>
      </c>
    </row>
    <row r="1449" spans="1:6" s="142" customFormat="1" ht="13.2">
      <c r="A1449" s="277"/>
      <c r="B1449" s="274"/>
      <c r="C1449" s="271"/>
      <c r="D1449" s="272"/>
      <c r="E1449" s="128"/>
      <c r="F1449" s="292"/>
    </row>
    <row r="1450" spans="1:6" s="142" customFormat="1" ht="13.2">
      <c r="A1450" s="270">
        <f>MAX($A$1415:$A1448)+1</f>
        <v>18</v>
      </c>
      <c r="B1450" s="274" t="s">
        <v>1104</v>
      </c>
      <c r="C1450" s="271" t="s">
        <v>395</v>
      </c>
      <c r="D1450" s="272">
        <v>25</v>
      </c>
      <c r="E1450" s="275"/>
      <c r="F1450" s="276">
        <f>E1450*D1450</f>
        <v>0</v>
      </c>
    </row>
    <row r="1451" spans="1:6" s="142" customFormat="1" ht="13.2">
      <c r="A1451" s="270"/>
      <c r="B1451" s="274"/>
      <c r="C1451" s="271"/>
      <c r="D1451" s="272"/>
      <c r="E1451" s="128"/>
      <c r="F1451" s="276"/>
    </row>
    <row r="1452" spans="1:6" s="142" customFormat="1" ht="13.2">
      <c r="A1452" s="270">
        <f>MAX($A$1415:$A1450)+1</f>
        <v>19</v>
      </c>
      <c r="B1452" s="274" t="s">
        <v>1105</v>
      </c>
      <c r="C1452" s="271" t="s">
        <v>395</v>
      </c>
      <c r="D1452" s="272">
        <v>10</v>
      </c>
      <c r="E1452" s="275"/>
      <c r="F1452" s="276">
        <f>E1452*D1452</f>
        <v>0</v>
      </c>
    </row>
    <row r="1453" spans="1:6" s="142" customFormat="1" ht="13.2">
      <c r="A1453" s="270"/>
      <c r="B1453" s="274"/>
      <c r="C1453" s="271"/>
      <c r="D1453" s="272"/>
      <c r="E1453" s="128"/>
      <c r="F1453" s="276"/>
    </row>
    <row r="1454" spans="1:6" s="142" customFormat="1" ht="13.2">
      <c r="A1454" s="270">
        <f>MAX($A$1415:$A1452)+1</f>
        <v>20</v>
      </c>
      <c r="B1454" s="274" t="s">
        <v>1106</v>
      </c>
      <c r="C1454" s="271" t="s">
        <v>395</v>
      </c>
      <c r="D1454" s="272">
        <v>10</v>
      </c>
      <c r="E1454" s="275"/>
      <c r="F1454" s="276">
        <f>E1454*D1454</f>
        <v>0</v>
      </c>
    </row>
    <row r="1455" spans="1:6" s="142" customFormat="1" ht="13.2">
      <c r="A1455" s="270"/>
      <c r="B1455" s="274"/>
      <c r="C1455" s="271"/>
      <c r="D1455" s="272"/>
      <c r="E1455" s="128"/>
      <c r="F1455" s="276"/>
    </row>
    <row r="1456" spans="1:6" s="142" customFormat="1" ht="13.2">
      <c r="A1456" s="270">
        <f>MAX($A$1415:$A1454)+1</f>
        <v>21</v>
      </c>
      <c r="B1456" s="274" t="s">
        <v>1107</v>
      </c>
      <c r="C1456" s="271" t="s">
        <v>395</v>
      </c>
      <c r="D1456" s="272">
        <v>200</v>
      </c>
      <c r="E1456" s="275"/>
      <c r="F1456" s="276">
        <f>E1456*D1456</f>
        <v>0</v>
      </c>
    </row>
    <row r="1457" spans="1:6" s="142" customFormat="1" ht="13.2">
      <c r="A1457" s="277"/>
      <c r="B1457" s="274"/>
      <c r="C1457" s="271"/>
      <c r="D1457" s="272"/>
      <c r="E1457" s="128"/>
      <c r="F1457" s="292"/>
    </row>
    <row r="1458" spans="1:6" s="142" customFormat="1" ht="13.2">
      <c r="A1458" s="270">
        <f>MAX($A$1415:$A1456)+1</f>
        <v>22</v>
      </c>
      <c r="B1458" s="274" t="s">
        <v>1108</v>
      </c>
      <c r="C1458" s="271" t="s">
        <v>395</v>
      </c>
      <c r="D1458" s="272">
        <v>50</v>
      </c>
      <c r="E1458" s="275"/>
      <c r="F1458" s="276">
        <f>E1458*D1458</f>
        <v>0</v>
      </c>
    </row>
    <row r="1459" spans="1:6" s="142" customFormat="1" ht="13.2">
      <c r="A1459" s="277"/>
      <c r="B1459" s="274"/>
      <c r="C1459" s="271"/>
      <c r="D1459" s="272"/>
      <c r="E1459" s="128"/>
      <c r="F1459" s="292"/>
    </row>
    <row r="1460" spans="1:6" s="142" customFormat="1" ht="13.2">
      <c r="A1460" s="270">
        <f>MAX($A$1415:$A1458)+1</f>
        <v>23</v>
      </c>
      <c r="B1460" s="274" t="s">
        <v>1109</v>
      </c>
      <c r="C1460" s="271" t="s">
        <v>395</v>
      </c>
      <c r="D1460" s="272">
        <v>100</v>
      </c>
      <c r="E1460" s="275"/>
      <c r="F1460" s="276">
        <f>E1460*D1460</f>
        <v>0</v>
      </c>
    </row>
    <row r="1461" spans="1:6" s="142" customFormat="1" ht="13.2">
      <c r="A1461" s="277"/>
      <c r="B1461" s="274"/>
      <c r="C1461" s="271"/>
      <c r="D1461" s="272"/>
      <c r="E1461" s="293"/>
      <c r="F1461" s="294"/>
    </row>
    <row r="1462" spans="1:6" s="142" customFormat="1" ht="26.4">
      <c r="A1462" s="270">
        <f>MAX($A$1415:$A1460)+1</f>
        <v>24</v>
      </c>
      <c r="B1462" s="295" t="s">
        <v>1110</v>
      </c>
      <c r="C1462" s="271" t="s">
        <v>395</v>
      </c>
      <c r="D1462" s="272">
        <v>350</v>
      </c>
      <c r="E1462" s="275"/>
      <c r="F1462" s="276">
        <f>E1462*D1462</f>
        <v>0</v>
      </c>
    </row>
    <row r="1463" spans="1:6" s="142" customFormat="1" ht="13.2">
      <c r="A1463" s="277"/>
      <c r="B1463" s="295"/>
      <c r="C1463" s="271"/>
      <c r="D1463" s="272"/>
      <c r="E1463" s="293"/>
      <c r="F1463" s="276"/>
    </row>
    <row r="1464" spans="1:6" s="142" customFormat="1" ht="13.2">
      <c r="A1464" s="270">
        <f>MAX($A$1415:$A1462)+1</f>
        <v>25</v>
      </c>
      <c r="B1464" s="295" t="s">
        <v>1111</v>
      </c>
      <c r="C1464" s="296" t="s">
        <v>395</v>
      </c>
      <c r="D1464" s="272">
        <v>100</v>
      </c>
      <c r="E1464" s="275"/>
      <c r="F1464" s="297">
        <f>E1464*D1464</f>
        <v>0</v>
      </c>
    </row>
    <row r="1465" spans="1:6" s="142" customFormat="1" ht="13.2">
      <c r="A1465" s="270"/>
      <c r="B1465" s="295"/>
      <c r="C1465" s="296"/>
      <c r="D1465" s="272"/>
      <c r="E1465" s="293"/>
      <c r="F1465" s="297"/>
    </row>
    <row r="1466" spans="1:6" s="142" customFormat="1" ht="13.2">
      <c r="A1466" s="270">
        <f>MAX($A$1415:$A1464)+1</f>
        <v>26</v>
      </c>
      <c r="B1466" s="298" t="s">
        <v>1112</v>
      </c>
      <c r="C1466" s="299" t="s">
        <v>395</v>
      </c>
      <c r="D1466" s="300">
        <v>100</v>
      </c>
      <c r="E1466" s="301"/>
      <c r="F1466" s="302">
        <f>E1466*D1466</f>
        <v>0</v>
      </c>
    </row>
    <row r="1467" spans="1:6" s="142" customFormat="1" ht="13.2">
      <c r="A1467" s="303"/>
      <c r="B1467" s="295"/>
      <c r="C1467" s="304"/>
      <c r="D1467" s="305"/>
      <c r="E1467" s="306"/>
      <c r="F1467" s="276"/>
    </row>
    <row r="1468" spans="1:6" s="142" customFormat="1" ht="26.4">
      <c r="A1468" s="270">
        <f>MAX($A$1415:$A1466)+1</f>
        <v>27</v>
      </c>
      <c r="B1468" s="307" t="s">
        <v>1113</v>
      </c>
      <c r="C1468" s="304" t="s">
        <v>395</v>
      </c>
      <c r="D1468" s="305">
        <v>250</v>
      </c>
      <c r="E1468" s="275"/>
      <c r="F1468" s="276">
        <f>E1468*D1468</f>
        <v>0</v>
      </c>
    </row>
    <row r="1469" spans="1:6" s="142" customFormat="1" ht="13.2">
      <c r="A1469" s="303"/>
      <c r="B1469" s="295"/>
      <c r="C1469" s="304"/>
      <c r="D1469" s="305"/>
      <c r="E1469" s="306"/>
      <c r="F1469" s="276"/>
    </row>
    <row r="1470" spans="1:6" s="142" customFormat="1" ht="26.4">
      <c r="A1470" s="270">
        <f>MAX($A$1415:$A1468)+1</f>
        <v>28</v>
      </c>
      <c r="B1470" s="307" t="s">
        <v>1114</v>
      </c>
      <c r="C1470" s="304" t="s">
        <v>395</v>
      </c>
      <c r="D1470" s="305">
        <v>150</v>
      </c>
      <c r="E1470" s="275"/>
      <c r="F1470" s="276">
        <f>E1470*D1470</f>
        <v>0</v>
      </c>
    </row>
    <row r="1471" spans="1:6" s="142" customFormat="1" ht="13.2">
      <c r="A1471" s="303"/>
      <c r="B1471" s="295"/>
      <c r="C1471" s="304"/>
      <c r="D1471" s="305"/>
      <c r="E1471" s="306"/>
      <c r="F1471" s="276"/>
    </row>
    <row r="1472" spans="1:6" s="142" customFormat="1" ht="26.4">
      <c r="A1472" s="270">
        <f>MAX($A$1415:$A1470)+1</f>
        <v>29</v>
      </c>
      <c r="B1472" s="307" t="s">
        <v>1115</v>
      </c>
      <c r="C1472" s="308" t="s">
        <v>354</v>
      </c>
      <c r="D1472" s="309">
        <v>20</v>
      </c>
      <c r="E1472" s="275"/>
      <c r="F1472" s="310">
        <f>D1472*E1472</f>
        <v>0</v>
      </c>
    </row>
    <row r="1473" spans="1:6" s="142" customFormat="1" ht="13.2">
      <c r="A1473" s="303"/>
      <c r="B1473" s="295"/>
      <c r="C1473" s="304"/>
      <c r="D1473" s="305"/>
      <c r="E1473" s="306"/>
      <c r="F1473" s="276"/>
    </row>
    <row r="1474" spans="1:6" s="142" customFormat="1" ht="26.4">
      <c r="A1474" s="270">
        <f>MAX($A$1415:$A1472)+1</f>
        <v>30</v>
      </c>
      <c r="B1474" s="307" t="s">
        <v>1116</v>
      </c>
      <c r="C1474" s="308" t="s">
        <v>395</v>
      </c>
      <c r="D1474" s="309">
        <v>70</v>
      </c>
      <c r="E1474" s="275"/>
      <c r="F1474" s="310">
        <f>D1474*E1474</f>
        <v>0</v>
      </c>
    </row>
    <row r="1475" spans="1:6" s="142" customFormat="1" ht="13.2">
      <c r="A1475" s="277"/>
      <c r="B1475" s="274"/>
      <c r="C1475" s="271"/>
      <c r="D1475" s="272"/>
      <c r="E1475" s="293"/>
      <c r="F1475" s="292"/>
    </row>
    <row r="1476" spans="1:6" s="142" customFormat="1" ht="26.4">
      <c r="A1476" s="270">
        <f>MAX($A$1415:$A1474)+1</f>
        <v>31</v>
      </c>
      <c r="B1476" s="295" t="s">
        <v>1117</v>
      </c>
      <c r="C1476" s="304" t="s">
        <v>395</v>
      </c>
      <c r="D1476" s="305">
        <v>90</v>
      </c>
      <c r="E1476" s="275"/>
      <c r="F1476" s="276">
        <f>E1476*D1476</f>
        <v>0</v>
      </c>
    </row>
    <row r="1477" spans="1:6" s="142" customFormat="1" ht="13.2">
      <c r="A1477" s="277"/>
      <c r="B1477" s="274"/>
      <c r="C1477" s="271"/>
      <c r="D1477" s="272"/>
      <c r="E1477" s="293"/>
      <c r="F1477" s="292"/>
    </row>
    <row r="1478" spans="1:6" s="142" customFormat="1" ht="26.4">
      <c r="A1478" s="270">
        <f>MAX($A$1415:$A1476)+1</f>
        <v>32</v>
      </c>
      <c r="B1478" s="295" t="s">
        <v>1118</v>
      </c>
      <c r="C1478" s="304" t="s">
        <v>395</v>
      </c>
      <c r="D1478" s="305">
        <v>40</v>
      </c>
      <c r="E1478" s="275"/>
      <c r="F1478" s="276">
        <f>E1478*D1478</f>
        <v>0</v>
      </c>
    </row>
    <row r="1479" spans="1:6" s="142" customFormat="1" ht="13.2">
      <c r="A1479" s="277"/>
      <c r="B1479" s="274"/>
      <c r="C1479" s="271"/>
      <c r="D1479" s="272"/>
      <c r="E1479" s="293"/>
      <c r="F1479" s="292"/>
    </row>
    <row r="1480" spans="1:6" s="142" customFormat="1" ht="26.4">
      <c r="A1480" s="270">
        <f>MAX($A$1415:$A1478)+1</f>
        <v>33</v>
      </c>
      <c r="B1480" s="295" t="s">
        <v>1119</v>
      </c>
      <c r="C1480" s="304" t="s">
        <v>395</v>
      </c>
      <c r="D1480" s="305">
        <v>40</v>
      </c>
      <c r="E1480" s="275"/>
      <c r="F1480" s="276">
        <f>E1480*D1480</f>
        <v>0</v>
      </c>
    </row>
    <row r="1481" spans="1:6" s="142" customFormat="1" ht="13.2">
      <c r="A1481" s="277"/>
      <c r="B1481" s="274"/>
      <c r="C1481" s="271"/>
      <c r="D1481" s="272"/>
      <c r="E1481" s="293"/>
      <c r="F1481" s="292"/>
    </row>
    <row r="1482" spans="1:6" s="142" customFormat="1" ht="26.4">
      <c r="A1482" s="270">
        <f>MAX($A$1415:$A1480)+1</f>
        <v>34</v>
      </c>
      <c r="B1482" s="295" t="s">
        <v>1120</v>
      </c>
      <c r="C1482" s="304" t="s">
        <v>395</v>
      </c>
      <c r="D1482" s="305">
        <v>40</v>
      </c>
      <c r="E1482" s="275"/>
      <c r="F1482" s="276">
        <f>E1482*D1482</f>
        <v>0</v>
      </c>
    </row>
    <row r="1483" spans="1:6" s="142" customFormat="1" ht="13.2">
      <c r="A1483" s="277"/>
      <c r="B1483" s="274"/>
      <c r="C1483" s="271"/>
      <c r="D1483" s="272"/>
      <c r="E1483" s="128"/>
      <c r="F1483" s="292"/>
    </row>
    <row r="1484" spans="1:6" s="142" customFormat="1" ht="52.8">
      <c r="A1484" s="270">
        <f>MAX($A$1415:$A1482)+1</f>
        <v>35</v>
      </c>
      <c r="B1484" s="311" t="s">
        <v>1121</v>
      </c>
      <c r="C1484" s="312" t="s">
        <v>350</v>
      </c>
      <c r="D1484" s="313">
        <v>4</v>
      </c>
      <c r="E1484" s="275"/>
      <c r="F1484" s="276">
        <f>E1484*D1484</f>
        <v>0</v>
      </c>
    </row>
    <row r="1485" spans="1:6" s="142" customFormat="1" ht="13.2">
      <c r="A1485" s="303"/>
      <c r="B1485" s="295"/>
      <c r="C1485" s="304"/>
      <c r="D1485" s="305"/>
      <c r="E1485" s="293"/>
      <c r="F1485" s="292"/>
    </row>
    <row r="1486" spans="1:6" s="142" customFormat="1" ht="26.4">
      <c r="A1486" s="270">
        <f>MAX($A$1415:$A1484)+1</f>
        <v>36</v>
      </c>
      <c r="B1486" s="274" t="s">
        <v>1122</v>
      </c>
      <c r="C1486" s="271" t="s">
        <v>350</v>
      </c>
      <c r="D1486" s="272">
        <v>9</v>
      </c>
      <c r="E1486" s="275"/>
      <c r="F1486" s="276">
        <f>E1486*D1486</f>
        <v>0</v>
      </c>
    </row>
    <row r="1487" spans="1:6" s="142" customFormat="1" ht="13.2">
      <c r="A1487" s="277"/>
      <c r="B1487" s="314"/>
      <c r="C1487" s="315"/>
      <c r="D1487" s="316"/>
      <c r="E1487" s="128"/>
      <c r="F1487" s="292"/>
    </row>
    <row r="1488" spans="1:6" s="142" customFormat="1" ht="26.4">
      <c r="A1488" s="270">
        <f>MAX($A$1415:$A1486)+1</f>
        <v>37</v>
      </c>
      <c r="B1488" s="274" t="s">
        <v>1123</v>
      </c>
      <c r="C1488" s="271" t="s">
        <v>350</v>
      </c>
      <c r="D1488" s="272">
        <v>2</v>
      </c>
      <c r="E1488" s="275"/>
      <c r="F1488" s="276">
        <f>E1488*D1488</f>
        <v>0</v>
      </c>
    </row>
    <row r="1489" spans="1:6" s="142" customFormat="1" ht="13.2">
      <c r="A1489" s="277"/>
      <c r="B1489" s="314"/>
      <c r="C1489" s="315"/>
      <c r="D1489" s="316"/>
      <c r="E1489" s="128"/>
      <c r="F1489" s="292"/>
    </row>
    <row r="1490" spans="1:6" s="142" customFormat="1" ht="26.4">
      <c r="A1490" s="270">
        <f>MAX($A$1415:$A1488)+1</f>
        <v>38</v>
      </c>
      <c r="B1490" s="274" t="s">
        <v>1124</v>
      </c>
      <c r="C1490" s="271" t="s">
        <v>350</v>
      </c>
      <c r="D1490" s="272">
        <v>1</v>
      </c>
      <c r="E1490" s="275"/>
      <c r="F1490" s="276">
        <f>E1490*D1490</f>
        <v>0</v>
      </c>
    </row>
    <row r="1491" spans="1:6" s="142" customFormat="1" ht="13.2">
      <c r="A1491" s="277"/>
      <c r="B1491" s="314"/>
      <c r="C1491" s="315"/>
      <c r="D1491" s="316"/>
      <c r="E1491" s="128"/>
      <c r="F1491" s="292"/>
    </row>
    <row r="1492" spans="1:6" s="142" customFormat="1" ht="39.6">
      <c r="A1492" s="270">
        <f>MAX($A$1415:$A1490)+1</f>
        <v>39</v>
      </c>
      <c r="B1492" s="274" t="s">
        <v>1125</v>
      </c>
      <c r="C1492" s="271" t="s">
        <v>353</v>
      </c>
      <c r="D1492" s="272">
        <v>6</v>
      </c>
      <c r="E1492" s="275"/>
      <c r="F1492" s="276">
        <f>E1492*D1492</f>
        <v>0</v>
      </c>
    </row>
    <row r="1493" spans="1:6" s="142" customFormat="1" ht="13.2">
      <c r="A1493" s="317"/>
      <c r="B1493" s="295"/>
      <c r="C1493" s="296"/>
      <c r="D1493" s="272"/>
      <c r="E1493" s="275"/>
      <c r="F1493" s="297"/>
    </row>
    <row r="1494" spans="1:6" s="142" customFormat="1" ht="39.6">
      <c r="A1494" s="270">
        <f>MAX($A$1415:$A1492)+1</f>
        <v>40</v>
      </c>
      <c r="B1494" s="295" t="s">
        <v>1126</v>
      </c>
      <c r="C1494" s="296" t="s">
        <v>350</v>
      </c>
      <c r="D1494" s="272">
        <v>5</v>
      </c>
      <c r="E1494" s="275"/>
      <c r="F1494" s="297">
        <f>E1494*D1494</f>
        <v>0</v>
      </c>
    </row>
    <row r="1495" spans="1:6" s="142" customFormat="1" ht="13.2">
      <c r="A1495" s="277"/>
      <c r="B1495" s="314"/>
      <c r="C1495" s="315"/>
      <c r="D1495" s="316"/>
      <c r="E1495" s="128"/>
      <c r="F1495" s="292"/>
    </row>
    <row r="1496" spans="1:6" s="142" customFormat="1" ht="26.4">
      <c r="A1496" s="270">
        <f>MAX($A$1415:$A1494)+1</f>
        <v>41</v>
      </c>
      <c r="B1496" s="274" t="s">
        <v>1127</v>
      </c>
      <c r="C1496" s="271" t="s">
        <v>350</v>
      </c>
      <c r="D1496" s="272">
        <v>15</v>
      </c>
      <c r="E1496" s="275"/>
      <c r="F1496" s="276">
        <f>E1496*D1496</f>
        <v>0</v>
      </c>
    </row>
    <row r="1497" spans="1:6" s="142" customFormat="1" ht="13.2">
      <c r="A1497" s="277"/>
      <c r="B1497" s="274"/>
      <c r="C1497" s="271"/>
      <c r="D1497" s="272"/>
      <c r="E1497" s="128"/>
      <c r="F1497" s="292"/>
    </row>
    <row r="1498" spans="1:6" s="142" customFormat="1" ht="26.4">
      <c r="A1498" s="270">
        <f>MAX($A$1415:$A1496)+1</f>
        <v>42</v>
      </c>
      <c r="B1498" s="274" t="s">
        <v>1128</v>
      </c>
      <c r="C1498" s="271" t="s">
        <v>350</v>
      </c>
      <c r="D1498" s="272">
        <v>10</v>
      </c>
      <c r="E1498" s="275"/>
      <c r="F1498" s="276">
        <f>E1498*D1498</f>
        <v>0</v>
      </c>
    </row>
    <row r="1499" spans="1:6" s="142" customFormat="1" ht="13.2">
      <c r="A1499" s="270"/>
      <c r="B1499" s="274"/>
      <c r="C1499" s="271"/>
      <c r="D1499" s="272"/>
      <c r="E1499" s="128"/>
      <c r="F1499" s="276"/>
    </row>
    <row r="1500" spans="1:6" s="142" customFormat="1" ht="26.4">
      <c r="A1500" s="270">
        <f>MAX($A$1415:$A1498)+1</f>
        <v>43</v>
      </c>
      <c r="B1500" s="295" t="s">
        <v>1129</v>
      </c>
      <c r="C1500" s="304" t="s">
        <v>395</v>
      </c>
      <c r="D1500" s="305">
        <v>30</v>
      </c>
      <c r="E1500" s="275"/>
      <c r="F1500" s="276">
        <f>E1500*D1500</f>
        <v>0</v>
      </c>
    </row>
    <row r="1501" spans="1:6" s="142" customFormat="1" ht="13.2">
      <c r="A1501" s="318"/>
      <c r="B1501" s="319"/>
      <c r="C1501" s="127"/>
      <c r="D1501" s="320"/>
      <c r="E1501" s="321"/>
      <c r="F1501" s="322"/>
    </row>
    <row r="1502" spans="1:6" s="142" customFormat="1" ht="39.6">
      <c r="A1502" s="270">
        <f>MAX($A$1415:$A1500)+1</f>
        <v>44</v>
      </c>
      <c r="B1502" s="289" t="s">
        <v>1186</v>
      </c>
      <c r="C1502" s="304" t="s">
        <v>350</v>
      </c>
      <c r="D1502" s="323">
        <v>2</v>
      </c>
      <c r="E1502" s="275"/>
      <c r="F1502" s="276">
        <f>+E1502*D1502</f>
        <v>0</v>
      </c>
    </row>
    <row r="1503" spans="1:6" s="142" customFormat="1" ht="13.2">
      <c r="A1503" s="324"/>
      <c r="B1503" s="298"/>
      <c r="C1503" s="299"/>
      <c r="D1503" s="300"/>
      <c r="E1503" s="325"/>
      <c r="F1503" s="326"/>
    </row>
    <row r="1504" spans="1:6" s="142" customFormat="1" ht="26.4">
      <c r="A1504" s="270">
        <f>MAX($A$1415:$A1502)+1</f>
        <v>45</v>
      </c>
      <c r="B1504" s="327" t="s">
        <v>1130</v>
      </c>
      <c r="C1504" s="328" t="s">
        <v>354</v>
      </c>
      <c r="D1504" s="329">
        <v>10</v>
      </c>
      <c r="E1504" s="301"/>
      <c r="F1504" s="302">
        <f>E1504*D1504</f>
        <v>0</v>
      </c>
    </row>
    <row r="1505" spans="1:6" s="142" customFormat="1" ht="13.2">
      <c r="A1505" s="324"/>
      <c r="B1505" s="298"/>
      <c r="C1505" s="299"/>
      <c r="D1505" s="300"/>
      <c r="E1505" s="325"/>
      <c r="F1505" s="326"/>
    </row>
    <row r="1506" spans="1:6" s="142" customFormat="1" ht="39.6">
      <c r="A1506" s="270">
        <f>MAX($A$1415:$A1504)+1</f>
        <v>46</v>
      </c>
      <c r="B1506" s="327" t="s">
        <v>1131</v>
      </c>
      <c r="C1506" s="328" t="s">
        <v>353</v>
      </c>
      <c r="D1506" s="329">
        <v>1</v>
      </c>
      <c r="E1506" s="301"/>
      <c r="F1506" s="302">
        <f>E1506*D1506</f>
        <v>0</v>
      </c>
    </row>
    <row r="1507" spans="1:6" s="142" customFormat="1" ht="13.2">
      <c r="A1507" s="303"/>
      <c r="B1507" s="295"/>
      <c r="C1507" s="304"/>
      <c r="D1507" s="305"/>
      <c r="E1507" s="306"/>
      <c r="F1507" s="276"/>
    </row>
    <row r="1508" spans="1:6" s="142" customFormat="1" ht="13.2">
      <c r="A1508" s="270">
        <f>MAX($A$1415:$A1506)+1</f>
        <v>47</v>
      </c>
      <c r="B1508" s="284" t="s">
        <v>1084</v>
      </c>
      <c r="C1508" s="285" t="s">
        <v>353</v>
      </c>
      <c r="D1508" s="286">
        <v>1</v>
      </c>
      <c r="E1508" s="306"/>
      <c r="F1508" s="302">
        <f>E1508*D1508</f>
        <v>0</v>
      </c>
    </row>
    <row r="1509" spans="1:6" s="142" customFormat="1" ht="13.2">
      <c r="A1509" s="303"/>
      <c r="B1509" s="284"/>
      <c r="C1509" s="285"/>
      <c r="D1509" s="286"/>
      <c r="E1509" s="306"/>
      <c r="F1509" s="276"/>
    </row>
    <row r="1510" spans="1:6" s="142" customFormat="1" ht="13.2">
      <c r="A1510" s="270">
        <f>MAX($A$1415:$A1509)+1</f>
        <v>48</v>
      </c>
      <c r="B1510" s="330" t="s">
        <v>1132</v>
      </c>
      <c r="C1510" s="331" t="s">
        <v>353</v>
      </c>
      <c r="D1510" s="272">
        <v>1</v>
      </c>
      <c r="E1510" s="275"/>
      <c r="F1510" s="370">
        <f>D1510*E1510</f>
        <v>0</v>
      </c>
    </row>
    <row r="1511" spans="1:6" s="142" customFormat="1" ht="13.2">
      <c r="A1511" s="270"/>
      <c r="B1511" s="274"/>
      <c r="C1511" s="271"/>
      <c r="D1511" s="272"/>
      <c r="E1511" s="128"/>
      <c r="F1511" s="370"/>
    </row>
    <row r="1512" spans="1:6" s="142" customFormat="1" ht="13.2">
      <c r="A1512" s="270">
        <f>MAX($A$1415:$A1510)+1</f>
        <v>49</v>
      </c>
      <c r="B1512" s="295" t="s">
        <v>1133</v>
      </c>
      <c r="C1512" s="304" t="s">
        <v>352</v>
      </c>
      <c r="D1512" s="305">
        <v>30</v>
      </c>
      <c r="E1512" s="275"/>
      <c r="F1512" s="370">
        <f>E1512*D1512</f>
        <v>0</v>
      </c>
    </row>
    <row r="1513" spans="1:6" s="142" customFormat="1" ht="13.2">
      <c r="A1513" s="270"/>
      <c r="B1513" s="274"/>
      <c r="C1513" s="271"/>
      <c r="D1513" s="272"/>
      <c r="E1513" s="128"/>
      <c r="F1513" s="370"/>
    </row>
    <row r="1514" spans="1:6" s="142" customFormat="1" ht="26.4">
      <c r="A1514" s="270">
        <f>MAX($A$1415:$A1512)+1</f>
        <v>50</v>
      </c>
      <c r="B1514" s="295" t="s">
        <v>1134</v>
      </c>
      <c r="C1514" s="304" t="s">
        <v>352</v>
      </c>
      <c r="D1514" s="305">
        <v>8</v>
      </c>
      <c r="E1514" s="275"/>
      <c r="F1514" s="370">
        <f>E1514*D1514</f>
        <v>0</v>
      </c>
    </row>
    <row r="1515" spans="1:6" s="142" customFormat="1" ht="13.2">
      <c r="A1515" s="270"/>
      <c r="B1515" s="274"/>
      <c r="C1515" s="271"/>
      <c r="D1515" s="272"/>
      <c r="E1515" s="128"/>
      <c r="F1515" s="370"/>
    </row>
    <row r="1516" spans="1:6" s="142" customFormat="1" ht="26.4">
      <c r="A1516" s="270">
        <f>MAX($A$1415:$A1514)+1</f>
        <v>51</v>
      </c>
      <c r="B1516" s="295" t="s">
        <v>1135</v>
      </c>
      <c r="C1516" s="304" t="s">
        <v>353</v>
      </c>
      <c r="D1516" s="305">
        <v>1</v>
      </c>
      <c r="E1516" s="275"/>
      <c r="F1516" s="370">
        <f>E1516*D1516</f>
        <v>0</v>
      </c>
    </row>
    <row r="1517" spans="1:6" s="142" customFormat="1" ht="13.2">
      <c r="A1517" s="192"/>
      <c r="B1517" s="287"/>
      <c r="C1517" s="108"/>
      <c r="D1517" s="109"/>
      <c r="E1517" s="144"/>
      <c r="F1517" s="364"/>
    </row>
    <row r="1518" spans="1:6" ht="14.4" thickBot="1">
      <c r="A1518" s="199"/>
      <c r="B1518" s="175" t="s">
        <v>1136</v>
      </c>
      <c r="C1518" s="125"/>
      <c r="D1518" s="123"/>
      <c r="E1518" s="149"/>
      <c r="F1518" s="363">
        <f>SUM(F1415:F1516)</f>
        <v>0</v>
      </c>
    </row>
    <row r="1519" spans="1:6" ht="14.4" thickTop="1"/>
    <row r="1522" spans="1:6" s="163" customFormat="1" ht="17.399999999999999">
      <c r="A1522" s="228" t="s">
        <v>331</v>
      </c>
      <c r="B1522" s="228" t="s">
        <v>1185</v>
      </c>
      <c r="C1522" s="129"/>
      <c r="D1522" s="130"/>
      <c r="E1522" s="152"/>
      <c r="F1522" s="131"/>
    </row>
    <row r="1524" spans="1:6" s="142" customFormat="1" ht="39.6">
      <c r="A1524" s="270">
        <f>MAX($A$1523:$A1523)+1</f>
        <v>1</v>
      </c>
      <c r="B1524" s="274" t="s">
        <v>1137</v>
      </c>
      <c r="C1524" s="271" t="s">
        <v>353</v>
      </c>
      <c r="D1524" s="272">
        <v>1</v>
      </c>
      <c r="E1524" s="275"/>
      <c r="F1524" s="273">
        <f>E1524*D1524</f>
        <v>0</v>
      </c>
    </row>
    <row r="1525" spans="1:6" s="142" customFormat="1" ht="13.2">
      <c r="A1525" s="332" t="s">
        <v>1138</v>
      </c>
      <c r="B1525" s="333" t="s">
        <v>1139</v>
      </c>
      <c r="C1525" s="312" t="s">
        <v>353</v>
      </c>
      <c r="D1525" s="313">
        <v>1</v>
      </c>
      <c r="E1525" s="222"/>
      <c r="F1525" s="334">
        <f>+E1525*D1525</f>
        <v>0</v>
      </c>
    </row>
    <row r="1526" spans="1:6" s="142" customFormat="1" ht="13.2">
      <c r="A1526" s="332" t="s">
        <v>1138</v>
      </c>
      <c r="B1526" s="333" t="s">
        <v>1140</v>
      </c>
      <c r="C1526" s="312" t="s">
        <v>350</v>
      </c>
      <c r="D1526" s="313">
        <v>1</v>
      </c>
      <c r="E1526" s="222"/>
      <c r="F1526" s="334">
        <f>+E1526*D1526</f>
        <v>0</v>
      </c>
    </row>
    <row r="1527" spans="1:6" s="142" customFormat="1" ht="13.2">
      <c r="A1527" s="332" t="s">
        <v>1138</v>
      </c>
      <c r="B1527" s="333" t="s">
        <v>1141</v>
      </c>
      <c r="C1527" s="312" t="s">
        <v>350</v>
      </c>
      <c r="D1527" s="313">
        <v>1</v>
      </c>
      <c r="E1527" s="222"/>
      <c r="F1527" s="334">
        <f>+E1527*D1527</f>
        <v>0</v>
      </c>
    </row>
    <row r="1528" spans="1:6" s="142" customFormat="1" ht="13.2">
      <c r="A1528" s="335" t="s">
        <v>1138</v>
      </c>
      <c r="B1528" s="274" t="s">
        <v>1142</v>
      </c>
      <c r="C1528" s="271" t="s">
        <v>350</v>
      </c>
      <c r="D1528" s="272">
        <v>1</v>
      </c>
      <c r="E1528" s="275"/>
      <c r="F1528" s="273">
        <f t="shared" ref="F1528:F1538" si="30">E1528*D1528</f>
        <v>0</v>
      </c>
    </row>
    <row r="1529" spans="1:6" s="142" customFormat="1" ht="13.2">
      <c r="A1529" s="335" t="s">
        <v>1138</v>
      </c>
      <c r="B1529" s="274" t="s">
        <v>1143</v>
      </c>
      <c r="C1529" s="271" t="s">
        <v>350</v>
      </c>
      <c r="D1529" s="272">
        <v>3</v>
      </c>
      <c r="E1529" s="275"/>
      <c r="F1529" s="273">
        <f t="shared" si="30"/>
        <v>0</v>
      </c>
    </row>
    <row r="1530" spans="1:6" s="142" customFormat="1" ht="13.2">
      <c r="A1530" s="335" t="s">
        <v>1138</v>
      </c>
      <c r="B1530" s="274" t="s">
        <v>1144</v>
      </c>
      <c r="C1530" s="271" t="s">
        <v>350</v>
      </c>
      <c r="D1530" s="272">
        <v>1</v>
      </c>
      <c r="E1530" s="275"/>
      <c r="F1530" s="273">
        <f t="shared" si="30"/>
        <v>0</v>
      </c>
    </row>
    <row r="1531" spans="1:6" s="142" customFormat="1" ht="303.60000000000002">
      <c r="A1531" s="335" t="s">
        <v>1138</v>
      </c>
      <c r="B1531" s="274" t="s">
        <v>1145</v>
      </c>
      <c r="C1531" s="271" t="s">
        <v>350</v>
      </c>
      <c r="D1531" s="272">
        <v>1</v>
      </c>
      <c r="E1531" s="275"/>
      <c r="F1531" s="273">
        <f t="shared" si="30"/>
        <v>0</v>
      </c>
    </row>
    <row r="1532" spans="1:6" s="142" customFormat="1" ht="13.2">
      <c r="A1532" s="335" t="s">
        <v>1138</v>
      </c>
      <c r="B1532" s="274" t="s">
        <v>1146</v>
      </c>
      <c r="C1532" s="271" t="s">
        <v>350</v>
      </c>
      <c r="D1532" s="272">
        <v>1</v>
      </c>
      <c r="E1532" s="275"/>
      <c r="F1532" s="273">
        <f t="shared" si="30"/>
        <v>0</v>
      </c>
    </row>
    <row r="1533" spans="1:6" s="142" customFormat="1" ht="13.2">
      <c r="A1533" s="335" t="s">
        <v>1138</v>
      </c>
      <c r="B1533" s="274" t="s">
        <v>1147</v>
      </c>
      <c r="C1533" s="271" t="s">
        <v>350</v>
      </c>
      <c r="D1533" s="272">
        <v>3</v>
      </c>
      <c r="E1533" s="275"/>
      <c r="F1533" s="273">
        <f t="shared" si="30"/>
        <v>0</v>
      </c>
    </row>
    <row r="1534" spans="1:6" s="142" customFormat="1" ht="26.4">
      <c r="A1534" s="335" t="s">
        <v>1138</v>
      </c>
      <c r="B1534" s="274" t="s">
        <v>1148</v>
      </c>
      <c r="C1534" s="271" t="s">
        <v>350</v>
      </c>
      <c r="D1534" s="272">
        <v>1</v>
      </c>
      <c r="E1534" s="275"/>
      <c r="F1534" s="273">
        <f t="shared" si="30"/>
        <v>0</v>
      </c>
    </row>
    <row r="1535" spans="1:6" s="142" customFormat="1" ht="13.2">
      <c r="A1535" s="335" t="s">
        <v>1138</v>
      </c>
      <c r="B1535" s="274" t="s">
        <v>1149</v>
      </c>
      <c r="C1535" s="271" t="s">
        <v>350</v>
      </c>
      <c r="D1535" s="272">
        <v>1</v>
      </c>
      <c r="E1535" s="275"/>
      <c r="F1535" s="273">
        <f t="shared" si="30"/>
        <v>0</v>
      </c>
    </row>
    <row r="1536" spans="1:6" s="142" customFormat="1" ht="13.2">
      <c r="A1536" s="335" t="s">
        <v>1138</v>
      </c>
      <c r="B1536" s="274" t="s">
        <v>1150</v>
      </c>
      <c r="C1536" s="271" t="s">
        <v>350</v>
      </c>
      <c r="D1536" s="272">
        <v>9</v>
      </c>
      <c r="E1536" s="275"/>
      <c r="F1536" s="273">
        <f t="shared" si="30"/>
        <v>0</v>
      </c>
    </row>
    <row r="1537" spans="1:6" s="142" customFormat="1" ht="13.2">
      <c r="A1537" s="335" t="s">
        <v>1138</v>
      </c>
      <c r="B1537" s="274" t="s">
        <v>1151</v>
      </c>
      <c r="C1537" s="271" t="s">
        <v>353</v>
      </c>
      <c r="D1537" s="272">
        <v>1</v>
      </c>
      <c r="E1537" s="275"/>
      <c r="F1537" s="273">
        <f t="shared" si="30"/>
        <v>0</v>
      </c>
    </row>
    <row r="1538" spans="1:6" s="142" customFormat="1" ht="13.2">
      <c r="A1538" s="283" t="s">
        <v>1138</v>
      </c>
      <c r="B1538" s="274" t="s">
        <v>1152</v>
      </c>
      <c r="C1538" s="271" t="s">
        <v>353</v>
      </c>
      <c r="D1538" s="272">
        <v>1</v>
      </c>
      <c r="E1538" s="128"/>
      <c r="F1538" s="273">
        <f t="shared" si="30"/>
        <v>0</v>
      </c>
    </row>
    <row r="1539" spans="1:6" s="142" customFormat="1" ht="13.2">
      <c r="A1539" s="283" t="s">
        <v>1138</v>
      </c>
      <c r="B1539" s="274" t="s">
        <v>1153</v>
      </c>
      <c r="C1539" s="271" t="s">
        <v>352</v>
      </c>
      <c r="D1539" s="272">
        <v>16</v>
      </c>
      <c r="E1539" s="275"/>
      <c r="F1539" s="273">
        <f>E1539*D1539</f>
        <v>0</v>
      </c>
    </row>
    <row r="1540" spans="1:6" s="142" customFormat="1" ht="13.2">
      <c r="A1540" s="283" t="s">
        <v>1138</v>
      </c>
      <c r="B1540" s="274" t="s">
        <v>1154</v>
      </c>
      <c r="C1540" s="271" t="s">
        <v>352</v>
      </c>
      <c r="D1540" s="272">
        <v>8</v>
      </c>
      <c r="E1540" s="275"/>
      <c r="F1540" s="273">
        <f>E1540*D1540</f>
        <v>0</v>
      </c>
    </row>
    <row r="1541" spans="1:6" s="142" customFormat="1" ht="13.2">
      <c r="A1541" s="283" t="s">
        <v>1138</v>
      </c>
      <c r="B1541" s="274" t="s">
        <v>1155</v>
      </c>
      <c r="C1541" s="271" t="s">
        <v>350</v>
      </c>
      <c r="D1541" s="272">
        <v>1</v>
      </c>
      <c r="E1541" s="275"/>
      <c r="F1541" s="273">
        <f>E1541*D1541</f>
        <v>0</v>
      </c>
    </row>
    <row r="1542" spans="1:6" s="142" customFormat="1" ht="13.2">
      <c r="A1542" s="283"/>
      <c r="B1542" s="338" t="s">
        <v>220</v>
      </c>
      <c r="C1542" s="271"/>
      <c r="D1542" s="272"/>
      <c r="E1542" s="128"/>
      <c r="F1542" s="273"/>
    </row>
    <row r="1543" spans="1:6" s="142" customFormat="1" ht="39.6">
      <c r="A1543" s="283"/>
      <c r="B1543" s="338" t="s">
        <v>1156</v>
      </c>
      <c r="C1543" s="271"/>
      <c r="D1543" s="272"/>
      <c r="E1543" s="128"/>
      <c r="F1543" s="273"/>
    </row>
    <row r="1544" spans="1:6" s="142" customFormat="1" ht="13.2">
      <c r="A1544" s="339"/>
      <c r="B1544" s="340"/>
      <c r="C1544" s="341"/>
      <c r="D1544" s="342"/>
      <c r="E1544" s="297"/>
      <c r="F1544" s="297"/>
    </row>
    <row r="1545" spans="1:6" s="142" customFormat="1" ht="39.6">
      <c r="A1545" s="270">
        <f>MAX($A$1523:$A1544)+1</f>
        <v>2</v>
      </c>
      <c r="B1545" s="274" t="s">
        <v>1157</v>
      </c>
      <c r="C1545" s="271" t="s">
        <v>353</v>
      </c>
      <c r="D1545" s="272">
        <v>1</v>
      </c>
      <c r="E1545" s="275"/>
      <c r="F1545" s="273">
        <f>E1545*D1545</f>
        <v>0</v>
      </c>
    </row>
    <row r="1546" spans="1:6" s="142" customFormat="1" ht="13.2">
      <c r="A1546" s="332" t="s">
        <v>1138</v>
      </c>
      <c r="B1546" s="333" t="s">
        <v>1139</v>
      </c>
      <c r="C1546" s="312" t="s">
        <v>353</v>
      </c>
      <c r="D1546" s="313">
        <v>1</v>
      </c>
      <c r="E1546" s="222"/>
      <c r="F1546" s="334">
        <f>+E1546*D1546</f>
        <v>0</v>
      </c>
    </row>
    <row r="1547" spans="1:6" s="142" customFormat="1" ht="13.2">
      <c r="A1547" s="332" t="s">
        <v>1138</v>
      </c>
      <c r="B1547" s="333" t="s">
        <v>1140</v>
      </c>
      <c r="C1547" s="312" t="s">
        <v>350</v>
      </c>
      <c r="D1547" s="313">
        <v>1</v>
      </c>
      <c r="E1547" s="222"/>
      <c r="F1547" s="334">
        <f>+E1547*D1547</f>
        <v>0</v>
      </c>
    </row>
    <row r="1548" spans="1:6" s="142" customFormat="1" ht="13.2">
      <c r="A1548" s="332" t="s">
        <v>1138</v>
      </c>
      <c r="B1548" s="333" t="s">
        <v>1141</v>
      </c>
      <c r="C1548" s="312" t="s">
        <v>350</v>
      </c>
      <c r="D1548" s="313">
        <v>1</v>
      </c>
      <c r="E1548" s="222"/>
      <c r="F1548" s="334">
        <f>+E1548*D1548</f>
        <v>0</v>
      </c>
    </row>
    <row r="1549" spans="1:6" s="142" customFormat="1" ht="13.2">
      <c r="A1549" s="335" t="s">
        <v>1138</v>
      </c>
      <c r="B1549" s="274" t="s">
        <v>1158</v>
      </c>
      <c r="C1549" s="271" t="s">
        <v>350</v>
      </c>
      <c r="D1549" s="272">
        <v>3</v>
      </c>
      <c r="E1549" s="275"/>
      <c r="F1549" s="273">
        <f t="shared" ref="F1549:F1558" si="31">E1549*D1549</f>
        <v>0</v>
      </c>
    </row>
    <row r="1550" spans="1:6" s="142" customFormat="1" ht="13.2">
      <c r="A1550" s="335" t="s">
        <v>1138</v>
      </c>
      <c r="B1550" s="274" t="s">
        <v>1159</v>
      </c>
      <c r="C1550" s="271" t="s">
        <v>350</v>
      </c>
      <c r="D1550" s="272">
        <v>3</v>
      </c>
      <c r="E1550" s="275"/>
      <c r="F1550" s="273">
        <f t="shared" si="31"/>
        <v>0</v>
      </c>
    </row>
    <row r="1551" spans="1:6" s="142" customFormat="1" ht="13.2">
      <c r="A1551" s="335" t="s">
        <v>1138</v>
      </c>
      <c r="B1551" s="274" t="s">
        <v>1160</v>
      </c>
      <c r="C1551" s="271" t="s">
        <v>350</v>
      </c>
      <c r="D1551" s="272">
        <v>3</v>
      </c>
      <c r="E1551" s="275"/>
      <c r="F1551" s="273">
        <f t="shared" si="31"/>
        <v>0</v>
      </c>
    </row>
    <row r="1552" spans="1:6" s="142" customFormat="1" ht="13.2">
      <c r="A1552" s="335" t="s">
        <v>1138</v>
      </c>
      <c r="B1552" s="274" t="s">
        <v>1161</v>
      </c>
      <c r="C1552" s="271" t="s">
        <v>350</v>
      </c>
      <c r="D1552" s="336">
        <v>9</v>
      </c>
      <c r="E1552" s="275"/>
      <c r="F1552" s="273">
        <f t="shared" si="31"/>
        <v>0</v>
      </c>
    </row>
    <row r="1553" spans="1:6" s="142" customFormat="1" ht="13.2">
      <c r="A1553" s="335" t="s">
        <v>1138</v>
      </c>
      <c r="B1553" s="274" t="s">
        <v>1162</v>
      </c>
      <c r="C1553" s="271" t="s">
        <v>350</v>
      </c>
      <c r="D1553" s="336">
        <v>3</v>
      </c>
      <c r="E1553" s="275"/>
      <c r="F1553" s="273">
        <f t="shared" si="31"/>
        <v>0</v>
      </c>
    </row>
    <row r="1554" spans="1:6" s="142" customFormat="1" ht="13.2">
      <c r="A1554" s="335" t="s">
        <v>1138</v>
      </c>
      <c r="B1554" s="274" t="s">
        <v>1163</v>
      </c>
      <c r="C1554" s="271" t="s">
        <v>350</v>
      </c>
      <c r="D1554" s="336">
        <v>21</v>
      </c>
      <c r="E1554" s="275"/>
      <c r="F1554" s="273">
        <f t="shared" si="31"/>
        <v>0</v>
      </c>
    </row>
    <row r="1555" spans="1:6" s="142" customFormat="1" ht="13.2">
      <c r="A1555" s="335" t="s">
        <v>1138</v>
      </c>
      <c r="B1555" s="274" t="s">
        <v>1149</v>
      </c>
      <c r="C1555" s="271" t="s">
        <v>350</v>
      </c>
      <c r="D1555" s="272">
        <v>1</v>
      </c>
      <c r="E1555" s="275"/>
      <c r="F1555" s="273">
        <f t="shared" si="31"/>
        <v>0</v>
      </c>
    </row>
    <row r="1556" spans="1:6" s="142" customFormat="1" ht="26.4">
      <c r="A1556" s="335" t="s">
        <v>1138</v>
      </c>
      <c r="B1556" s="274" t="s">
        <v>1187</v>
      </c>
      <c r="C1556" s="271" t="s">
        <v>395</v>
      </c>
      <c r="D1556" s="337">
        <v>2.5</v>
      </c>
      <c r="E1556" s="275"/>
      <c r="F1556" s="273">
        <f t="shared" si="31"/>
        <v>0</v>
      </c>
    </row>
    <row r="1557" spans="1:6" s="142" customFormat="1" ht="26.4">
      <c r="A1557" s="335" t="s">
        <v>1138</v>
      </c>
      <c r="B1557" s="274" t="s">
        <v>1164</v>
      </c>
      <c r="C1557" s="271" t="s">
        <v>395</v>
      </c>
      <c r="D1557" s="337">
        <v>2</v>
      </c>
      <c r="E1557" s="275"/>
      <c r="F1557" s="273">
        <f t="shared" si="31"/>
        <v>0</v>
      </c>
    </row>
    <row r="1558" spans="1:6" s="142" customFormat="1" ht="13.2">
      <c r="A1558" s="283" t="s">
        <v>1138</v>
      </c>
      <c r="B1558" s="274" t="s">
        <v>1152</v>
      </c>
      <c r="C1558" s="271" t="s">
        <v>353</v>
      </c>
      <c r="D1558" s="272">
        <v>1</v>
      </c>
      <c r="E1558" s="128"/>
      <c r="F1558" s="273">
        <f t="shared" si="31"/>
        <v>0</v>
      </c>
    </row>
    <row r="1559" spans="1:6" s="142" customFormat="1" ht="13.2">
      <c r="A1559" s="283" t="s">
        <v>1138</v>
      </c>
      <c r="B1559" s="274" t="s">
        <v>1153</v>
      </c>
      <c r="C1559" s="271" t="s">
        <v>352</v>
      </c>
      <c r="D1559" s="272">
        <v>24</v>
      </c>
      <c r="E1559" s="275"/>
      <c r="F1559" s="273">
        <f>E1559*D1559</f>
        <v>0</v>
      </c>
    </row>
    <row r="1560" spans="1:6" s="142" customFormat="1" ht="13.2">
      <c r="A1560" s="283" t="s">
        <v>1138</v>
      </c>
      <c r="B1560" s="274" t="s">
        <v>1154</v>
      </c>
      <c r="C1560" s="271" t="s">
        <v>352</v>
      </c>
      <c r="D1560" s="272">
        <v>8</v>
      </c>
      <c r="E1560" s="275"/>
      <c r="F1560" s="273">
        <f>E1560*D1560</f>
        <v>0</v>
      </c>
    </row>
    <row r="1561" spans="1:6" s="142" customFormat="1" ht="13.2">
      <c r="A1561" s="283" t="s">
        <v>1138</v>
      </c>
      <c r="B1561" s="274" t="s">
        <v>1155</v>
      </c>
      <c r="C1561" s="271" t="s">
        <v>350</v>
      </c>
      <c r="D1561" s="272">
        <v>1</v>
      </c>
      <c r="E1561" s="275"/>
      <c r="F1561" s="273">
        <f>E1561*D1561</f>
        <v>0</v>
      </c>
    </row>
    <row r="1562" spans="1:6" s="142" customFormat="1" ht="13.2">
      <c r="A1562" s="283"/>
      <c r="B1562" s="338" t="s">
        <v>220</v>
      </c>
      <c r="C1562" s="271"/>
      <c r="D1562" s="272"/>
      <c r="E1562" s="128"/>
      <c r="F1562" s="273"/>
    </row>
    <row r="1563" spans="1:6" s="142" customFormat="1" ht="39.6">
      <c r="A1563" s="283"/>
      <c r="B1563" s="338" t="s">
        <v>1156</v>
      </c>
      <c r="C1563" s="271"/>
      <c r="D1563" s="272"/>
      <c r="E1563" s="128"/>
      <c r="F1563" s="273"/>
    </row>
    <row r="1564" spans="1:6" s="142" customFormat="1" ht="13.2">
      <c r="A1564" s="283"/>
      <c r="B1564" s="338"/>
      <c r="C1564" s="271"/>
      <c r="D1564" s="272"/>
      <c r="E1564" s="128"/>
      <c r="F1564" s="273"/>
    </row>
    <row r="1565" spans="1:6" s="142" customFormat="1" ht="39.6">
      <c r="A1565" s="270">
        <f>MAX($A$1523:$A1563)+1</f>
        <v>3</v>
      </c>
      <c r="B1565" s="274" t="s">
        <v>1165</v>
      </c>
      <c r="C1565" s="271" t="s">
        <v>353</v>
      </c>
      <c r="D1565" s="272">
        <v>1</v>
      </c>
      <c r="E1565" s="275"/>
      <c r="F1565" s="273">
        <f>E1565*D1565</f>
        <v>0</v>
      </c>
    </row>
    <row r="1566" spans="1:6" s="142" customFormat="1" ht="13.2">
      <c r="A1566" s="332" t="s">
        <v>1138</v>
      </c>
      <c r="B1566" s="333" t="s">
        <v>1139</v>
      </c>
      <c r="C1566" s="312" t="s">
        <v>353</v>
      </c>
      <c r="D1566" s="313">
        <v>1</v>
      </c>
      <c r="E1566" s="222"/>
      <c r="F1566" s="334">
        <f>+E1566*D1566</f>
        <v>0</v>
      </c>
    </row>
    <row r="1567" spans="1:6" s="142" customFormat="1" ht="13.2">
      <c r="A1567" s="332" t="s">
        <v>1138</v>
      </c>
      <c r="B1567" s="333" t="s">
        <v>1140</v>
      </c>
      <c r="C1567" s="312" t="s">
        <v>350</v>
      </c>
      <c r="D1567" s="313">
        <v>1</v>
      </c>
      <c r="E1567" s="222"/>
      <c r="F1567" s="334">
        <f>+E1567*D1567</f>
        <v>0</v>
      </c>
    </row>
    <row r="1568" spans="1:6" s="142" customFormat="1" ht="13.2">
      <c r="A1568" s="332" t="s">
        <v>1138</v>
      </c>
      <c r="B1568" s="333" t="s">
        <v>1141</v>
      </c>
      <c r="C1568" s="312" t="s">
        <v>350</v>
      </c>
      <c r="D1568" s="313">
        <v>1</v>
      </c>
      <c r="E1568" s="222"/>
      <c r="F1568" s="334">
        <f>+E1568*D1568</f>
        <v>0</v>
      </c>
    </row>
    <row r="1569" spans="1:6" s="142" customFormat="1" ht="13.2">
      <c r="A1569" s="335" t="s">
        <v>1138</v>
      </c>
      <c r="B1569" s="274" t="s">
        <v>1166</v>
      </c>
      <c r="C1569" s="271" t="s">
        <v>350</v>
      </c>
      <c r="D1569" s="272">
        <v>1</v>
      </c>
      <c r="E1569" s="275"/>
      <c r="F1569" s="273">
        <f>E1569*D1569</f>
        <v>0</v>
      </c>
    </row>
    <row r="1570" spans="1:6" s="142" customFormat="1" ht="13.2">
      <c r="A1570" s="335" t="s">
        <v>1138</v>
      </c>
      <c r="B1570" s="274" t="s">
        <v>1161</v>
      </c>
      <c r="C1570" s="271" t="s">
        <v>350</v>
      </c>
      <c r="D1570" s="336">
        <v>16</v>
      </c>
      <c r="E1570" s="275"/>
      <c r="F1570" s="273">
        <f>E1570*D1570</f>
        <v>0</v>
      </c>
    </row>
    <row r="1571" spans="1:6" s="142" customFormat="1" ht="13.2">
      <c r="A1571" s="335" t="s">
        <v>1138</v>
      </c>
      <c r="B1571" s="274" t="s">
        <v>1163</v>
      </c>
      <c r="C1571" s="271" t="s">
        <v>350</v>
      </c>
      <c r="D1571" s="336">
        <v>9</v>
      </c>
      <c r="E1571" s="275"/>
      <c r="F1571" s="273">
        <f t="shared" ref="F1571:F1577" si="32">E1571*D1571</f>
        <v>0</v>
      </c>
    </row>
    <row r="1572" spans="1:6" s="142" customFormat="1" ht="13.2">
      <c r="A1572" s="335" t="s">
        <v>1138</v>
      </c>
      <c r="B1572" s="274" t="s">
        <v>1167</v>
      </c>
      <c r="C1572" s="271" t="s">
        <v>350</v>
      </c>
      <c r="D1572" s="336">
        <v>9</v>
      </c>
      <c r="E1572" s="275"/>
      <c r="F1572" s="273">
        <f>E1572*D1572</f>
        <v>0</v>
      </c>
    </row>
    <row r="1573" spans="1:6" s="142" customFormat="1" ht="13.2">
      <c r="A1573" s="335" t="s">
        <v>1138</v>
      </c>
      <c r="B1573" s="274" t="s">
        <v>1168</v>
      </c>
      <c r="C1573" s="271" t="s">
        <v>350</v>
      </c>
      <c r="D1573" s="336">
        <v>30</v>
      </c>
      <c r="E1573" s="275"/>
      <c r="F1573" s="273">
        <f>E1573*D1573</f>
        <v>0</v>
      </c>
    </row>
    <row r="1574" spans="1:6" s="142" customFormat="1" ht="13.2">
      <c r="A1574" s="335" t="s">
        <v>1138</v>
      </c>
      <c r="B1574" s="274" t="s">
        <v>1169</v>
      </c>
      <c r="C1574" s="271" t="s">
        <v>350</v>
      </c>
      <c r="D1574" s="336">
        <v>1</v>
      </c>
      <c r="E1574" s="275"/>
      <c r="F1574" s="273">
        <f t="shared" si="32"/>
        <v>0</v>
      </c>
    </row>
    <row r="1575" spans="1:6" s="142" customFormat="1" ht="13.2">
      <c r="A1575" s="335" t="s">
        <v>1138</v>
      </c>
      <c r="B1575" s="274" t="s">
        <v>1170</v>
      </c>
      <c r="C1575" s="271" t="s">
        <v>350</v>
      </c>
      <c r="D1575" s="336">
        <v>38</v>
      </c>
      <c r="E1575" s="275"/>
      <c r="F1575" s="273">
        <f t="shared" si="32"/>
        <v>0</v>
      </c>
    </row>
    <row r="1576" spans="1:6" s="142" customFormat="1" ht="13.2">
      <c r="A1576" s="335" t="s">
        <v>1138</v>
      </c>
      <c r="B1576" s="274" t="s">
        <v>1171</v>
      </c>
      <c r="C1576" s="271" t="s">
        <v>350</v>
      </c>
      <c r="D1576" s="336">
        <v>14</v>
      </c>
      <c r="E1576" s="275"/>
      <c r="F1576" s="273">
        <f t="shared" si="32"/>
        <v>0</v>
      </c>
    </row>
    <row r="1577" spans="1:6" s="142" customFormat="1" ht="13.2">
      <c r="A1577" s="335" t="s">
        <v>1138</v>
      </c>
      <c r="B1577" s="274" t="s">
        <v>1172</v>
      </c>
      <c r="C1577" s="271" t="s">
        <v>350</v>
      </c>
      <c r="D1577" s="336">
        <v>2</v>
      </c>
      <c r="E1577" s="275"/>
      <c r="F1577" s="273">
        <f t="shared" si="32"/>
        <v>0</v>
      </c>
    </row>
    <row r="1578" spans="1:6" s="142" customFormat="1" ht="13.2">
      <c r="A1578" s="335" t="s">
        <v>1138</v>
      </c>
      <c r="B1578" s="274" t="s">
        <v>1173</v>
      </c>
      <c r="C1578" s="271" t="s">
        <v>350</v>
      </c>
      <c r="D1578" s="336">
        <v>3</v>
      </c>
      <c r="E1578" s="275"/>
      <c r="F1578" s="273">
        <f>E1578*D1578</f>
        <v>0</v>
      </c>
    </row>
    <row r="1579" spans="1:6" s="142" customFormat="1" ht="13.2">
      <c r="A1579" s="335" t="s">
        <v>1138</v>
      </c>
      <c r="B1579" s="274" t="s">
        <v>1174</v>
      </c>
      <c r="C1579" s="271" t="s">
        <v>350</v>
      </c>
      <c r="D1579" s="336">
        <v>2</v>
      </c>
      <c r="E1579" s="275"/>
      <c r="F1579" s="273">
        <f>E1579*D1579</f>
        <v>0</v>
      </c>
    </row>
    <row r="1580" spans="1:6" s="142" customFormat="1" ht="13.2">
      <c r="A1580" s="335" t="s">
        <v>1138</v>
      </c>
      <c r="B1580" s="274" t="s">
        <v>1149</v>
      </c>
      <c r="C1580" s="271" t="s">
        <v>350</v>
      </c>
      <c r="D1580" s="272">
        <v>1</v>
      </c>
      <c r="E1580" s="275"/>
      <c r="F1580" s="273">
        <f>E1580*D1580</f>
        <v>0</v>
      </c>
    </row>
    <row r="1581" spans="1:6" s="142" customFormat="1" ht="13.2">
      <c r="A1581" s="283" t="s">
        <v>1138</v>
      </c>
      <c r="B1581" s="274" t="s">
        <v>1152</v>
      </c>
      <c r="C1581" s="271" t="s">
        <v>353</v>
      </c>
      <c r="D1581" s="272">
        <v>1</v>
      </c>
      <c r="E1581" s="128"/>
      <c r="F1581" s="273">
        <f t="shared" ref="F1581" si="33">E1581*D1581</f>
        <v>0</v>
      </c>
    </row>
    <row r="1582" spans="1:6" s="142" customFormat="1" ht="13.2">
      <c r="A1582" s="283" t="s">
        <v>1138</v>
      </c>
      <c r="B1582" s="274" t="s">
        <v>1153</v>
      </c>
      <c r="C1582" s="271" t="s">
        <v>352</v>
      </c>
      <c r="D1582" s="272">
        <v>35</v>
      </c>
      <c r="E1582" s="275"/>
      <c r="F1582" s="273">
        <f>E1582*D1582</f>
        <v>0</v>
      </c>
    </row>
    <row r="1583" spans="1:6" s="142" customFormat="1" ht="13.2">
      <c r="A1583" s="283" t="s">
        <v>1138</v>
      </c>
      <c r="B1583" s="274" t="s">
        <v>1154</v>
      </c>
      <c r="C1583" s="271" t="s">
        <v>352</v>
      </c>
      <c r="D1583" s="272">
        <v>10</v>
      </c>
      <c r="E1583" s="275"/>
      <c r="F1583" s="273">
        <f>E1583*D1583</f>
        <v>0</v>
      </c>
    </row>
    <row r="1584" spans="1:6" s="142" customFormat="1" ht="13.2">
      <c r="A1584" s="283" t="s">
        <v>1138</v>
      </c>
      <c r="B1584" s="274" t="s">
        <v>1155</v>
      </c>
      <c r="C1584" s="271" t="s">
        <v>350</v>
      </c>
      <c r="D1584" s="272">
        <v>1</v>
      </c>
      <c r="E1584" s="275"/>
      <c r="F1584" s="273">
        <f>E1584*D1584</f>
        <v>0</v>
      </c>
    </row>
    <row r="1585" spans="1:6" s="142" customFormat="1" ht="13.2">
      <c r="A1585" s="283"/>
      <c r="B1585" s="338" t="s">
        <v>220</v>
      </c>
      <c r="C1585" s="271"/>
      <c r="D1585" s="272"/>
      <c r="E1585" s="128"/>
      <c r="F1585" s="273"/>
    </row>
    <row r="1586" spans="1:6" s="142" customFormat="1" ht="39.6">
      <c r="A1586" s="283"/>
      <c r="B1586" s="338" t="s">
        <v>1156</v>
      </c>
      <c r="C1586" s="271"/>
      <c r="D1586" s="272"/>
      <c r="E1586" s="128"/>
      <c r="F1586" s="273"/>
    </row>
    <row r="1587" spans="1:6" s="142" customFormat="1" ht="13.2">
      <c r="A1587" s="283"/>
      <c r="B1587" s="338"/>
      <c r="C1587" s="271"/>
      <c r="D1587" s="272"/>
      <c r="E1587" s="128"/>
      <c r="F1587" s="273"/>
    </row>
    <row r="1588" spans="1:6" s="142" customFormat="1" ht="39.6">
      <c r="A1588" s="270">
        <f>MAX($A$1523:$A1587)+1</f>
        <v>4</v>
      </c>
      <c r="B1588" s="274" t="s">
        <v>1175</v>
      </c>
      <c r="C1588" s="271" t="s">
        <v>353</v>
      </c>
      <c r="D1588" s="272">
        <v>1</v>
      </c>
      <c r="E1588" s="275"/>
      <c r="F1588" s="273">
        <f>E1588*D1588</f>
        <v>0</v>
      </c>
    </row>
    <row r="1589" spans="1:6" s="142" customFormat="1" ht="13.2">
      <c r="A1589" s="332" t="s">
        <v>1138</v>
      </c>
      <c r="B1589" s="333" t="s">
        <v>1139</v>
      </c>
      <c r="C1589" s="312" t="s">
        <v>353</v>
      </c>
      <c r="D1589" s="313">
        <v>1</v>
      </c>
      <c r="E1589" s="222"/>
      <c r="F1589" s="334">
        <f>+E1589*D1589</f>
        <v>0</v>
      </c>
    </row>
    <row r="1590" spans="1:6" s="142" customFormat="1" ht="13.2">
      <c r="A1590" s="332" t="s">
        <v>1138</v>
      </c>
      <c r="B1590" s="333" t="s">
        <v>1140</v>
      </c>
      <c r="C1590" s="312" t="s">
        <v>350</v>
      </c>
      <c r="D1590" s="313">
        <v>1</v>
      </c>
      <c r="E1590" s="222"/>
      <c r="F1590" s="334">
        <f>+E1590*D1590</f>
        <v>0</v>
      </c>
    </row>
    <row r="1591" spans="1:6" s="142" customFormat="1" ht="13.2">
      <c r="A1591" s="332" t="s">
        <v>1138</v>
      </c>
      <c r="B1591" s="333" t="s">
        <v>1141</v>
      </c>
      <c r="C1591" s="312" t="s">
        <v>350</v>
      </c>
      <c r="D1591" s="313">
        <v>1</v>
      </c>
      <c r="E1591" s="222"/>
      <c r="F1591" s="334">
        <f>+E1591*D1591</f>
        <v>0</v>
      </c>
    </row>
    <row r="1592" spans="1:6" s="142" customFormat="1" ht="13.2">
      <c r="A1592" s="335" t="s">
        <v>1138</v>
      </c>
      <c r="B1592" s="274" t="s">
        <v>1176</v>
      </c>
      <c r="C1592" s="271" t="s">
        <v>350</v>
      </c>
      <c r="D1592" s="272">
        <v>1</v>
      </c>
      <c r="E1592" s="275"/>
      <c r="F1592" s="273">
        <f t="shared" ref="F1592:F1601" si="34">E1592*D1592</f>
        <v>0</v>
      </c>
    </row>
    <row r="1593" spans="1:6" s="142" customFormat="1" ht="26.4">
      <c r="A1593" s="335" t="s">
        <v>1138</v>
      </c>
      <c r="B1593" s="274" t="s">
        <v>1177</v>
      </c>
      <c r="C1593" s="271" t="s">
        <v>350</v>
      </c>
      <c r="D1593" s="272">
        <v>1</v>
      </c>
      <c r="E1593" s="275"/>
      <c r="F1593" s="273">
        <f t="shared" si="34"/>
        <v>0</v>
      </c>
    </row>
    <row r="1594" spans="1:6" s="142" customFormat="1" ht="13.2">
      <c r="A1594" s="335" t="s">
        <v>1138</v>
      </c>
      <c r="B1594" s="274" t="s">
        <v>1178</v>
      </c>
      <c r="C1594" s="271" t="s">
        <v>350</v>
      </c>
      <c r="D1594" s="336">
        <v>2</v>
      </c>
      <c r="E1594" s="275"/>
      <c r="F1594" s="273">
        <f t="shared" si="34"/>
        <v>0</v>
      </c>
    </row>
    <row r="1595" spans="1:6" s="142" customFormat="1" ht="13.2">
      <c r="A1595" s="335" t="s">
        <v>1138</v>
      </c>
      <c r="B1595" s="274" t="s">
        <v>1172</v>
      </c>
      <c r="C1595" s="271" t="s">
        <v>350</v>
      </c>
      <c r="D1595" s="336">
        <v>3</v>
      </c>
      <c r="E1595" s="275"/>
      <c r="F1595" s="273">
        <f t="shared" si="34"/>
        <v>0</v>
      </c>
    </row>
    <row r="1596" spans="1:6" s="142" customFormat="1" ht="13.2">
      <c r="A1596" s="335" t="s">
        <v>1138</v>
      </c>
      <c r="B1596" s="274" t="s">
        <v>1179</v>
      </c>
      <c r="C1596" s="271" t="s">
        <v>350</v>
      </c>
      <c r="D1596" s="336">
        <v>1</v>
      </c>
      <c r="E1596" s="275"/>
      <c r="F1596" s="273">
        <f t="shared" si="34"/>
        <v>0</v>
      </c>
    </row>
    <row r="1597" spans="1:6" s="142" customFormat="1" ht="13.2">
      <c r="A1597" s="335" t="s">
        <v>1138</v>
      </c>
      <c r="B1597" s="274" t="s">
        <v>1173</v>
      </c>
      <c r="C1597" s="271" t="s">
        <v>350</v>
      </c>
      <c r="D1597" s="336">
        <v>3</v>
      </c>
      <c r="E1597" s="275"/>
      <c r="F1597" s="273">
        <f t="shared" si="34"/>
        <v>0</v>
      </c>
    </row>
    <row r="1598" spans="1:6" s="142" customFormat="1" ht="13.2">
      <c r="A1598" s="335" t="s">
        <v>1138</v>
      </c>
      <c r="B1598" s="274" t="s">
        <v>1180</v>
      </c>
      <c r="C1598" s="271" t="s">
        <v>350</v>
      </c>
      <c r="D1598" s="336">
        <v>1</v>
      </c>
      <c r="E1598" s="275"/>
      <c r="F1598" s="273">
        <f t="shared" si="34"/>
        <v>0</v>
      </c>
    </row>
    <row r="1599" spans="1:6" s="142" customFormat="1" ht="13.2">
      <c r="A1599" s="335" t="s">
        <v>1138</v>
      </c>
      <c r="B1599" s="274" t="s">
        <v>1181</v>
      </c>
      <c r="C1599" s="271" t="s">
        <v>350</v>
      </c>
      <c r="D1599" s="336">
        <v>3</v>
      </c>
      <c r="E1599" s="275"/>
      <c r="F1599" s="273">
        <f t="shared" si="34"/>
        <v>0</v>
      </c>
    </row>
    <row r="1600" spans="1:6" s="142" customFormat="1" ht="26.4">
      <c r="A1600" s="335" t="s">
        <v>1138</v>
      </c>
      <c r="B1600" s="274" t="s">
        <v>1182</v>
      </c>
      <c r="C1600" s="271" t="s">
        <v>350</v>
      </c>
      <c r="D1600" s="336">
        <v>1</v>
      </c>
      <c r="E1600" s="275"/>
      <c r="F1600" s="273">
        <f t="shared" si="34"/>
        <v>0</v>
      </c>
    </row>
    <row r="1601" spans="1:6" s="142" customFormat="1" ht="13.2">
      <c r="A1601" s="283" t="s">
        <v>1138</v>
      </c>
      <c r="B1601" s="274" t="s">
        <v>1152</v>
      </c>
      <c r="C1601" s="271" t="s">
        <v>353</v>
      </c>
      <c r="D1601" s="272">
        <v>1</v>
      </c>
      <c r="E1601" s="128"/>
      <c r="F1601" s="273">
        <f t="shared" si="34"/>
        <v>0</v>
      </c>
    </row>
    <row r="1602" spans="1:6" s="142" customFormat="1" ht="13.2">
      <c r="A1602" s="283" t="s">
        <v>1138</v>
      </c>
      <c r="B1602" s="274" t="s">
        <v>1153</v>
      </c>
      <c r="C1602" s="271" t="s">
        <v>352</v>
      </c>
      <c r="D1602" s="272">
        <v>18</v>
      </c>
      <c r="E1602" s="275"/>
      <c r="F1602" s="273">
        <f>E1602*D1602</f>
        <v>0</v>
      </c>
    </row>
    <row r="1603" spans="1:6" s="142" customFormat="1" ht="13.2">
      <c r="A1603" s="283" t="s">
        <v>1138</v>
      </c>
      <c r="B1603" s="274" t="s">
        <v>1154</v>
      </c>
      <c r="C1603" s="271" t="s">
        <v>352</v>
      </c>
      <c r="D1603" s="272">
        <v>8</v>
      </c>
      <c r="E1603" s="275"/>
      <c r="F1603" s="273">
        <f>E1603*D1603</f>
        <v>0</v>
      </c>
    </row>
    <row r="1604" spans="1:6" s="142" customFormat="1" ht="13.2">
      <c r="A1604" s="283" t="s">
        <v>1138</v>
      </c>
      <c r="B1604" s="274" t="s">
        <v>1155</v>
      </c>
      <c r="C1604" s="271" t="s">
        <v>350</v>
      </c>
      <c r="D1604" s="272">
        <v>1</v>
      </c>
      <c r="E1604" s="275"/>
      <c r="F1604" s="273">
        <f>E1604*D1604</f>
        <v>0</v>
      </c>
    </row>
    <row r="1605" spans="1:6" s="142" customFormat="1" ht="13.2">
      <c r="A1605" s="283"/>
      <c r="B1605" s="338"/>
      <c r="C1605" s="271"/>
      <c r="D1605" s="272"/>
      <c r="E1605" s="128"/>
      <c r="F1605" s="273"/>
    </row>
    <row r="1606" spans="1:6" s="142" customFormat="1" ht="39.6">
      <c r="A1606" s="270">
        <f>MAX($A$1523:$A1605)+1</f>
        <v>5</v>
      </c>
      <c r="B1606" s="274" t="s">
        <v>1183</v>
      </c>
      <c r="C1606" s="271" t="s">
        <v>353</v>
      </c>
      <c r="D1606" s="272">
        <v>1</v>
      </c>
      <c r="E1606" s="275"/>
      <c r="F1606" s="273">
        <f>E1606*D1606</f>
        <v>0</v>
      </c>
    </row>
    <row r="1607" spans="1:6" s="142" customFormat="1" ht="13.2">
      <c r="A1607" s="332" t="s">
        <v>1138</v>
      </c>
      <c r="B1607" s="333" t="s">
        <v>1139</v>
      </c>
      <c r="C1607" s="312" t="s">
        <v>353</v>
      </c>
      <c r="D1607" s="313">
        <v>1</v>
      </c>
      <c r="E1607" s="222"/>
      <c r="F1607" s="334">
        <f>+E1607*D1607</f>
        <v>0</v>
      </c>
    </row>
    <row r="1608" spans="1:6" s="142" customFormat="1" ht="13.2">
      <c r="A1608" s="332" t="s">
        <v>1138</v>
      </c>
      <c r="B1608" s="333" t="s">
        <v>1140</v>
      </c>
      <c r="C1608" s="312" t="s">
        <v>350</v>
      </c>
      <c r="D1608" s="313">
        <v>1</v>
      </c>
      <c r="E1608" s="222"/>
      <c r="F1608" s="334">
        <f>+E1608*D1608</f>
        <v>0</v>
      </c>
    </row>
    <row r="1609" spans="1:6" s="142" customFormat="1" ht="13.2">
      <c r="A1609" s="332" t="s">
        <v>1138</v>
      </c>
      <c r="B1609" s="333" t="s">
        <v>1141</v>
      </c>
      <c r="C1609" s="312" t="s">
        <v>350</v>
      </c>
      <c r="D1609" s="313">
        <v>1</v>
      </c>
      <c r="E1609" s="222"/>
      <c r="F1609" s="334">
        <f>+E1609*D1609</f>
        <v>0</v>
      </c>
    </row>
    <row r="1610" spans="1:6" s="142" customFormat="1" ht="13.2">
      <c r="A1610" s="335" t="s">
        <v>1138</v>
      </c>
      <c r="B1610" s="274" t="s">
        <v>1176</v>
      </c>
      <c r="C1610" s="271" t="s">
        <v>350</v>
      </c>
      <c r="D1610" s="272">
        <v>1</v>
      </c>
      <c r="E1610" s="275"/>
      <c r="F1610" s="273">
        <f>E1610*D1610</f>
        <v>0</v>
      </c>
    </row>
    <row r="1611" spans="1:6" s="142" customFormat="1" ht="26.4">
      <c r="A1611" s="335" t="s">
        <v>1138</v>
      </c>
      <c r="B1611" s="274" t="s">
        <v>1177</v>
      </c>
      <c r="C1611" s="271" t="s">
        <v>350</v>
      </c>
      <c r="D1611" s="272">
        <v>1</v>
      </c>
      <c r="E1611" s="275"/>
      <c r="F1611" s="273">
        <f t="shared" ref="F1611:F1619" si="35">E1611*D1611</f>
        <v>0</v>
      </c>
    </row>
    <row r="1612" spans="1:6" s="142" customFormat="1" ht="13.2">
      <c r="A1612" s="335" t="s">
        <v>1138</v>
      </c>
      <c r="B1612" s="274" t="s">
        <v>1178</v>
      </c>
      <c r="C1612" s="271" t="s">
        <v>350</v>
      </c>
      <c r="D1612" s="336">
        <v>2</v>
      </c>
      <c r="E1612" s="275"/>
      <c r="F1612" s="273">
        <f t="shared" si="35"/>
        <v>0</v>
      </c>
    </row>
    <row r="1613" spans="1:6" s="142" customFormat="1" ht="13.2">
      <c r="A1613" s="335" t="s">
        <v>1138</v>
      </c>
      <c r="B1613" s="274" t="s">
        <v>1172</v>
      </c>
      <c r="C1613" s="271" t="s">
        <v>350</v>
      </c>
      <c r="D1613" s="336">
        <v>3</v>
      </c>
      <c r="E1613" s="275"/>
      <c r="F1613" s="273">
        <f t="shared" si="35"/>
        <v>0</v>
      </c>
    </row>
    <row r="1614" spans="1:6" s="142" customFormat="1" ht="13.2">
      <c r="A1614" s="335" t="s">
        <v>1138</v>
      </c>
      <c r="B1614" s="274" t="s">
        <v>1179</v>
      </c>
      <c r="C1614" s="271" t="s">
        <v>350</v>
      </c>
      <c r="D1614" s="336">
        <v>1</v>
      </c>
      <c r="E1614" s="275"/>
      <c r="F1614" s="273">
        <f t="shared" si="35"/>
        <v>0</v>
      </c>
    </row>
    <row r="1615" spans="1:6" s="142" customFormat="1" ht="13.2">
      <c r="A1615" s="335" t="s">
        <v>1138</v>
      </c>
      <c r="B1615" s="274" t="s">
        <v>1173</v>
      </c>
      <c r="C1615" s="271" t="s">
        <v>350</v>
      </c>
      <c r="D1615" s="336">
        <v>3</v>
      </c>
      <c r="E1615" s="275"/>
      <c r="F1615" s="273">
        <f t="shared" si="35"/>
        <v>0</v>
      </c>
    </row>
    <row r="1616" spans="1:6" s="142" customFormat="1" ht="13.2">
      <c r="A1616" s="335" t="s">
        <v>1138</v>
      </c>
      <c r="B1616" s="274" t="s">
        <v>1180</v>
      </c>
      <c r="C1616" s="271" t="s">
        <v>350</v>
      </c>
      <c r="D1616" s="336">
        <v>1</v>
      </c>
      <c r="E1616" s="275"/>
      <c r="F1616" s="273">
        <f t="shared" si="35"/>
        <v>0</v>
      </c>
    </row>
    <row r="1617" spans="1:6" s="142" customFormat="1" ht="13.2">
      <c r="A1617" s="335" t="s">
        <v>1138</v>
      </c>
      <c r="B1617" s="274" t="s">
        <v>1181</v>
      </c>
      <c r="C1617" s="271" t="s">
        <v>350</v>
      </c>
      <c r="D1617" s="336">
        <v>3</v>
      </c>
      <c r="E1617" s="275"/>
      <c r="F1617" s="273">
        <f t="shared" si="35"/>
        <v>0</v>
      </c>
    </row>
    <row r="1618" spans="1:6" s="142" customFormat="1" ht="26.4">
      <c r="A1618" s="335" t="s">
        <v>1138</v>
      </c>
      <c r="B1618" s="274" t="s">
        <v>1184</v>
      </c>
      <c r="C1618" s="271" t="s">
        <v>350</v>
      </c>
      <c r="D1618" s="336">
        <v>1</v>
      </c>
      <c r="E1618" s="275"/>
      <c r="F1618" s="273">
        <f t="shared" si="35"/>
        <v>0</v>
      </c>
    </row>
    <row r="1619" spans="1:6" s="142" customFormat="1" ht="13.2">
      <c r="A1619" s="283" t="s">
        <v>1138</v>
      </c>
      <c r="B1619" s="274" t="s">
        <v>1152</v>
      </c>
      <c r="C1619" s="271" t="s">
        <v>353</v>
      </c>
      <c r="D1619" s="272">
        <v>1</v>
      </c>
      <c r="E1619" s="128"/>
      <c r="F1619" s="273">
        <f t="shared" si="35"/>
        <v>0</v>
      </c>
    </row>
    <row r="1620" spans="1:6" s="142" customFormat="1" ht="13.2">
      <c r="A1620" s="283" t="s">
        <v>1138</v>
      </c>
      <c r="B1620" s="274" t="s">
        <v>1153</v>
      </c>
      <c r="C1620" s="271" t="s">
        <v>352</v>
      </c>
      <c r="D1620" s="272">
        <v>18</v>
      </c>
      <c r="E1620" s="275"/>
      <c r="F1620" s="273">
        <f>E1620*D1620</f>
        <v>0</v>
      </c>
    </row>
    <row r="1621" spans="1:6" s="142" customFormat="1" ht="13.2">
      <c r="A1621" s="283" t="s">
        <v>1138</v>
      </c>
      <c r="B1621" s="274" t="s">
        <v>1154</v>
      </c>
      <c r="C1621" s="271" t="s">
        <v>352</v>
      </c>
      <c r="D1621" s="272">
        <v>8</v>
      </c>
      <c r="E1621" s="275"/>
      <c r="F1621" s="273">
        <f>E1621*D1621</f>
        <v>0</v>
      </c>
    </row>
    <row r="1622" spans="1:6" s="142" customFormat="1" ht="13.2">
      <c r="A1622" s="283" t="s">
        <v>1138</v>
      </c>
      <c r="B1622" s="274" t="s">
        <v>1155</v>
      </c>
      <c r="C1622" s="271" t="s">
        <v>350</v>
      </c>
      <c r="D1622" s="272">
        <v>1</v>
      </c>
      <c r="E1622" s="275"/>
      <c r="F1622" s="273">
        <f>E1622*D1622</f>
        <v>0</v>
      </c>
    </row>
    <row r="1623" spans="1:6" s="142" customFormat="1" ht="13.2">
      <c r="A1623" s="283"/>
      <c r="B1623" s="338"/>
      <c r="C1623" s="271"/>
      <c r="D1623" s="272"/>
      <c r="E1623" s="128"/>
      <c r="F1623" s="273"/>
    </row>
    <row r="1624" spans="1:6" s="142" customFormat="1" ht="66">
      <c r="A1624" s="270">
        <f>MAX($A$1523:$A1623)+1</f>
        <v>6</v>
      </c>
      <c r="B1624" s="274" t="s">
        <v>1234</v>
      </c>
      <c r="C1624" s="271" t="s">
        <v>353</v>
      </c>
      <c r="D1624" s="272">
        <v>1</v>
      </c>
      <c r="E1624" s="275"/>
      <c r="F1624" s="273">
        <f>E1624*D1624</f>
        <v>0</v>
      </c>
    </row>
    <row r="1625" spans="1:6" s="142" customFormat="1" ht="13.2">
      <c r="A1625" s="192"/>
      <c r="B1625" s="287"/>
      <c r="C1625" s="108"/>
      <c r="D1625" s="109"/>
      <c r="E1625" s="144"/>
      <c r="F1625" s="364"/>
    </row>
    <row r="1626" spans="1:6" ht="14.4" thickBot="1">
      <c r="A1626" s="199"/>
      <c r="B1626" s="175" t="s">
        <v>1185</v>
      </c>
      <c r="C1626" s="125"/>
      <c r="D1626" s="123"/>
      <c r="E1626" s="149"/>
      <c r="F1626" s="363">
        <f>SUM(F1524:F1624)</f>
        <v>0</v>
      </c>
    </row>
    <row r="1627" spans="1:6" s="142" customFormat="1" thickTop="1">
      <c r="A1627" s="192"/>
      <c r="B1627" s="287"/>
      <c r="C1627" s="108"/>
      <c r="D1627" s="109"/>
      <c r="E1627" s="144"/>
      <c r="F1627" s="364"/>
    </row>
    <row r="1628" spans="1:6" s="142" customFormat="1" ht="13.2">
      <c r="A1628" s="192"/>
      <c r="B1628" s="287"/>
      <c r="C1628" s="108"/>
      <c r="D1628" s="109"/>
      <c r="E1628" s="144"/>
      <c r="F1628" s="364"/>
    </row>
    <row r="1629" spans="1:6" s="142" customFormat="1" ht="13.2">
      <c r="A1629" s="192"/>
      <c r="B1629" s="287"/>
      <c r="C1629" s="108"/>
      <c r="D1629" s="109"/>
      <c r="E1629" s="144"/>
      <c r="F1629" s="364"/>
    </row>
    <row r="1630" spans="1:6" s="163" customFormat="1" ht="17.399999999999999">
      <c r="A1630" s="228" t="s">
        <v>332</v>
      </c>
      <c r="B1630" s="228" t="s">
        <v>1194</v>
      </c>
      <c r="C1630" s="129"/>
      <c r="D1630" s="130"/>
      <c r="E1630" s="152"/>
      <c r="F1630" s="365"/>
    </row>
    <row r="1631" spans="1:6" s="43" customFormat="1" ht="13.2">
      <c r="A1631" s="91"/>
      <c r="B1631" s="91"/>
      <c r="C1631" s="227"/>
      <c r="D1631" s="117"/>
      <c r="E1631" s="145"/>
      <c r="F1631" s="366"/>
    </row>
    <row r="1632" spans="1:6" s="142" customFormat="1" ht="27.6">
      <c r="A1632" s="343">
        <f>MAX($A$1630:$A1630)+1</f>
        <v>1</v>
      </c>
      <c r="B1632" s="232" t="s">
        <v>1188</v>
      </c>
      <c r="C1632" s="233" t="s">
        <v>350</v>
      </c>
      <c r="D1632" s="234">
        <v>80</v>
      </c>
      <c r="E1632" s="243"/>
      <c r="F1632" s="367">
        <f>E1632*D1632</f>
        <v>0</v>
      </c>
    </row>
    <row r="1633" spans="1:6" s="142" customFormat="1">
      <c r="A1633" s="236"/>
      <c r="B1633" s="232"/>
      <c r="C1633" s="344"/>
      <c r="D1633" s="234"/>
      <c r="E1633" s="239"/>
      <c r="F1633" s="367"/>
    </row>
    <row r="1634" spans="1:6" s="142" customFormat="1" ht="27.6">
      <c r="A1634" s="343">
        <f>MAX($A$1630:$A1633)+1</f>
        <v>2</v>
      </c>
      <c r="B1634" s="246" t="s">
        <v>1195</v>
      </c>
      <c r="C1634" s="254" t="s">
        <v>350</v>
      </c>
      <c r="D1634" s="255">
        <v>32</v>
      </c>
      <c r="E1634" s="243"/>
      <c r="F1634" s="362">
        <f>E1634*D1634</f>
        <v>0</v>
      </c>
    </row>
    <row r="1635" spans="1:6" s="142" customFormat="1">
      <c r="A1635" s="236"/>
      <c r="B1635" s="232"/>
      <c r="C1635" s="344"/>
      <c r="D1635" s="234"/>
      <c r="E1635" s="239"/>
      <c r="F1635" s="367"/>
    </row>
    <row r="1636" spans="1:6" s="142" customFormat="1" ht="27.6">
      <c r="A1636" s="343">
        <f>MAX($A$1630:$A1635)+1</f>
        <v>3</v>
      </c>
      <c r="B1636" s="345" t="s">
        <v>1189</v>
      </c>
      <c r="C1636" s="254" t="s">
        <v>350</v>
      </c>
      <c r="D1636" s="255">
        <v>14</v>
      </c>
      <c r="E1636" s="243"/>
      <c r="F1636" s="362">
        <f>E1636*D1636</f>
        <v>0</v>
      </c>
    </row>
    <row r="1637" spans="1:6" s="142" customFormat="1">
      <c r="A1637" s="236"/>
      <c r="B1637" s="232"/>
      <c r="C1637" s="344"/>
      <c r="D1637" s="234"/>
      <c r="E1637" s="239"/>
      <c r="F1637" s="367"/>
    </row>
    <row r="1638" spans="1:6" s="142" customFormat="1" ht="27.6">
      <c r="A1638" s="343">
        <f>MAX($A$1630:$A1637)+1</f>
        <v>4</v>
      </c>
      <c r="B1638" s="345" t="s">
        <v>1190</v>
      </c>
      <c r="C1638" s="254" t="s">
        <v>350</v>
      </c>
      <c r="D1638" s="255">
        <v>4</v>
      </c>
      <c r="E1638" s="243"/>
      <c r="F1638" s="362">
        <f>E1638*D1638</f>
        <v>0</v>
      </c>
    </row>
    <row r="1639" spans="1:6" s="142" customFormat="1">
      <c r="A1639" s="236"/>
      <c r="B1639" s="232"/>
      <c r="C1639" s="344"/>
      <c r="D1639" s="234"/>
      <c r="E1639" s="239"/>
      <c r="F1639" s="367"/>
    </row>
    <row r="1640" spans="1:6" s="142" customFormat="1">
      <c r="A1640" s="343">
        <f>MAX($A$1630:$A1639)+1</f>
        <v>5</v>
      </c>
      <c r="B1640" s="246" t="s">
        <v>1191</v>
      </c>
      <c r="C1640" s="254" t="s">
        <v>350</v>
      </c>
      <c r="D1640" s="255">
        <v>1</v>
      </c>
      <c r="E1640" s="243"/>
      <c r="F1640" s="362">
        <f>E1640*D1640</f>
        <v>0</v>
      </c>
    </row>
    <row r="1641" spans="1:6" s="142" customFormat="1">
      <c r="A1641" s="236"/>
      <c r="B1641" s="232"/>
      <c r="C1641" s="344"/>
      <c r="D1641" s="234"/>
      <c r="E1641" s="239"/>
      <c r="F1641" s="367"/>
    </row>
    <row r="1642" spans="1:6" s="142" customFormat="1">
      <c r="A1642" s="343">
        <f>MAX($A$1630:$A1641)+1</f>
        <v>6</v>
      </c>
      <c r="B1642" s="246" t="s">
        <v>1192</v>
      </c>
      <c r="C1642" s="254" t="s">
        <v>350</v>
      </c>
      <c r="D1642" s="255">
        <v>4</v>
      </c>
      <c r="E1642" s="243"/>
      <c r="F1642" s="362">
        <f>E1642*D1642</f>
        <v>0</v>
      </c>
    </row>
    <row r="1643" spans="1:6" s="142" customFormat="1">
      <c r="A1643" s="236"/>
      <c r="B1643" s="232"/>
      <c r="C1643" s="344"/>
      <c r="D1643" s="234"/>
      <c r="E1643" s="239"/>
      <c r="F1643" s="367"/>
    </row>
    <row r="1644" spans="1:6" s="142" customFormat="1" ht="27.6">
      <c r="A1644" s="343">
        <f>MAX($A$1630:$A1643)+1</f>
        <v>7</v>
      </c>
      <c r="B1644" s="345" t="s">
        <v>1193</v>
      </c>
      <c r="C1644" s="254" t="s">
        <v>352</v>
      </c>
      <c r="D1644" s="255">
        <v>64</v>
      </c>
      <c r="E1644" s="243"/>
      <c r="F1644" s="362">
        <f>E1644*D1644</f>
        <v>0</v>
      </c>
    </row>
    <row r="1645" spans="1:6" s="142" customFormat="1">
      <c r="A1645" s="236"/>
      <c r="B1645" s="345"/>
      <c r="C1645" s="254"/>
      <c r="D1645" s="255"/>
      <c r="E1645" s="245"/>
      <c r="F1645" s="368"/>
    </row>
    <row r="1646" spans="1:6" s="142" customFormat="1">
      <c r="A1646" s="343">
        <f>MAX($A$1630:$A1645)+1</f>
        <v>8</v>
      </c>
      <c r="B1646" s="240" t="s">
        <v>1084</v>
      </c>
      <c r="C1646" s="241" t="s">
        <v>353</v>
      </c>
      <c r="D1646" s="242">
        <v>1</v>
      </c>
      <c r="E1646" s="235"/>
      <c r="F1646" s="362">
        <f>E1646*D1646</f>
        <v>0</v>
      </c>
    </row>
    <row r="1647" spans="1:6" s="142" customFormat="1" ht="13.2">
      <c r="A1647" s="192"/>
      <c r="B1647" s="287"/>
      <c r="C1647" s="108"/>
      <c r="D1647" s="109"/>
      <c r="E1647" s="144"/>
      <c r="F1647" s="364"/>
    </row>
    <row r="1648" spans="1:6" ht="14.4" thickBot="1">
      <c r="A1648" s="199"/>
      <c r="B1648" s="175" t="s">
        <v>1194</v>
      </c>
      <c r="C1648" s="125"/>
      <c r="D1648" s="123"/>
      <c r="E1648" s="149"/>
      <c r="F1648" s="369">
        <f>SUM(F1632:F1646)</f>
        <v>0</v>
      </c>
    </row>
    <row r="1649" spans="1:6" s="142" customFormat="1" thickTop="1">
      <c r="A1649" s="192"/>
      <c r="B1649" s="287"/>
      <c r="C1649" s="108"/>
      <c r="D1649" s="109"/>
      <c r="E1649" s="144"/>
      <c r="F1649" s="364"/>
    </row>
    <row r="1650" spans="1:6">
      <c r="F1650" s="364"/>
    </row>
    <row r="1651" spans="1:6">
      <c r="F1651" s="364"/>
    </row>
    <row r="1652" spans="1:6" s="163" customFormat="1" ht="17.399999999999999">
      <c r="A1652" s="228" t="s">
        <v>334</v>
      </c>
      <c r="B1652" s="228" t="s">
        <v>1208</v>
      </c>
      <c r="C1652" s="129"/>
      <c r="D1652" s="130"/>
      <c r="E1652" s="152"/>
      <c r="F1652" s="365"/>
    </row>
    <row r="1654" spans="1:6" ht="82.8">
      <c r="A1654" s="346">
        <f>MAX($A$1653:$A1653)+1</f>
        <v>1</v>
      </c>
      <c r="B1654" s="246" t="s">
        <v>1196</v>
      </c>
      <c r="C1654" s="266" t="s">
        <v>353</v>
      </c>
      <c r="D1654" s="234">
        <v>1</v>
      </c>
      <c r="E1654" s="243"/>
      <c r="F1654" s="248">
        <f>E1654*D1654</f>
        <v>0</v>
      </c>
    </row>
    <row r="1655" spans="1:6">
      <c r="A1655" s="259"/>
      <c r="B1655" s="347"/>
      <c r="C1655" s="247"/>
      <c r="D1655" s="234"/>
      <c r="E1655" s="238"/>
      <c r="F1655" s="248"/>
    </row>
    <row r="1656" spans="1:6" ht="41.4">
      <c r="A1656" s="346">
        <f>MAX($A$1653:$A1655)+1</f>
        <v>2</v>
      </c>
      <c r="B1656" s="347" t="s">
        <v>1197</v>
      </c>
      <c r="C1656" s="247" t="s">
        <v>350</v>
      </c>
      <c r="D1656" s="234">
        <v>2</v>
      </c>
      <c r="E1656" s="243"/>
      <c r="F1656" s="248">
        <f>E1656*D1656</f>
        <v>0</v>
      </c>
    </row>
    <row r="1657" spans="1:6">
      <c r="A1657" s="259"/>
      <c r="B1657" s="347"/>
      <c r="C1657" s="266"/>
      <c r="D1657" s="234"/>
      <c r="E1657" s="238"/>
      <c r="F1657" s="248"/>
    </row>
    <row r="1658" spans="1:6" ht="69">
      <c r="A1658" s="346">
        <f>MAX($A$1653:$A1657)+1</f>
        <v>3</v>
      </c>
      <c r="B1658" s="347" t="s">
        <v>1198</v>
      </c>
      <c r="C1658" s="247" t="s">
        <v>350</v>
      </c>
      <c r="D1658" s="234">
        <v>1</v>
      </c>
      <c r="E1658" s="243"/>
      <c r="F1658" s="248">
        <f>E1658*D1658</f>
        <v>0</v>
      </c>
    </row>
    <row r="1659" spans="1:6">
      <c r="A1659" s="259"/>
      <c r="B1659" s="347"/>
      <c r="C1659" s="266"/>
      <c r="D1659" s="234"/>
      <c r="E1659" s="238"/>
      <c r="F1659" s="248"/>
    </row>
    <row r="1660" spans="1:6">
      <c r="A1660" s="346">
        <f>MAX($A$1653:$A1659)+1</f>
        <v>4</v>
      </c>
      <c r="B1660" s="246" t="s">
        <v>1199</v>
      </c>
      <c r="C1660" s="247" t="s">
        <v>350</v>
      </c>
      <c r="D1660" s="234">
        <v>2</v>
      </c>
      <c r="E1660" s="243"/>
      <c r="F1660" s="248">
        <f>E1660*D1660</f>
        <v>0</v>
      </c>
    </row>
    <row r="1661" spans="1:6">
      <c r="A1661" s="259"/>
      <c r="B1661" s="246"/>
      <c r="C1661" s="247"/>
      <c r="D1661" s="234"/>
      <c r="E1661" s="243"/>
      <c r="F1661" s="248"/>
    </row>
    <row r="1662" spans="1:6">
      <c r="A1662" s="346">
        <f>MAX($A$1653:$A1661)+1</f>
        <v>5</v>
      </c>
      <c r="B1662" s="347" t="s">
        <v>1200</v>
      </c>
      <c r="C1662" s="266"/>
      <c r="D1662" s="234"/>
      <c r="E1662" s="244"/>
      <c r="F1662" s="248"/>
    </row>
    <row r="1663" spans="1:6">
      <c r="A1663" s="259"/>
      <c r="B1663" s="347" t="s">
        <v>1201</v>
      </c>
      <c r="C1663" s="266" t="s">
        <v>350</v>
      </c>
      <c r="D1663" s="234">
        <v>5</v>
      </c>
      <c r="E1663" s="243"/>
      <c r="F1663" s="248">
        <f>E1663*D1663</f>
        <v>0</v>
      </c>
    </row>
    <row r="1664" spans="1:6">
      <c r="A1664" s="259"/>
      <c r="B1664" s="347" t="s">
        <v>1202</v>
      </c>
      <c r="C1664" s="266" t="s">
        <v>350</v>
      </c>
      <c r="D1664" s="234">
        <v>10</v>
      </c>
      <c r="E1664" s="243"/>
      <c r="F1664" s="248">
        <f>E1664*D1664</f>
        <v>0</v>
      </c>
    </row>
    <row r="1665" spans="1:6">
      <c r="A1665" s="259"/>
      <c r="B1665" s="246"/>
      <c r="C1665" s="247"/>
      <c r="D1665" s="234"/>
      <c r="E1665" s="243"/>
      <c r="F1665" s="248"/>
    </row>
    <row r="1666" spans="1:6">
      <c r="A1666" s="346">
        <f>MAX($A$1653:$A1665)+1</f>
        <v>6</v>
      </c>
      <c r="B1666" s="246" t="s">
        <v>1203</v>
      </c>
      <c r="C1666" s="247" t="s">
        <v>350</v>
      </c>
      <c r="D1666" s="234">
        <v>20</v>
      </c>
      <c r="E1666" s="243"/>
      <c r="F1666" s="248">
        <f>E1666*D1666</f>
        <v>0</v>
      </c>
    </row>
    <row r="1667" spans="1:6">
      <c r="A1667" s="259"/>
      <c r="B1667" s="246"/>
      <c r="C1667" s="247"/>
      <c r="D1667" s="234"/>
      <c r="E1667" s="243"/>
      <c r="F1667" s="248"/>
    </row>
    <row r="1668" spans="1:6">
      <c r="A1668" s="346">
        <f>MAX($A$1653:$A1667)+1</f>
        <v>7</v>
      </c>
      <c r="B1668" s="246" t="s">
        <v>1204</v>
      </c>
      <c r="C1668" s="247" t="s">
        <v>350</v>
      </c>
      <c r="D1668" s="234">
        <v>12</v>
      </c>
      <c r="E1668" s="243"/>
      <c r="F1668" s="248">
        <f>E1668*D1668</f>
        <v>0</v>
      </c>
    </row>
    <row r="1669" spans="1:6">
      <c r="A1669" s="259"/>
      <c r="B1669" s="246"/>
      <c r="C1669" s="247"/>
      <c r="D1669" s="234"/>
      <c r="E1669" s="243"/>
      <c r="F1669" s="248"/>
    </row>
    <row r="1670" spans="1:6">
      <c r="A1670" s="346">
        <f>MAX($A$1653:$A1669)+1</f>
        <v>8</v>
      </c>
      <c r="B1670" s="246" t="s">
        <v>1205</v>
      </c>
      <c r="C1670" s="247" t="s">
        <v>353</v>
      </c>
      <c r="D1670" s="234">
        <v>1</v>
      </c>
      <c r="E1670" s="243"/>
      <c r="F1670" s="248">
        <f>E1670*D1670</f>
        <v>0</v>
      </c>
    </row>
    <row r="1671" spans="1:6">
      <c r="A1671" s="259"/>
      <c r="B1671" s="246"/>
      <c r="C1671" s="247"/>
      <c r="D1671" s="234"/>
      <c r="E1671" s="243"/>
      <c r="F1671" s="248"/>
    </row>
    <row r="1672" spans="1:6">
      <c r="A1672" s="346">
        <f>MAX($A$1653:$A1671)+1</f>
        <v>9</v>
      </c>
      <c r="B1672" s="246" t="s">
        <v>1206</v>
      </c>
      <c r="C1672" s="247" t="s">
        <v>350</v>
      </c>
      <c r="D1672" s="234">
        <v>4</v>
      </c>
      <c r="E1672" s="243"/>
      <c r="F1672" s="248">
        <f>E1672*D1672</f>
        <v>0</v>
      </c>
    </row>
    <row r="1673" spans="1:6">
      <c r="A1673" s="259"/>
      <c r="B1673" s="246"/>
      <c r="C1673" s="247"/>
      <c r="D1673" s="234"/>
      <c r="E1673" s="243"/>
      <c r="F1673" s="248"/>
    </row>
    <row r="1674" spans="1:6">
      <c r="A1674" s="346">
        <f>MAX($A$1653:$A1673)+1</f>
        <v>10</v>
      </c>
      <c r="B1674" s="246" t="s">
        <v>1207</v>
      </c>
      <c r="C1674" s="247" t="s">
        <v>350</v>
      </c>
      <c r="D1674" s="234">
        <v>2</v>
      </c>
      <c r="E1674" s="243"/>
      <c r="F1674" s="248">
        <f>E1674*D1674</f>
        <v>0</v>
      </c>
    </row>
    <row r="1675" spans="1:6">
      <c r="A1675" s="259"/>
      <c r="B1675" s="348"/>
      <c r="C1675" s="247"/>
      <c r="D1675" s="257"/>
      <c r="E1675" s="243"/>
      <c r="F1675" s="268"/>
    </row>
    <row r="1676" spans="1:6">
      <c r="A1676" s="346">
        <f>MAX($A$1653:$A1675)+1</f>
        <v>11</v>
      </c>
      <c r="B1676" s="240" t="s">
        <v>1084</v>
      </c>
      <c r="C1676" s="241" t="s">
        <v>353</v>
      </c>
      <c r="D1676" s="242">
        <v>1</v>
      </c>
      <c r="E1676" s="243"/>
      <c r="F1676" s="248">
        <f>E1676*D1676</f>
        <v>0</v>
      </c>
    </row>
    <row r="1678" spans="1:6" ht="14.4" thickBot="1">
      <c r="A1678" s="199"/>
      <c r="B1678" s="175" t="s">
        <v>1208</v>
      </c>
      <c r="C1678" s="125"/>
      <c r="D1678" s="123"/>
      <c r="E1678" s="149"/>
      <c r="F1678" s="363">
        <f>SUM(F1654:F1676)</f>
        <v>0</v>
      </c>
    </row>
    <row r="1679" spans="1:6" ht="14.4" thickTop="1"/>
    <row r="1682" spans="1:6" s="163" customFormat="1" ht="17.399999999999999">
      <c r="A1682" s="228" t="s">
        <v>335</v>
      </c>
      <c r="B1682" s="228" t="s">
        <v>1230</v>
      </c>
      <c r="C1682" s="129"/>
      <c r="D1682" s="130"/>
      <c r="E1682" s="152"/>
      <c r="F1682" s="131"/>
    </row>
    <row r="1684" spans="1:6" ht="27.6">
      <c r="A1684" s="260"/>
      <c r="B1684" s="349" t="s">
        <v>1209</v>
      </c>
      <c r="C1684" s="247"/>
      <c r="D1684" s="350"/>
      <c r="E1684" s="256"/>
      <c r="F1684" s="351"/>
    </row>
    <row r="1685" spans="1:6">
      <c r="A1685" s="236"/>
      <c r="B1685" s="237"/>
      <c r="C1685" s="269"/>
      <c r="D1685" s="269"/>
      <c r="E1685" s="238"/>
      <c r="F1685" s="238"/>
    </row>
    <row r="1686" spans="1:6">
      <c r="A1686" s="352"/>
      <c r="B1686" s="250"/>
      <c r="C1686" s="251"/>
      <c r="D1686" s="353"/>
      <c r="E1686" s="244"/>
      <c r="F1686" s="244"/>
    </row>
    <row r="1687" spans="1:6">
      <c r="A1687" s="249">
        <f>MAX($A$1686:$A1686)+1</f>
        <v>1</v>
      </c>
      <c r="B1687" s="250" t="s">
        <v>1210</v>
      </c>
      <c r="C1687" s="251" t="s">
        <v>350</v>
      </c>
      <c r="D1687" s="350">
        <v>1</v>
      </c>
      <c r="E1687" s="243"/>
      <c r="F1687" s="268">
        <f>+E1687*D1687</f>
        <v>0</v>
      </c>
    </row>
    <row r="1688" spans="1:6">
      <c r="A1688" s="352"/>
      <c r="B1688" s="250"/>
      <c r="C1688" s="251"/>
      <c r="D1688" s="350"/>
      <c r="E1688" s="244"/>
      <c r="F1688" s="244"/>
    </row>
    <row r="1689" spans="1:6">
      <c r="A1689" s="249">
        <f>MAX($A$1686:$A1688)+1</f>
        <v>2</v>
      </c>
      <c r="B1689" s="250" t="s">
        <v>1211</v>
      </c>
      <c r="C1689" s="251" t="s">
        <v>350</v>
      </c>
      <c r="D1689" s="350">
        <v>1</v>
      </c>
      <c r="E1689" s="243"/>
      <c r="F1689" s="268">
        <f>+E1689*D1689</f>
        <v>0</v>
      </c>
    </row>
    <row r="1690" spans="1:6">
      <c r="A1690" s="352"/>
      <c r="B1690" s="250"/>
      <c r="C1690" s="251"/>
      <c r="D1690" s="350"/>
      <c r="E1690" s="244"/>
      <c r="F1690" s="244"/>
    </row>
    <row r="1691" spans="1:6" ht="27.6">
      <c r="A1691" s="249">
        <f>MAX($A$1686:$A1690)+1</f>
        <v>3</v>
      </c>
      <c r="B1691" s="250" t="s">
        <v>1212</v>
      </c>
      <c r="C1691" s="251" t="s">
        <v>350</v>
      </c>
      <c r="D1691" s="350">
        <v>22</v>
      </c>
      <c r="E1691" s="243"/>
      <c r="F1691" s="268">
        <f>+E1691*D1691</f>
        <v>0</v>
      </c>
    </row>
    <row r="1692" spans="1:6">
      <c r="A1692" s="352"/>
      <c r="B1692" s="250"/>
      <c r="C1692" s="251"/>
      <c r="D1692" s="350"/>
      <c r="E1692" s="251"/>
      <c r="F1692" s="244"/>
    </row>
    <row r="1693" spans="1:6" ht="41.4">
      <c r="A1693" s="249">
        <f>MAX($A$1686:$A1692)+1</f>
        <v>4</v>
      </c>
      <c r="B1693" s="250" t="s">
        <v>1213</v>
      </c>
      <c r="C1693" s="251" t="s">
        <v>350</v>
      </c>
      <c r="D1693" s="350">
        <v>4</v>
      </c>
      <c r="E1693" s="243"/>
      <c r="F1693" s="268">
        <f>+E1693*D1693</f>
        <v>0</v>
      </c>
    </row>
    <row r="1694" spans="1:6">
      <c r="A1694" s="354"/>
      <c r="B1694" s="250"/>
      <c r="C1694" s="251"/>
      <c r="D1694" s="350"/>
      <c r="E1694" s="251"/>
      <c r="F1694" s="244"/>
    </row>
    <row r="1695" spans="1:6">
      <c r="A1695" s="249">
        <f>MAX($A$1686:$A1694)+1</f>
        <v>5</v>
      </c>
      <c r="B1695" s="250" t="s">
        <v>1214</v>
      </c>
      <c r="C1695" s="251" t="s">
        <v>350</v>
      </c>
      <c r="D1695" s="350">
        <v>26</v>
      </c>
      <c r="E1695" s="243"/>
      <c r="F1695" s="268">
        <f>+E1695*D1695</f>
        <v>0</v>
      </c>
    </row>
    <row r="1696" spans="1:6">
      <c r="A1696" s="354"/>
      <c r="B1696" s="250"/>
      <c r="C1696" s="251"/>
      <c r="D1696" s="350"/>
      <c r="E1696" s="245"/>
      <c r="F1696" s="268"/>
    </row>
    <row r="1697" spans="1:6">
      <c r="A1697" s="249">
        <f>MAX($A$1686:$A1696)+1</f>
        <v>6</v>
      </c>
      <c r="B1697" s="250" t="s">
        <v>1215</v>
      </c>
      <c r="C1697" s="251" t="s">
        <v>350</v>
      </c>
      <c r="D1697" s="350">
        <v>4</v>
      </c>
      <c r="E1697" s="243"/>
      <c r="F1697" s="268">
        <f>+E1697*D1697</f>
        <v>0</v>
      </c>
    </row>
    <row r="1698" spans="1:6">
      <c r="A1698" s="354"/>
      <c r="B1698" s="250"/>
      <c r="C1698" s="251"/>
      <c r="D1698" s="350"/>
      <c r="E1698" s="245"/>
      <c r="F1698" s="268"/>
    </row>
    <row r="1699" spans="1:6">
      <c r="A1699" s="249">
        <f>MAX($A$1686:$A1698)+1</f>
        <v>7</v>
      </c>
      <c r="B1699" s="250" t="s">
        <v>1216</v>
      </c>
      <c r="C1699" s="251" t="s">
        <v>350</v>
      </c>
      <c r="D1699" s="350">
        <v>2</v>
      </c>
      <c r="E1699" s="243"/>
      <c r="F1699" s="268">
        <f>+E1699*D1699</f>
        <v>0</v>
      </c>
    </row>
    <row r="1700" spans="1:6">
      <c r="A1700" s="354"/>
      <c r="B1700" s="250"/>
      <c r="C1700" s="251"/>
      <c r="D1700" s="350"/>
      <c r="E1700" s="245"/>
      <c r="F1700" s="268"/>
    </row>
    <row r="1701" spans="1:6" ht="27.6">
      <c r="A1701" s="249">
        <f>MAX($A$1686:$A1700)+1</f>
        <v>8</v>
      </c>
      <c r="B1701" s="250" t="s">
        <v>1217</v>
      </c>
      <c r="C1701" s="251" t="s">
        <v>350</v>
      </c>
      <c r="D1701" s="350">
        <v>6</v>
      </c>
      <c r="E1701" s="243"/>
      <c r="F1701" s="268">
        <f>+E1701*D1701</f>
        <v>0</v>
      </c>
    </row>
    <row r="1702" spans="1:6">
      <c r="A1702" s="261"/>
      <c r="B1702" s="250"/>
      <c r="C1702" s="251"/>
      <c r="D1702" s="252"/>
      <c r="E1702" s="267"/>
      <c r="F1702" s="253"/>
    </row>
    <row r="1703" spans="1:6" ht="55.2">
      <c r="A1703" s="249">
        <f>MAX($A$1686:$A1702)+1</f>
        <v>9</v>
      </c>
      <c r="B1703" s="250" t="s">
        <v>1218</v>
      </c>
      <c r="C1703" s="251" t="s">
        <v>350</v>
      </c>
      <c r="D1703" s="252">
        <v>3</v>
      </c>
      <c r="E1703" s="267"/>
      <c r="F1703" s="253">
        <f>E1703*D1703</f>
        <v>0</v>
      </c>
    </row>
    <row r="1704" spans="1:6">
      <c r="A1704" s="249"/>
      <c r="B1704" s="250"/>
      <c r="C1704" s="251"/>
      <c r="D1704" s="350"/>
      <c r="E1704" s="245"/>
      <c r="F1704" s="268"/>
    </row>
    <row r="1705" spans="1:6" ht="41.4">
      <c r="A1705" s="249">
        <f>MAX($A$1686:$A1704)+1</f>
        <v>10</v>
      </c>
      <c r="B1705" s="250" t="s">
        <v>1219</v>
      </c>
      <c r="C1705" s="251" t="s">
        <v>350</v>
      </c>
      <c r="D1705" s="356">
        <v>2</v>
      </c>
      <c r="E1705" s="267"/>
      <c r="F1705" s="253">
        <f>E1705*D1705</f>
        <v>0</v>
      </c>
    </row>
    <row r="1706" spans="1:6">
      <c r="A1706" s="249"/>
      <c r="B1706" s="250"/>
      <c r="C1706" s="251"/>
      <c r="D1706" s="356"/>
      <c r="E1706" s="267"/>
      <c r="F1706" s="253"/>
    </row>
    <row r="1707" spans="1:6" ht="41.4">
      <c r="A1707" s="249">
        <f>MAX($A$1686:$A1706)+1</f>
        <v>11</v>
      </c>
      <c r="B1707" s="250" t="s">
        <v>1220</v>
      </c>
      <c r="C1707" s="251" t="s">
        <v>350</v>
      </c>
      <c r="D1707" s="356">
        <v>3</v>
      </c>
      <c r="E1707" s="267"/>
      <c r="F1707" s="253">
        <f>E1707*D1707</f>
        <v>0</v>
      </c>
    </row>
    <row r="1708" spans="1:6">
      <c r="A1708" s="354"/>
      <c r="B1708" s="250"/>
      <c r="C1708" s="251"/>
      <c r="D1708" s="350"/>
      <c r="E1708" s="245"/>
      <c r="F1708" s="268"/>
    </row>
    <row r="1709" spans="1:6" ht="27.6">
      <c r="A1709" s="249">
        <f>MAX($A$1686:$A1708)+1</f>
        <v>12</v>
      </c>
      <c r="B1709" s="250" t="s">
        <v>1221</v>
      </c>
      <c r="C1709" s="251" t="s">
        <v>350</v>
      </c>
      <c r="D1709" s="350">
        <v>1</v>
      </c>
      <c r="E1709" s="243"/>
      <c r="F1709" s="268">
        <f>+E1709*D1709</f>
        <v>0</v>
      </c>
    </row>
    <row r="1710" spans="1:6">
      <c r="A1710" s="354"/>
      <c r="B1710" s="250"/>
      <c r="C1710" s="251"/>
      <c r="D1710" s="350"/>
      <c r="E1710" s="245"/>
      <c r="F1710" s="268"/>
    </row>
    <row r="1711" spans="1:6">
      <c r="A1711" s="261"/>
      <c r="B1711" s="355"/>
      <c r="C1711" s="251"/>
      <c r="D1711" s="356"/>
      <c r="E1711" s="262"/>
      <c r="F1711" s="263"/>
    </row>
    <row r="1712" spans="1:6" ht="27.6">
      <c r="A1712" s="249">
        <f>MAX($A$1686:$A1711)+1</f>
        <v>13</v>
      </c>
      <c r="B1712" s="250" t="s">
        <v>1112</v>
      </c>
      <c r="C1712" s="251" t="s">
        <v>395</v>
      </c>
      <c r="D1712" s="356">
        <v>100</v>
      </c>
      <c r="E1712" s="267"/>
      <c r="F1712" s="253">
        <f>E1712*D1712</f>
        <v>0</v>
      </c>
    </row>
    <row r="1713" spans="1:6">
      <c r="A1713" s="261"/>
      <c r="B1713" s="250"/>
      <c r="C1713" s="251"/>
      <c r="D1713" s="356"/>
      <c r="E1713" s="262"/>
      <c r="F1713" s="263"/>
    </row>
    <row r="1714" spans="1:6" ht="27.6">
      <c r="A1714" s="249">
        <f>MAX($A$1686:$A1713)+1</f>
        <v>14</v>
      </c>
      <c r="B1714" s="250" t="s">
        <v>1233</v>
      </c>
      <c r="C1714" s="251" t="s">
        <v>395</v>
      </c>
      <c r="D1714" s="356">
        <v>500</v>
      </c>
      <c r="E1714" s="267"/>
      <c r="F1714" s="253">
        <f>E1714*D1714</f>
        <v>0</v>
      </c>
    </row>
    <row r="1715" spans="1:6">
      <c r="A1715" s="261"/>
      <c r="B1715" s="250"/>
      <c r="C1715" s="251"/>
      <c r="D1715" s="356"/>
      <c r="E1715" s="262"/>
      <c r="F1715" s="263"/>
    </row>
    <row r="1716" spans="1:6">
      <c r="A1716" s="249">
        <f>MAX($A$1686:$A1715)+1</f>
        <v>15</v>
      </c>
      <c r="B1716" s="250" t="s">
        <v>1222</v>
      </c>
      <c r="C1716" s="251" t="s">
        <v>395</v>
      </c>
      <c r="D1716" s="356">
        <f>SUM(D1712:D1714)</f>
        <v>600</v>
      </c>
      <c r="E1716" s="267"/>
      <c r="F1716" s="253">
        <f>E1716*D1716</f>
        <v>0</v>
      </c>
    </row>
    <row r="1717" spans="1:6">
      <c r="A1717" s="261"/>
      <c r="B1717" s="250"/>
      <c r="C1717" s="251"/>
      <c r="D1717" s="356"/>
      <c r="E1717" s="262"/>
      <c r="F1717" s="263"/>
    </row>
    <row r="1718" spans="1:6">
      <c r="A1718" s="249">
        <f>MAX($A$1686:$A1717)+1</f>
        <v>16</v>
      </c>
      <c r="B1718" s="250" t="s">
        <v>1223</v>
      </c>
      <c r="C1718" s="251" t="s">
        <v>353</v>
      </c>
      <c r="D1718" s="356">
        <v>1</v>
      </c>
      <c r="E1718" s="267"/>
      <c r="F1718" s="253">
        <f>E1718*D1718</f>
        <v>0</v>
      </c>
    </row>
    <row r="1719" spans="1:6">
      <c r="A1719" s="261"/>
      <c r="B1719" s="250"/>
      <c r="C1719" s="251"/>
      <c r="D1719" s="356"/>
      <c r="E1719" s="262"/>
      <c r="F1719" s="263"/>
    </row>
    <row r="1720" spans="1:6" ht="41.4">
      <c r="A1720" s="249">
        <f>MAX($A$1686:$A1719)+1</f>
        <v>17</v>
      </c>
      <c r="B1720" s="264" t="s">
        <v>1130</v>
      </c>
      <c r="C1720" s="265" t="s">
        <v>354</v>
      </c>
      <c r="D1720" s="357">
        <v>5</v>
      </c>
      <c r="E1720" s="267"/>
      <c r="F1720" s="253">
        <f>E1720*D1720</f>
        <v>0</v>
      </c>
    </row>
    <row r="1721" spans="1:6">
      <c r="A1721" s="354"/>
      <c r="B1721" s="258"/>
      <c r="C1721" s="251"/>
      <c r="D1721" s="350"/>
      <c r="E1721" s="245"/>
      <c r="F1721" s="268"/>
    </row>
    <row r="1722" spans="1:6">
      <c r="A1722" s="249">
        <f>MAX($A$1686:$A1721)+1</f>
        <v>18</v>
      </c>
      <c r="B1722" s="250" t="s">
        <v>1224</v>
      </c>
      <c r="C1722" s="251" t="s">
        <v>350</v>
      </c>
      <c r="D1722" s="350">
        <v>1</v>
      </c>
      <c r="E1722" s="243"/>
      <c r="F1722" s="268">
        <f>+E1722*D1722</f>
        <v>0</v>
      </c>
    </row>
    <row r="1723" spans="1:6">
      <c r="A1723" s="354"/>
      <c r="B1723" s="258"/>
      <c r="C1723" s="251"/>
      <c r="D1723" s="350"/>
      <c r="E1723" s="245"/>
      <c r="F1723" s="268"/>
    </row>
    <row r="1724" spans="1:6" ht="41.4">
      <c r="A1724" s="249">
        <f>MAX($A$1686:$A1723)+1</f>
        <v>19</v>
      </c>
      <c r="B1724" s="250" t="s">
        <v>1232</v>
      </c>
      <c r="C1724" s="251" t="s">
        <v>350</v>
      </c>
      <c r="D1724" s="350">
        <v>1</v>
      </c>
      <c r="E1724" s="243"/>
      <c r="F1724" s="268">
        <f>+E1724*D1724</f>
        <v>0</v>
      </c>
    </row>
    <row r="1725" spans="1:6">
      <c r="A1725" s="354"/>
      <c r="B1725" s="250"/>
      <c r="C1725" s="251"/>
      <c r="D1725" s="350"/>
      <c r="E1725" s="245"/>
      <c r="F1725" s="268"/>
    </row>
    <row r="1726" spans="1:6">
      <c r="A1726" s="249">
        <f>MAX($A$1686:$A1725)+1</f>
        <v>20</v>
      </c>
      <c r="B1726" s="240" t="s">
        <v>1231</v>
      </c>
      <c r="C1726" s="241" t="s">
        <v>350</v>
      </c>
      <c r="D1726" s="358">
        <v>46</v>
      </c>
      <c r="E1726" s="243"/>
      <c r="F1726" s="268">
        <f>+E1726*D1726</f>
        <v>0</v>
      </c>
    </row>
    <row r="1727" spans="1:6">
      <c r="A1727" s="354"/>
      <c r="B1727" s="240"/>
      <c r="C1727" s="241"/>
      <c r="D1727" s="358"/>
      <c r="E1727" s="245"/>
      <c r="F1727" s="268"/>
    </row>
    <row r="1728" spans="1:6">
      <c r="A1728" s="249">
        <f>MAX($A$1686:$A1727)+1</f>
        <v>21</v>
      </c>
      <c r="B1728" s="240" t="s">
        <v>1225</v>
      </c>
      <c r="C1728" s="241" t="s">
        <v>350</v>
      </c>
      <c r="D1728" s="358">
        <v>4</v>
      </c>
      <c r="E1728" s="243"/>
      <c r="F1728" s="268">
        <f>+E1728*D1728</f>
        <v>0</v>
      </c>
    </row>
    <row r="1729" spans="1:6">
      <c r="A1729" s="354"/>
      <c r="B1729" s="240"/>
      <c r="C1729" s="241"/>
      <c r="D1729" s="358"/>
      <c r="E1729" s="245"/>
      <c r="F1729" s="268"/>
    </row>
    <row r="1730" spans="1:6">
      <c r="A1730" s="249">
        <f>MAX($A$1686:$A1729)+1</f>
        <v>22</v>
      </c>
      <c r="B1730" s="250" t="s">
        <v>1226</v>
      </c>
      <c r="C1730" s="251" t="s">
        <v>350</v>
      </c>
      <c r="D1730" s="350">
        <v>1</v>
      </c>
      <c r="E1730" s="243"/>
      <c r="F1730" s="268">
        <f>+E1730*D1730</f>
        <v>0</v>
      </c>
    </row>
    <row r="1731" spans="1:6">
      <c r="A1731" s="354"/>
      <c r="B1731" s="250"/>
      <c r="C1731" s="251"/>
      <c r="D1731" s="350"/>
      <c r="E1731" s="245"/>
      <c r="F1731" s="268"/>
    </row>
    <row r="1732" spans="1:6">
      <c r="A1732" s="249">
        <f>MAX($A$1686:$A1731)+1</f>
        <v>23</v>
      </c>
      <c r="B1732" s="240" t="s">
        <v>1227</v>
      </c>
      <c r="C1732" s="241" t="s">
        <v>353</v>
      </c>
      <c r="D1732" s="358">
        <v>46</v>
      </c>
      <c r="E1732" s="243"/>
      <c r="F1732" s="268">
        <f>+E1732*D1732</f>
        <v>0</v>
      </c>
    </row>
    <row r="1733" spans="1:6">
      <c r="A1733" s="354"/>
      <c r="B1733" s="240"/>
      <c r="C1733" s="241"/>
      <c r="D1733" s="358"/>
      <c r="E1733" s="245"/>
      <c r="F1733" s="268"/>
    </row>
    <row r="1734" spans="1:6">
      <c r="A1734" s="249">
        <f>MAX($A$1686:$A1733)+1</f>
        <v>24</v>
      </c>
      <c r="B1734" s="359" t="s">
        <v>1228</v>
      </c>
      <c r="C1734" s="360" t="s">
        <v>353</v>
      </c>
      <c r="D1734" s="361">
        <v>1</v>
      </c>
      <c r="E1734" s="243"/>
      <c r="F1734" s="268">
        <f>+E1734*D1734</f>
        <v>0</v>
      </c>
    </row>
    <row r="1735" spans="1:6">
      <c r="A1735" s="354"/>
      <c r="B1735" s="359"/>
      <c r="C1735" s="360"/>
      <c r="D1735" s="361"/>
      <c r="E1735" s="245"/>
      <c r="F1735" s="268"/>
    </row>
    <row r="1736" spans="1:6" ht="27.6">
      <c r="A1736" s="249">
        <f>MAX($A$1686:$A1735)+1</f>
        <v>25</v>
      </c>
      <c r="B1736" s="359" t="s">
        <v>1229</v>
      </c>
      <c r="C1736" s="360" t="s">
        <v>353</v>
      </c>
      <c r="D1736" s="361">
        <v>1</v>
      </c>
      <c r="E1736" s="243"/>
      <c r="F1736" s="268">
        <f>+E1736*D1736</f>
        <v>0</v>
      </c>
    </row>
    <row r="1737" spans="1:6">
      <c r="A1737" s="354"/>
      <c r="B1737" s="359"/>
      <c r="C1737" s="360"/>
      <c r="D1737" s="361"/>
      <c r="E1737" s="245"/>
      <c r="F1737" s="244"/>
    </row>
    <row r="1738" spans="1:6">
      <c r="A1738" s="249">
        <f>MAX($A$1686:$A1737)+1</f>
        <v>26</v>
      </c>
      <c r="B1738" s="240" t="s">
        <v>1084</v>
      </c>
      <c r="C1738" s="241" t="s">
        <v>353</v>
      </c>
      <c r="D1738" s="358">
        <v>1</v>
      </c>
      <c r="E1738" s="245"/>
      <c r="F1738" s="268">
        <f>+E1738*D1738</f>
        <v>0</v>
      </c>
    </row>
    <row r="1740" spans="1:6" ht="14.4" thickBot="1">
      <c r="A1740" s="199"/>
      <c r="B1740" s="175" t="s">
        <v>1230</v>
      </c>
      <c r="C1740" s="125"/>
      <c r="D1740" s="123"/>
      <c r="E1740" s="149"/>
      <c r="F1740" s="369">
        <f>SUM(F1686:F1738)</f>
        <v>0</v>
      </c>
    </row>
    <row r="1741" spans="1:6" ht="14.4" thickTop="1"/>
    <row r="1744" spans="1:6" s="163" customFormat="1" ht="17.399999999999999">
      <c r="A1744" s="228" t="s">
        <v>336</v>
      </c>
      <c r="B1744" s="228" t="s">
        <v>990</v>
      </c>
      <c r="C1744" s="129"/>
      <c r="D1744" s="130"/>
      <c r="E1744" s="152"/>
      <c r="F1744" s="131"/>
    </row>
    <row r="1746" spans="1:6">
      <c r="A1746" s="192" t="s">
        <v>394</v>
      </c>
      <c r="B1746" s="172" t="s">
        <v>991</v>
      </c>
      <c r="C1746" s="108" t="s">
        <v>992</v>
      </c>
      <c r="D1746" s="229">
        <v>0.05</v>
      </c>
      <c r="F1746" s="364">
        <f>+(F1740+F1678+F1648+F1626+F1518+F1408)*D1746</f>
        <v>0</v>
      </c>
    </row>
    <row r="1747" spans="1:6">
      <c r="F1747" s="364"/>
    </row>
    <row r="1748" spans="1:6" ht="14.4" thickBot="1">
      <c r="A1748" s="199"/>
      <c r="B1748" s="175" t="s">
        <v>990</v>
      </c>
      <c r="C1748" s="125"/>
      <c r="D1748" s="123"/>
      <c r="E1748" s="149"/>
      <c r="F1748" s="363">
        <f>SUM(F1744:F1746)</f>
        <v>0</v>
      </c>
    </row>
    <row r="1749" spans="1:6" ht="14.4" thickTop="1"/>
    <row r="1750" spans="1:6" s="161" customFormat="1" ht="21.6" thickBot="1">
      <c r="A1750" s="212"/>
      <c r="B1750" s="211" t="s">
        <v>1235</v>
      </c>
      <c r="C1750" s="213"/>
      <c r="D1750" s="214"/>
      <c r="E1750" s="215"/>
      <c r="F1750" s="216">
        <f>+F1748+F1740+F1678+F1648+F1626+F1518+F1408</f>
        <v>0</v>
      </c>
    </row>
    <row r="1751" spans="1:6" ht="14.4" thickTop="1"/>
  </sheetData>
  <pageMargins left="0.7" right="0.7"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dimension ref="A3:DF123"/>
  <sheetViews>
    <sheetView zoomScaleNormal="100" zoomScaleSheetLayoutView="100" workbookViewId="0">
      <selection activeCell="A3" sqref="A3:G122"/>
    </sheetView>
  </sheetViews>
  <sheetFormatPr defaultColWidth="9.109375" defaultRowHeight="13.2"/>
  <cols>
    <col min="1" max="1" width="3.88671875" style="2" customWidth="1"/>
    <col min="2" max="2" width="38.33203125" style="4" customWidth="1"/>
    <col min="3" max="3" width="4.109375" style="2" customWidth="1"/>
    <col min="4" max="4" width="8.6640625" style="11" customWidth="1"/>
    <col min="5" max="5" width="10.44140625" style="11" customWidth="1"/>
    <col min="6" max="6" width="18.44140625" style="11" bestFit="1" customWidth="1"/>
    <col min="7" max="16384" width="9.109375" style="4"/>
  </cols>
  <sheetData>
    <row r="3" spans="1:110" ht="15.6">
      <c r="B3" s="69" t="s">
        <v>228</v>
      </c>
    </row>
    <row r="7" spans="1:110" s="5" customFormat="1">
      <c r="A7" s="21"/>
      <c r="B7" s="8" t="s">
        <v>221</v>
      </c>
      <c r="C7" s="2"/>
      <c r="D7" s="11"/>
      <c r="E7" s="11"/>
      <c r="F7" s="11"/>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5" customFormat="1">
      <c r="A8" s="21"/>
      <c r="C8" s="2"/>
      <c r="D8" s="11"/>
      <c r="E8" s="11"/>
      <c r="F8" s="11"/>
      <c r="G8" s="12"/>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5" customFormat="1" ht="39.6">
      <c r="A9" s="22" t="s">
        <v>328</v>
      </c>
      <c r="B9" s="23" t="s">
        <v>229</v>
      </c>
      <c r="D9" s="70"/>
      <c r="E9" s="70"/>
      <c r="F9" s="70"/>
      <c r="G9" s="12"/>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5" customFormat="1" ht="39.6">
      <c r="A10" s="21"/>
      <c r="B10" s="24" t="s">
        <v>230</v>
      </c>
      <c r="C10" s="2"/>
      <c r="D10" s="11"/>
      <c r="E10" s="11"/>
      <c r="F10" s="11"/>
      <c r="G10" s="12"/>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s="5" customFormat="1" ht="26.4">
      <c r="A11" s="21"/>
      <c r="B11" s="24" t="s">
        <v>223</v>
      </c>
      <c r="C11" s="2" t="s">
        <v>329</v>
      </c>
      <c r="D11" s="11">
        <v>29.8</v>
      </c>
      <c r="E11" s="11">
        <v>450</v>
      </c>
      <c r="F11" s="15">
        <f>+D11*E11</f>
        <v>13410</v>
      </c>
      <c r="G11" s="12"/>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5" customFormat="1">
      <c r="A12" s="22"/>
      <c r="B12" s="23"/>
      <c r="D12" s="70"/>
      <c r="E12" s="70"/>
      <c r="F12" s="70"/>
      <c r="G12" s="12"/>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s="5" customFormat="1">
      <c r="A13" s="21"/>
      <c r="B13" s="24"/>
      <c r="C13" s="2"/>
      <c r="D13" s="11"/>
      <c r="E13" s="11"/>
      <c r="F13" s="15"/>
      <c r="G13" s="12"/>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0" s="5" customFormat="1" ht="39.6">
      <c r="A14" s="22" t="s">
        <v>330</v>
      </c>
      <c r="B14" s="23" t="s">
        <v>290</v>
      </c>
      <c r="D14" s="70"/>
      <c r="E14" s="70"/>
      <c r="F14" s="70"/>
      <c r="G14" s="1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0" s="5" customFormat="1" ht="26.4">
      <c r="A15" s="21"/>
      <c r="B15" s="24" t="s">
        <v>291</v>
      </c>
      <c r="C15" s="2"/>
      <c r="D15" s="11"/>
      <c r="E15" s="11"/>
      <c r="F15" s="11"/>
      <c r="G15" s="12"/>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row>
    <row r="16" spans="1:110" s="5" customFormat="1" ht="26.4">
      <c r="A16" s="21"/>
      <c r="B16" s="24" t="s">
        <v>223</v>
      </c>
      <c r="C16" s="2" t="s">
        <v>329</v>
      </c>
      <c r="D16" s="11">
        <v>18</v>
      </c>
      <c r="E16" s="11">
        <v>350</v>
      </c>
      <c r="F16" s="15">
        <f>+D16*E16</f>
        <v>6300</v>
      </c>
      <c r="G16" s="1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c r="A17" s="22"/>
      <c r="B17" s="23"/>
      <c r="D17" s="70"/>
      <c r="E17" s="70"/>
      <c r="F17" s="70"/>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c r="A18" s="21"/>
      <c r="B18" s="24"/>
      <c r="C18" s="2"/>
      <c r="D18" s="11"/>
      <c r="E18" s="11"/>
      <c r="F18" s="15"/>
      <c r="G18" s="12"/>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ht="52.8">
      <c r="A19" s="22" t="s">
        <v>331</v>
      </c>
      <c r="B19" s="23" t="s">
        <v>322</v>
      </c>
      <c r="D19" s="70"/>
      <c r="E19" s="70"/>
      <c r="F19" s="70"/>
      <c r="G19" s="1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ht="26.4">
      <c r="A20" s="21"/>
      <c r="B20" s="24" t="s">
        <v>291</v>
      </c>
      <c r="C20" s="2" t="s">
        <v>329</v>
      </c>
      <c r="D20" s="11">
        <v>1.2</v>
      </c>
      <c r="E20" s="11">
        <v>450</v>
      </c>
      <c r="F20" s="15">
        <f>+D20*E20</f>
        <v>540</v>
      </c>
      <c r="G20" s="1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c r="A21" s="22"/>
      <c r="B21" s="23"/>
      <c r="D21" s="70"/>
      <c r="E21" s="70"/>
      <c r="F21" s="70"/>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c r="A22" s="21"/>
      <c r="B22" s="24"/>
      <c r="C22" s="2"/>
      <c r="D22" s="11"/>
      <c r="E22" s="11"/>
      <c r="F22" s="15"/>
      <c r="G22" s="1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s="5" customFormat="1" ht="39.6">
      <c r="A23" s="22" t="s">
        <v>332</v>
      </c>
      <c r="B23" s="38" t="s">
        <v>288</v>
      </c>
      <c r="C23" s="2" t="s">
        <v>333</v>
      </c>
      <c r="D23" s="11">
        <v>36</v>
      </c>
      <c r="E23" s="11">
        <v>15</v>
      </c>
      <c r="F23" s="15">
        <f>+D23*E23</f>
        <v>540</v>
      </c>
      <c r="G23" s="1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row>
    <row r="24" spans="1:110" s="5" customFormat="1">
      <c r="A24" s="21"/>
      <c r="B24" s="20"/>
      <c r="C24" s="2"/>
      <c r="D24" s="11"/>
      <c r="E24" s="11"/>
      <c r="F24" s="11"/>
      <c r="G24" s="1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c r="A25" s="21"/>
      <c r="B25" s="20"/>
      <c r="C25" s="2"/>
      <c r="D25" s="11"/>
      <c r="E25" s="11"/>
      <c r="F25" s="11"/>
      <c r="G25" s="1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ht="66">
      <c r="A26" s="22" t="s">
        <v>334</v>
      </c>
      <c r="B26" s="38" t="s">
        <v>284</v>
      </c>
      <c r="C26" s="2" t="s">
        <v>333</v>
      </c>
      <c r="D26" s="11">
        <f>17.5+4+2.7</f>
        <v>24.2</v>
      </c>
      <c r="E26" s="11">
        <v>22</v>
      </c>
      <c r="F26" s="15">
        <f>+D26*E26</f>
        <v>532.4</v>
      </c>
      <c r="G26" s="1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c r="A27" s="21"/>
      <c r="B27" s="20"/>
      <c r="C27" s="2"/>
      <c r="D27" s="11"/>
      <c r="E27" s="11"/>
      <c r="F27" s="11"/>
      <c r="G27" s="1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5" customFormat="1">
      <c r="A28" s="21"/>
      <c r="B28" s="20"/>
      <c r="C28" s="2"/>
      <c r="D28" s="11"/>
      <c r="E28" s="11"/>
      <c r="F28" s="11"/>
      <c r="G28" s="1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5" customFormat="1" ht="52.8">
      <c r="A29" s="22" t="s">
        <v>335</v>
      </c>
      <c r="B29" s="38" t="s">
        <v>281</v>
      </c>
      <c r="C29" s="2" t="s">
        <v>333</v>
      </c>
      <c r="D29" s="11">
        <v>9.1999999999999993</v>
      </c>
      <c r="E29" s="11">
        <v>22</v>
      </c>
      <c r="F29" s="15">
        <f>+D29*E29</f>
        <v>202.39999999999998</v>
      </c>
      <c r="G29" s="1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s="5" customFormat="1">
      <c r="A30" s="21"/>
      <c r="B30" s="20"/>
      <c r="C30" s="2"/>
      <c r="D30" s="11"/>
      <c r="E30" s="11"/>
      <c r="F30" s="11"/>
      <c r="G30" s="1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row>
    <row r="31" spans="1:110" s="5" customFormat="1">
      <c r="A31" s="21"/>
      <c r="B31" s="20"/>
      <c r="C31" s="2"/>
      <c r="D31" s="11"/>
      <c r="E31" s="11"/>
      <c r="F31" s="11"/>
      <c r="G31" s="1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row>
    <row r="32" spans="1:110" s="5" customFormat="1" ht="52.8">
      <c r="A32" s="22" t="s">
        <v>336</v>
      </c>
      <c r="B32" s="38" t="s">
        <v>283</v>
      </c>
      <c r="C32" s="2" t="s">
        <v>329</v>
      </c>
      <c r="D32" s="11">
        <v>7.5</v>
      </c>
      <c r="E32" s="11">
        <v>150</v>
      </c>
      <c r="F32" s="15">
        <f>+D32*E32</f>
        <v>1125</v>
      </c>
      <c r="G32" s="1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row>
    <row r="33" spans="1:110" s="5" customFormat="1">
      <c r="A33" s="22"/>
      <c r="B33" s="10"/>
      <c r="C33" s="1"/>
      <c r="D33" s="11"/>
      <c r="E33" s="11"/>
      <c r="F33" s="11"/>
      <c r="G33" s="1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s="5" customFormat="1">
      <c r="A34" s="22"/>
      <c r="B34" s="10"/>
      <c r="C34" s="1"/>
      <c r="D34" s="11"/>
      <c r="E34" s="11"/>
      <c r="F34" s="11"/>
      <c r="G34" s="12"/>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row>
    <row r="35" spans="1:110" s="5" customFormat="1" ht="66">
      <c r="A35" s="22" t="s">
        <v>337</v>
      </c>
      <c r="B35" s="38" t="s">
        <v>282</v>
      </c>
      <c r="C35" s="2" t="s">
        <v>329</v>
      </c>
      <c r="D35" s="11">
        <v>1.8</v>
      </c>
      <c r="E35" s="11">
        <v>180</v>
      </c>
      <c r="F35" s="15">
        <f>+D35*E35</f>
        <v>324</v>
      </c>
      <c r="G35" s="12"/>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row>
    <row r="36" spans="1:110" s="5" customFormat="1">
      <c r="A36" s="22"/>
      <c r="B36" s="10"/>
      <c r="C36" s="1"/>
      <c r="D36" s="11"/>
      <c r="E36" s="11"/>
      <c r="F36" s="11"/>
      <c r="G36" s="12"/>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0" s="5" customFormat="1">
      <c r="A37" s="22"/>
      <c r="B37" s="10"/>
      <c r="C37" s="1"/>
      <c r="D37" s="11"/>
      <c r="E37" s="11"/>
      <c r="F37" s="11"/>
      <c r="G37" s="12"/>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row>
    <row r="38" spans="1:110" s="5" customFormat="1" ht="39.6">
      <c r="A38" s="22" t="s">
        <v>338</v>
      </c>
      <c r="B38" s="38" t="s">
        <v>285</v>
      </c>
      <c r="C38" s="2" t="s">
        <v>329</v>
      </c>
      <c r="D38" s="11">
        <v>1.2</v>
      </c>
      <c r="E38" s="11">
        <v>150</v>
      </c>
      <c r="F38" s="15">
        <f>+D38*E38</f>
        <v>180</v>
      </c>
      <c r="G38" s="12"/>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row>
    <row r="39" spans="1:110" s="5" customFormat="1">
      <c r="A39" s="22"/>
      <c r="B39" s="10"/>
      <c r="C39" s="1"/>
      <c r="D39" s="11"/>
      <c r="E39" s="11"/>
      <c r="F39" s="11"/>
      <c r="G39" s="12"/>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row>
    <row r="40" spans="1:110" s="5" customFormat="1">
      <c r="A40" s="22"/>
      <c r="B40" s="10"/>
      <c r="C40" s="1"/>
      <c r="D40" s="11"/>
      <c r="E40" s="11"/>
      <c r="F40" s="11"/>
      <c r="G40" s="12"/>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row>
    <row r="41" spans="1:110" s="5" customFormat="1" ht="39.6">
      <c r="A41" s="22" t="s">
        <v>339</v>
      </c>
      <c r="B41" s="38" t="s">
        <v>287</v>
      </c>
      <c r="C41" s="2" t="s">
        <v>329</v>
      </c>
      <c r="D41" s="11">
        <f>5.5+3.5</f>
        <v>9</v>
      </c>
      <c r="E41" s="11">
        <v>150</v>
      </c>
      <c r="F41" s="15">
        <f>+D41*E41</f>
        <v>1350</v>
      </c>
      <c r="G41" s="12"/>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row>
    <row r="42" spans="1:110" s="5" customFormat="1">
      <c r="A42" s="22"/>
      <c r="B42" s="10"/>
      <c r="C42" s="1"/>
      <c r="D42" s="11"/>
      <c r="E42" s="11"/>
      <c r="F42" s="11"/>
      <c r="G42" s="12"/>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row>
    <row r="43" spans="1:110" s="5" customFormat="1">
      <c r="A43" s="22"/>
      <c r="B43" s="10"/>
      <c r="C43" s="1"/>
      <c r="D43" s="11"/>
      <c r="E43" s="11"/>
      <c r="F43" s="11"/>
      <c r="G43" s="12"/>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row>
    <row r="44" spans="1:110" s="5" customFormat="1" ht="39.6">
      <c r="A44" s="22" t="s">
        <v>355</v>
      </c>
      <c r="B44" s="38" t="s">
        <v>172</v>
      </c>
      <c r="C44" s="2" t="s">
        <v>329</v>
      </c>
      <c r="D44" s="11">
        <v>1300</v>
      </c>
      <c r="E44" s="11">
        <v>1</v>
      </c>
      <c r="F44" s="15">
        <f>+D44*E44</f>
        <v>1300</v>
      </c>
      <c r="G44" s="1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row>
    <row r="45" spans="1:110" s="5" customFormat="1">
      <c r="A45" s="21"/>
      <c r="B45" s="20"/>
      <c r="C45" s="2"/>
      <c r="D45" s="11"/>
      <c r="E45" s="11"/>
      <c r="F45" s="11"/>
      <c r="G45" s="1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row>
    <row r="46" spans="1:110" s="5" customFormat="1">
      <c r="A46" s="21"/>
      <c r="B46" s="20"/>
      <c r="C46" s="2"/>
      <c r="D46" s="11"/>
      <c r="E46" s="11"/>
      <c r="F46" s="11"/>
      <c r="G46" s="1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row>
    <row r="47" spans="1:110" s="5" customFormat="1" ht="66">
      <c r="A47" s="22" t="s">
        <v>340</v>
      </c>
      <c r="B47" s="23" t="s">
        <v>286</v>
      </c>
      <c r="C47" s="2" t="s">
        <v>333</v>
      </c>
      <c r="D47" s="11">
        <v>11.5</v>
      </c>
      <c r="E47" s="11">
        <v>45</v>
      </c>
      <c r="F47" s="15">
        <f>+D47*E47</f>
        <v>517.5</v>
      </c>
      <c r="G47" s="1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row>
    <row r="48" spans="1:110" s="5" customFormat="1">
      <c r="A48" s="21"/>
      <c r="C48" s="2"/>
      <c r="D48" s="11"/>
      <c r="E48" s="11"/>
      <c r="F48" s="11"/>
      <c r="G48" s="1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row>
    <row r="49" spans="1:110" s="5" customFormat="1">
      <c r="A49" s="21"/>
      <c r="C49" s="2"/>
      <c r="D49" s="11"/>
      <c r="E49" s="11"/>
      <c r="F49" s="11"/>
      <c r="G49" s="12"/>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row>
    <row r="50" spans="1:110" s="5" customFormat="1" ht="79.2">
      <c r="A50" s="22" t="s">
        <v>356</v>
      </c>
      <c r="B50" s="23" t="s">
        <v>289</v>
      </c>
      <c r="C50" s="2" t="s">
        <v>344</v>
      </c>
      <c r="D50" s="11">
        <v>5</v>
      </c>
      <c r="E50" s="11">
        <v>50</v>
      </c>
      <c r="F50" s="15">
        <f>+D50*E50</f>
        <v>250</v>
      </c>
      <c r="G50" s="12"/>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row>
    <row r="51" spans="1:110" s="5" customFormat="1">
      <c r="A51" s="21"/>
      <c r="C51" s="2"/>
      <c r="D51" s="11"/>
      <c r="E51" s="11"/>
      <c r="F51" s="11"/>
      <c r="G51" s="12"/>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row>
    <row r="52" spans="1:110" s="5" customFormat="1">
      <c r="A52" s="21"/>
      <c r="C52" s="2"/>
      <c r="D52" s="11"/>
      <c r="E52" s="11"/>
      <c r="F52" s="11"/>
      <c r="G52" s="1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row>
    <row r="53" spans="1:110" s="5" customFormat="1" ht="39.6">
      <c r="A53" s="22" t="s">
        <v>357</v>
      </c>
      <c r="B53" s="23" t="s">
        <v>292</v>
      </c>
      <c r="C53" s="2" t="s">
        <v>333</v>
      </c>
      <c r="D53" s="11">
        <v>50.5</v>
      </c>
      <c r="E53" s="11">
        <v>15</v>
      </c>
      <c r="F53" s="15">
        <f>+D53*E53</f>
        <v>757.5</v>
      </c>
      <c r="G53" s="1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row>
    <row r="54" spans="1:110" s="5" customFormat="1">
      <c r="A54" s="21"/>
      <c r="B54" s="20"/>
      <c r="C54" s="2"/>
      <c r="D54" s="11"/>
      <c r="E54" s="11"/>
      <c r="F54" s="11"/>
      <c r="G54" s="1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row>
    <row r="55" spans="1:110" s="5" customFormat="1">
      <c r="A55" s="21"/>
      <c r="B55" s="20"/>
      <c r="C55" s="2"/>
      <c r="D55" s="11"/>
      <c r="E55" s="11"/>
      <c r="F55" s="11"/>
      <c r="G55" s="12"/>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row>
    <row r="56" spans="1:110" s="5" customFormat="1" ht="39.6">
      <c r="A56" s="22" t="s">
        <v>341</v>
      </c>
      <c r="B56" s="23" t="s">
        <v>317</v>
      </c>
      <c r="C56" s="2" t="s">
        <v>333</v>
      </c>
      <c r="D56" s="11">
        <v>110</v>
      </c>
      <c r="E56" s="11">
        <v>5</v>
      </c>
      <c r="F56" s="15">
        <f>+D56*E56</f>
        <v>550</v>
      </c>
      <c r="G56" s="12"/>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row>
    <row r="57" spans="1:110" s="5" customFormat="1">
      <c r="A57" s="22"/>
      <c r="B57" s="23"/>
      <c r="C57" s="2"/>
      <c r="D57" s="11"/>
      <c r="E57" s="11"/>
      <c r="F57" s="15"/>
      <c r="G57" s="12"/>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row>
    <row r="58" spans="1:110" s="5" customFormat="1">
      <c r="A58" s="22"/>
      <c r="B58" s="23"/>
      <c r="C58" s="2"/>
      <c r="D58" s="11"/>
      <c r="E58" s="11"/>
      <c r="F58" s="15"/>
      <c r="G58" s="12"/>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row>
    <row r="59" spans="1:110" s="5" customFormat="1" ht="39.6">
      <c r="A59" s="22" t="s">
        <v>342</v>
      </c>
      <c r="B59" s="38" t="s">
        <v>318</v>
      </c>
      <c r="C59" s="5" t="s">
        <v>349</v>
      </c>
      <c r="D59" s="11">
        <v>30</v>
      </c>
      <c r="E59" s="11">
        <v>4</v>
      </c>
      <c r="F59" s="15">
        <f>+D59*E59</f>
        <v>120</v>
      </c>
      <c r="G59" s="12"/>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row>
    <row r="60" spans="1:110" s="5" customFormat="1">
      <c r="A60" s="21"/>
      <c r="B60" s="20"/>
      <c r="C60" s="2"/>
      <c r="D60" s="11"/>
      <c r="E60" s="11"/>
      <c r="F60" s="11"/>
      <c r="G60" s="12"/>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row>
    <row r="61" spans="1:110" s="5" customFormat="1">
      <c r="A61" s="21"/>
      <c r="B61" s="20"/>
      <c r="C61" s="2"/>
      <c r="D61" s="11"/>
      <c r="E61" s="11"/>
      <c r="F61" s="11"/>
      <c r="G61" s="12"/>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row>
    <row r="62" spans="1:110" s="5" customFormat="1" ht="79.2">
      <c r="A62" s="22" t="s">
        <v>348</v>
      </c>
      <c r="B62" s="38" t="s">
        <v>321</v>
      </c>
      <c r="D62" s="70"/>
      <c r="E62" s="70"/>
      <c r="F62" s="70"/>
      <c r="G62" s="12"/>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row>
    <row r="63" spans="1:110" s="5" customFormat="1">
      <c r="A63" s="22" t="s">
        <v>343</v>
      </c>
      <c r="B63" s="38" t="s">
        <v>319</v>
      </c>
      <c r="C63" s="2" t="s">
        <v>349</v>
      </c>
      <c r="D63" s="11">
        <v>30</v>
      </c>
      <c r="E63" s="11">
        <v>38</v>
      </c>
      <c r="F63" s="15">
        <f>+D63*E63</f>
        <v>1140</v>
      </c>
      <c r="G63" s="12"/>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row>
    <row r="64" spans="1:110" s="5" customFormat="1">
      <c r="A64" s="22" t="s">
        <v>345</v>
      </c>
      <c r="B64" s="38" t="s">
        <v>320</v>
      </c>
      <c r="C64" s="2" t="s">
        <v>344</v>
      </c>
      <c r="D64" s="11">
        <v>20</v>
      </c>
      <c r="E64" s="11">
        <v>70</v>
      </c>
      <c r="F64" s="15">
        <f>+D64*E64</f>
        <v>1400</v>
      </c>
      <c r="G64" s="12"/>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row>
    <row r="65" spans="1:110" s="5" customFormat="1">
      <c r="A65" s="22"/>
      <c r="B65" s="10"/>
      <c r="C65" s="1"/>
      <c r="D65" s="11"/>
      <c r="E65" s="11"/>
      <c r="F65" s="11"/>
      <c r="G65" s="12"/>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row>
    <row r="66" spans="1:110" s="5" customFormat="1">
      <c r="A66" s="22"/>
      <c r="B66" s="10"/>
      <c r="C66" s="1"/>
      <c r="D66" s="11"/>
      <c r="E66" s="11"/>
      <c r="F66" s="11"/>
      <c r="G66" s="12"/>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row>
    <row r="67" spans="1:110" s="5" customFormat="1" ht="52.8">
      <c r="A67" s="22" t="s">
        <v>358</v>
      </c>
      <c r="B67" s="10" t="s">
        <v>324</v>
      </c>
      <c r="C67" s="1"/>
      <c r="D67" s="11"/>
      <c r="E67" s="11"/>
      <c r="F67" s="11"/>
      <c r="G67" s="12"/>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row>
    <row r="68" spans="1:110" s="5" customFormat="1" ht="52.8">
      <c r="A68" s="21" t="s">
        <v>383</v>
      </c>
      <c r="B68" s="10" t="s">
        <v>306</v>
      </c>
      <c r="C68" s="1"/>
      <c r="D68" s="11"/>
      <c r="E68" s="11"/>
      <c r="F68" s="11"/>
      <c r="G68" s="12"/>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row>
    <row r="69" spans="1:110">
      <c r="A69" s="22"/>
      <c r="B69" s="68"/>
      <c r="G69" s="12"/>
    </row>
    <row r="70" spans="1:110" s="5" customFormat="1">
      <c r="A70" s="22" t="s">
        <v>343</v>
      </c>
      <c r="B70" s="24" t="s">
        <v>326</v>
      </c>
      <c r="C70" s="1"/>
      <c r="D70" s="11"/>
      <c r="E70" s="11"/>
      <c r="F70" s="11"/>
      <c r="G70" s="12"/>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row>
    <row r="71" spans="1:110" s="5" customFormat="1" ht="26.4">
      <c r="A71" s="22"/>
      <c r="B71" s="23" t="s">
        <v>180</v>
      </c>
      <c r="D71" s="70"/>
      <c r="E71" s="70"/>
      <c r="F71" s="70"/>
      <c r="G71" s="12"/>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row>
    <row r="72" spans="1:110" s="5" customFormat="1">
      <c r="A72" s="22"/>
      <c r="B72" s="23" t="s">
        <v>307</v>
      </c>
      <c r="D72" s="70"/>
      <c r="E72" s="70"/>
      <c r="F72" s="70"/>
      <c r="G72" s="12"/>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row>
    <row r="73" spans="1:110" s="5" customFormat="1" ht="39.6">
      <c r="A73" s="21" t="s">
        <v>383</v>
      </c>
      <c r="B73" s="23" t="s">
        <v>325</v>
      </c>
      <c r="C73" s="1" t="s">
        <v>333</v>
      </c>
      <c r="D73" s="11">
        <f>83.5+10.7</f>
        <v>94.2</v>
      </c>
      <c r="E73" s="11">
        <v>20</v>
      </c>
      <c r="F73" s="11">
        <f>D73*E73</f>
        <v>1884</v>
      </c>
      <c r="G73" s="12"/>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row>
    <row r="74" spans="1:110" s="5" customFormat="1">
      <c r="A74" s="22"/>
      <c r="B74" s="10"/>
      <c r="C74" s="1"/>
      <c r="D74" s="11"/>
      <c r="E74" s="11"/>
      <c r="F74" s="11"/>
      <c r="G74" s="12"/>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row>
    <row r="75" spans="1:110" s="5" customFormat="1">
      <c r="A75" s="22"/>
      <c r="B75" s="10"/>
      <c r="C75" s="1"/>
      <c r="D75" s="11"/>
      <c r="E75" s="11"/>
      <c r="F75" s="11"/>
      <c r="G75" s="12"/>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row>
    <row r="76" spans="1:110" s="5" customFormat="1" ht="79.2">
      <c r="A76" s="22" t="s">
        <v>359</v>
      </c>
      <c r="B76" s="23" t="s">
        <v>327</v>
      </c>
      <c r="C76" s="1" t="s">
        <v>333</v>
      </c>
      <c r="D76" s="11">
        <f>8.8*0.3+2.4+5.8</f>
        <v>10.84</v>
      </c>
      <c r="E76" s="11">
        <v>15</v>
      </c>
      <c r="F76" s="11">
        <f>D76*E76</f>
        <v>162.6</v>
      </c>
      <c r="G76" s="12"/>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row>
    <row r="77" spans="1:110" s="5" customFormat="1">
      <c r="A77" s="22"/>
      <c r="B77" s="10"/>
      <c r="C77" s="1"/>
      <c r="D77" s="11"/>
      <c r="E77" s="11"/>
      <c r="F77" s="11"/>
      <c r="G77" s="12"/>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row>
    <row r="78" spans="1:110" s="5" customFormat="1">
      <c r="A78" s="22"/>
      <c r="B78" s="10"/>
      <c r="C78" s="1"/>
      <c r="D78" s="11"/>
      <c r="E78" s="11"/>
      <c r="F78" s="11"/>
      <c r="G78" s="12"/>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row>
    <row r="79" spans="1:110" s="5" customFormat="1" ht="66">
      <c r="A79" s="22" t="s">
        <v>360</v>
      </c>
      <c r="B79" s="23" t="s">
        <v>72</v>
      </c>
      <c r="C79" s="2" t="s">
        <v>344</v>
      </c>
      <c r="D79" s="11">
        <v>1</v>
      </c>
      <c r="E79" s="11">
        <v>230</v>
      </c>
      <c r="F79" s="11">
        <f>D79*E79</f>
        <v>230</v>
      </c>
      <c r="G79" s="12"/>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row>
    <row r="80" spans="1:110" s="5" customFormat="1">
      <c r="A80" s="22"/>
      <c r="B80" s="10"/>
      <c r="C80" s="1"/>
      <c r="D80" s="11"/>
      <c r="E80" s="11"/>
      <c r="F80" s="11"/>
      <c r="G80" s="12"/>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row>
    <row r="81" spans="1:110" s="5" customFormat="1">
      <c r="A81" s="22"/>
      <c r="B81" s="10"/>
      <c r="C81" s="1"/>
      <c r="D81" s="11"/>
      <c r="E81" s="11"/>
      <c r="F81" s="11"/>
      <c r="G81" s="12"/>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row>
    <row r="82" spans="1:110" s="5" customFormat="1" ht="39.6">
      <c r="A82" s="22" t="s">
        <v>361</v>
      </c>
      <c r="B82" s="10" t="s">
        <v>351</v>
      </c>
      <c r="C82" s="1" t="s">
        <v>350</v>
      </c>
      <c r="D82" s="11">
        <v>15</v>
      </c>
      <c r="E82" s="11">
        <v>25</v>
      </c>
      <c r="F82" s="11">
        <f>D82*E82</f>
        <v>375</v>
      </c>
      <c r="G82" s="12"/>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row>
    <row r="83" spans="1:110" s="5" customFormat="1">
      <c r="A83" s="22"/>
      <c r="B83" s="10"/>
      <c r="C83" s="1"/>
      <c r="D83" s="11"/>
      <c r="E83" s="11"/>
      <c r="F83" s="11"/>
      <c r="G83" s="12"/>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row>
    <row r="84" spans="1:110" s="5" customFormat="1">
      <c r="A84" s="22"/>
      <c r="B84" s="10"/>
      <c r="C84" s="1"/>
      <c r="D84" s="11"/>
      <c r="E84" s="11"/>
      <c r="F84" s="11"/>
      <c r="G84" s="12"/>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row>
    <row r="85" spans="1:110" s="5" customFormat="1" ht="52.8">
      <c r="A85" s="22" t="s">
        <v>362</v>
      </c>
      <c r="B85" s="23" t="s">
        <v>224</v>
      </c>
      <c r="G85" s="12"/>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row>
    <row r="86" spans="1:110" s="5" customFormat="1">
      <c r="A86" s="22"/>
      <c r="B86" s="23" t="s">
        <v>225</v>
      </c>
      <c r="C86" s="2" t="s">
        <v>352</v>
      </c>
      <c r="D86" s="11">
        <v>100</v>
      </c>
      <c r="E86" s="11">
        <v>9</v>
      </c>
      <c r="F86" s="15">
        <f>+D86*E86</f>
        <v>900</v>
      </c>
      <c r="G86" s="12"/>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row>
    <row r="87" spans="1:110" s="5" customFormat="1">
      <c r="A87" s="22"/>
      <c r="B87" s="23" t="s">
        <v>226</v>
      </c>
      <c r="C87" s="2" t="s">
        <v>352</v>
      </c>
      <c r="D87" s="11">
        <v>100</v>
      </c>
      <c r="E87" s="11">
        <v>12</v>
      </c>
      <c r="F87" s="15">
        <f>+D87*E87</f>
        <v>1200</v>
      </c>
      <c r="G87" s="12"/>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row>
    <row r="88" spans="1:110" s="5" customFormat="1">
      <c r="A88" s="22"/>
      <c r="B88" s="23" t="s">
        <v>227</v>
      </c>
      <c r="C88" s="2" t="s">
        <v>352</v>
      </c>
      <c r="D88" s="11">
        <v>60</v>
      </c>
      <c r="E88" s="11">
        <v>16</v>
      </c>
      <c r="F88" s="15">
        <f>+D88*E88</f>
        <v>960</v>
      </c>
      <c r="G88" s="12"/>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row>
    <row r="89" spans="1:110" s="5" customFormat="1">
      <c r="A89" s="22"/>
      <c r="B89" s="10"/>
      <c r="C89" s="1"/>
      <c r="D89" s="11"/>
      <c r="E89" s="11"/>
      <c r="F89" s="11"/>
      <c r="G89" s="12"/>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row>
    <row r="90" spans="1:110" s="5" customFormat="1">
      <c r="A90" s="22"/>
      <c r="B90" s="10"/>
      <c r="C90" s="1"/>
      <c r="D90" s="11"/>
      <c r="E90" s="11"/>
      <c r="F90" s="11"/>
      <c r="G90" s="12"/>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row>
    <row r="91" spans="1:110" s="5" customFormat="1">
      <c r="A91" s="21"/>
      <c r="B91" s="8" t="s">
        <v>323</v>
      </c>
      <c r="C91" s="2"/>
      <c r="D91" s="11"/>
      <c r="E91" s="11"/>
      <c r="F91" s="11"/>
      <c r="G91" s="12"/>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row>
    <row r="92" spans="1:110" s="5" customFormat="1">
      <c r="A92" s="21"/>
      <c r="B92" s="8"/>
      <c r="C92" s="2"/>
      <c r="D92" s="11"/>
      <c r="E92" s="11"/>
      <c r="F92" s="11"/>
      <c r="G92" s="12"/>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row>
    <row r="93" spans="1:110" s="5" customFormat="1">
      <c r="A93" s="21"/>
      <c r="B93" s="8"/>
      <c r="C93" s="2"/>
      <c r="D93" s="11"/>
      <c r="E93" s="11"/>
      <c r="F93" s="11"/>
      <c r="G93" s="12"/>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row>
    <row r="94" spans="1:110" s="5" customFormat="1" ht="52.8">
      <c r="A94" s="22" t="s">
        <v>328</v>
      </c>
      <c r="B94" s="23" t="s">
        <v>312</v>
      </c>
      <c r="C94" s="2" t="s">
        <v>333</v>
      </c>
      <c r="D94" s="11">
        <v>3</v>
      </c>
      <c r="E94" s="11">
        <v>30</v>
      </c>
      <c r="F94" s="11">
        <f>D94*E94</f>
        <v>90</v>
      </c>
      <c r="G94" s="12"/>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row>
    <row r="95" spans="1:110" s="5" customFormat="1">
      <c r="A95" s="22"/>
      <c r="B95" s="23"/>
      <c r="C95" s="2"/>
      <c r="D95" s="11"/>
      <c r="E95" s="11"/>
      <c r="F95" s="11"/>
      <c r="G95" s="12"/>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row>
    <row r="96" spans="1:110" s="5" customFormat="1">
      <c r="A96" s="22"/>
      <c r="B96" s="23"/>
      <c r="C96" s="2"/>
      <c r="D96" s="11"/>
      <c r="E96" s="11"/>
      <c r="F96" s="11"/>
      <c r="G96" s="12"/>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row>
    <row r="97" spans="1:110" s="5" customFormat="1" ht="66">
      <c r="A97" s="22" t="s">
        <v>330</v>
      </c>
      <c r="B97" s="23" t="s">
        <v>313</v>
      </c>
      <c r="G97" s="12"/>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row>
    <row r="98" spans="1:110" s="5" customFormat="1">
      <c r="A98" s="22"/>
      <c r="B98" s="23" t="s">
        <v>314</v>
      </c>
      <c r="C98" s="2" t="s">
        <v>344</v>
      </c>
      <c r="D98" s="11">
        <v>1</v>
      </c>
      <c r="E98" s="11">
        <v>600</v>
      </c>
      <c r="F98" s="11">
        <f>D98*E98</f>
        <v>600</v>
      </c>
      <c r="G98" s="12"/>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row>
    <row r="99" spans="1:110" s="5" customFormat="1">
      <c r="A99" s="22"/>
      <c r="B99" s="23" t="s">
        <v>315</v>
      </c>
      <c r="C99" s="2" t="s">
        <v>344</v>
      </c>
      <c r="D99" s="11">
        <v>2</v>
      </c>
      <c r="E99" s="11">
        <v>500</v>
      </c>
      <c r="F99" s="11">
        <f>D99*E99</f>
        <v>1000</v>
      </c>
      <c r="G99" s="12"/>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row>
    <row r="100" spans="1:110" s="5" customFormat="1">
      <c r="A100" s="22"/>
      <c r="B100" s="23" t="s">
        <v>316</v>
      </c>
      <c r="C100" s="2" t="s">
        <v>344</v>
      </c>
      <c r="D100" s="11">
        <v>1</v>
      </c>
      <c r="E100" s="11">
        <v>260</v>
      </c>
      <c r="F100" s="11">
        <f>D100*E100</f>
        <v>260</v>
      </c>
      <c r="G100" s="12"/>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row>
    <row r="101" spans="1:110" s="5" customFormat="1" ht="26.4">
      <c r="A101" s="22"/>
      <c r="B101" s="23" t="s">
        <v>69</v>
      </c>
      <c r="C101" s="2" t="s">
        <v>353</v>
      </c>
      <c r="D101" s="11">
        <v>1</v>
      </c>
      <c r="E101" s="11">
        <v>700</v>
      </c>
      <c r="F101" s="11">
        <f>D101*E101</f>
        <v>700</v>
      </c>
      <c r="G101" s="12"/>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row>
    <row r="102" spans="1:110" s="5" customFormat="1" ht="26.4">
      <c r="A102" s="22"/>
      <c r="B102" s="23" t="s">
        <v>70</v>
      </c>
      <c r="C102" s="2" t="s">
        <v>353</v>
      </c>
      <c r="D102" s="11">
        <v>1</v>
      </c>
      <c r="E102" s="11">
        <v>600</v>
      </c>
      <c r="F102" s="11">
        <f>D102*E102</f>
        <v>600</v>
      </c>
      <c r="G102" s="12"/>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row>
    <row r="103" spans="1:110" s="5" customFormat="1">
      <c r="A103" s="22"/>
      <c r="B103" s="23"/>
      <c r="C103" s="2"/>
      <c r="D103" s="11"/>
      <c r="E103" s="11"/>
      <c r="F103" s="11"/>
      <c r="G103" s="12"/>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row>
    <row r="104" spans="1:110" s="5" customFormat="1">
      <c r="A104" s="22"/>
      <c r="B104" s="23"/>
      <c r="D104" s="70"/>
      <c r="E104" s="70"/>
      <c r="F104" s="70"/>
      <c r="G104" s="12"/>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row>
    <row r="105" spans="1:110" s="5" customFormat="1" ht="66">
      <c r="A105" s="22" t="s">
        <v>331</v>
      </c>
      <c r="B105" s="23" t="s">
        <v>71</v>
      </c>
      <c r="G105" s="12"/>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row>
    <row r="106" spans="1:110" s="5" customFormat="1" ht="26.4">
      <c r="A106" s="22"/>
      <c r="B106" s="23" t="s">
        <v>84</v>
      </c>
      <c r="C106" s="2" t="s">
        <v>333</v>
      </c>
      <c r="D106" s="11">
        <v>10.7</v>
      </c>
      <c r="E106" s="11">
        <v>80</v>
      </c>
      <c r="F106" s="11">
        <f>D106*E106</f>
        <v>856</v>
      </c>
      <c r="G106" s="12"/>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row>
    <row r="107" spans="1:110" s="5" customFormat="1">
      <c r="A107" s="22"/>
      <c r="B107" s="23"/>
      <c r="D107" s="70"/>
      <c r="E107" s="70"/>
      <c r="F107" s="70"/>
      <c r="G107" s="12"/>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row>
    <row r="108" spans="1:110" s="5" customFormat="1">
      <c r="A108" s="22"/>
      <c r="B108" s="23"/>
      <c r="D108" s="70"/>
      <c r="E108" s="70"/>
      <c r="F108" s="70"/>
      <c r="G108" s="12"/>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row>
    <row r="109" spans="1:110" s="5" customFormat="1" ht="39.6">
      <c r="A109" s="22" t="s">
        <v>332</v>
      </c>
      <c r="B109" s="23" t="s">
        <v>86</v>
      </c>
      <c r="G109" s="12"/>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row>
    <row r="110" spans="1:110" s="5" customFormat="1" ht="26.4">
      <c r="A110" s="22"/>
      <c r="B110" s="23" t="s">
        <v>85</v>
      </c>
      <c r="C110" s="2" t="s">
        <v>333</v>
      </c>
      <c r="D110" s="11">
        <f>83.5-1.5*2.3</f>
        <v>80.05</v>
      </c>
      <c r="E110" s="11">
        <v>45</v>
      </c>
      <c r="F110" s="11">
        <f>D110*E110</f>
        <v>3602.25</v>
      </c>
      <c r="G110" s="12"/>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row>
    <row r="111" spans="1:110" s="5" customFormat="1">
      <c r="A111" s="22"/>
      <c r="B111" s="23"/>
      <c r="D111" s="70"/>
      <c r="E111" s="70"/>
      <c r="F111" s="70"/>
      <c r="G111" s="12"/>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row>
    <row r="112" spans="1:110" s="5" customFormat="1">
      <c r="A112" s="22"/>
      <c r="B112" s="23"/>
      <c r="D112" s="70"/>
      <c r="E112" s="70"/>
      <c r="F112" s="70"/>
      <c r="G112" s="12"/>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row>
    <row r="113" spans="1:110" s="5" customFormat="1" ht="52.8">
      <c r="A113" s="22" t="s">
        <v>334</v>
      </c>
      <c r="B113" s="23" t="s">
        <v>87</v>
      </c>
      <c r="G113" s="12"/>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row>
    <row r="114" spans="1:110" s="5" customFormat="1" ht="26.4">
      <c r="A114" s="22"/>
      <c r="B114" s="23" t="s">
        <v>88</v>
      </c>
      <c r="C114" s="2" t="s">
        <v>349</v>
      </c>
      <c r="D114" s="11">
        <v>10.8</v>
      </c>
      <c r="E114" s="11">
        <v>45</v>
      </c>
      <c r="F114" s="11">
        <f>D114*E114</f>
        <v>486.00000000000006</v>
      </c>
      <c r="G114" s="12"/>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row>
    <row r="115" spans="1:110" s="5" customFormat="1">
      <c r="A115" s="22"/>
      <c r="B115" s="23"/>
      <c r="D115" s="70"/>
      <c r="E115" s="70"/>
      <c r="F115" s="70"/>
      <c r="G115" s="12"/>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row>
    <row r="116" spans="1:110" s="5" customFormat="1">
      <c r="A116" s="22"/>
      <c r="B116" s="23"/>
      <c r="D116" s="70"/>
      <c r="E116" s="70"/>
      <c r="F116" s="70"/>
      <c r="G116" s="12"/>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row>
    <row r="117" spans="1:110" s="5" customFormat="1" ht="52.8">
      <c r="A117" s="22" t="s">
        <v>335</v>
      </c>
      <c r="B117" s="23" t="s">
        <v>73</v>
      </c>
      <c r="C117" s="2" t="s">
        <v>333</v>
      </c>
      <c r="D117" s="11">
        <v>280.8</v>
      </c>
      <c r="E117" s="11">
        <v>12</v>
      </c>
      <c r="F117" s="11">
        <f>D117*E117</f>
        <v>3369.6000000000004</v>
      </c>
      <c r="G117" s="12"/>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row>
    <row r="118" spans="1:110" s="5" customFormat="1">
      <c r="A118" s="22"/>
      <c r="B118" s="23"/>
      <c r="C118" s="2"/>
      <c r="D118" s="11"/>
      <c r="E118" s="11"/>
      <c r="F118" s="11"/>
      <c r="G118" s="12"/>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row>
    <row r="119" spans="1:110" s="5" customFormat="1">
      <c r="A119" s="22"/>
      <c r="B119" s="23"/>
      <c r="C119" s="2"/>
      <c r="D119" s="11"/>
      <c r="E119" s="11"/>
      <c r="F119" s="11"/>
      <c r="G119" s="12"/>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row>
    <row r="120" spans="1:110" s="14" customFormat="1">
      <c r="A120" s="29"/>
      <c r="B120" s="16"/>
      <c r="C120" s="17"/>
      <c r="D120" s="19"/>
      <c r="E120" s="19"/>
      <c r="F120" s="19"/>
    </row>
    <row r="121" spans="1:110">
      <c r="A121" s="22"/>
      <c r="B121" s="13"/>
    </row>
    <row r="122" spans="1:110" s="35" customFormat="1" ht="14.4" thickBot="1">
      <c r="A122" s="30"/>
      <c r="B122" s="31" t="s">
        <v>107</v>
      </c>
      <c r="C122" s="32"/>
      <c r="D122" s="34"/>
      <c r="E122" s="34"/>
      <c r="F122" s="36">
        <f>SUM(F1:F120)</f>
        <v>47814.25</v>
      </c>
    </row>
    <row r="123" spans="1:110" ht="13.8" thickTop="1"/>
  </sheetData>
  <phoneticPr fontId="0" type="noConversion"/>
  <printOptions horizontalCentered="1"/>
  <pageMargins left="0.98425196850393704" right="0.39370078740157483" top="0.98425196850393704" bottom="0.78740157480314965" header="0.51181102362204722" footer="0.51181102362204722"/>
  <pageSetup paperSize="9" scale="94"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rowBreaks count="2" manualBreakCount="2">
    <brk id="64" max="5" man="1"/>
    <brk id="88" max="16383" man="1"/>
  </rowBreaks>
</worksheet>
</file>

<file path=xl/worksheets/sheet3.xml><?xml version="1.0" encoding="utf-8"?>
<worksheet xmlns="http://schemas.openxmlformats.org/spreadsheetml/2006/main" xmlns:r="http://schemas.openxmlformats.org/officeDocument/2006/relationships">
  <dimension ref="A3:DG98"/>
  <sheetViews>
    <sheetView topLeftCell="A85" zoomScaleNormal="100" zoomScaleSheetLayoutView="100" workbookViewId="0">
      <selection activeCell="A3" sqref="A3:F97"/>
    </sheetView>
  </sheetViews>
  <sheetFormatPr defaultColWidth="9.109375" defaultRowHeight="13.2"/>
  <cols>
    <col min="1" max="1" width="3.88671875" style="2" customWidth="1"/>
    <col min="2" max="2" width="38.33203125" style="4" customWidth="1"/>
    <col min="3" max="3" width="4.109375" style="2" customWidth="1"/>
    <col min="4" max="4" width="8.6640625" style="11" customWidth="1"/>
    <col min="5" max="5" width="10.44140625" style="11" customWidth="1"/>
    <col min="6" max="6" width="18.44140625" style="11" bestFit="1" customWidth="1"/>
    <col min="7" max="16384" width="9.109375" style="4"/>
  </cols>
  <sheetData>
    <row r="3" spans="1:110" ht="15.6">
      <c r="B3" s="69" t="s">
        <v>74</v>
      </c>
    </row>
    <row r="7" spans="1:110" s="5" customFormat="1">
      <c r="A7" s="21"/>
      <c r="B7" s="8" t="s">
        <v>221</v>
      </c>
      <c r="C7" s="2"/>
      <c r="D7" s="11"/>
      <c r="E7" s="11"/>
      <c r="F7" s="11"/>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5" customFormat="1">
      <c r="A8" s="21"/>
      <c r="C8" s="2"/>
      <c r="D8" s="11"/>
      <c r="E8" s="11"/>
      <c r="F8" s="11"/>
      <c r="G8" s="12"/>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5" customFormat="1" ht="39.6">
      <c r="A9" s="22" t="s">
        <v>328</v>
      </c>
      <c r="B9" s="23" t="s">
        <v>92</v>
      </c>
      <c r="C9" s="2" t="s">
        <v>349</v>
      </c>
      <c r="D9" s="11">
        <v>3</v>
      </c>
      <c r="E9" s="11">
        <v>150</v>
      </c>
      <c r="F9" s="15">
        <f>+D9*E9</f>
        <v>450</v>
      </c>
      <c r="G9" s="12"/>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5" customFormat="1">
      <c r="A10" s="22"/>
      <c r="B10" s="23"/>
      <c r="D10" s="70"/>
      <c r="E10" s="70"/>
      <c r="F10" s="70"/>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s="5" customFormat="1">
      <c r="A11" s="21"/>
      <c r="B11" s="24"/>
      <c r="C11" s="2"/>
      <c r="D11" s="11"/>
      <c r="E11" s="11"/>
      <c r="F11" s="15"/>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5" customFormat="1" ht="52.8">
      <c r="A12" s="22" t="s">
        <v>330</v>
      </c>
      <c r="B12" s="38" t="s">
        <v>76</v>
      </c>
      <c r="C12" s="2" t="s">
        <v>333</v>
      </c>
      <c r="D12" s="11">
        <v>171.4</v>
      </c>
      <c r="E12" s="11">
        <v>25</v>
      </c>
      <c r="F12" s="15">
        <f>+D12*E12</f>
        <v>4285</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s="5" customFormat="1">
      <c r="A13" s="21"/>
      <c r="B13" s="20"/>
      <c r="C13" s="2"/>
      <c r="D13" s="11"/>
      <c r="E13" s="11"/>
      <c r="F13" s="11"/>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0" s="5" customFormat="1">
      <c r="A14" s="21"/>
      <c r="B14" s="20"/>
      <c r="C14" s="2"/>
      <c r="D14" s="11"/>
      <c r="E14" s="11"/>
      <c r="F14" s="11"/>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0" s="5" customFormat="1" ht="39.6">
      <c r="A15" s="22" t="s">
        <v>331</v>
      </c>
      <c r="B15" s="38" t="s">
        <v>77</v>
      </c>
      <c r="C15" s="2" t="s">
        <v>349</v>
      </c>
      <c r="D15" s="11">
        <v>11.7</v>
      </c>
      <c r="E15" s="11">
        <v>7</v>
      </c>
      <c r="F15" s="15">
        <f>+D15*E15</f>
        <v>81.899999999999991</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row>
    <row r="16" spans="1:110" s="5" customFormat="1">
      <c r="A16" s="21"/>
      <c r="B16" s="20"/>
      <c r="C16" s="2"/>
      <c r="D16" s="11"/>
      <c r="E16" s="11"/>
      <c r="F16" s="11"/>
      <c r="G16" s="1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c r="A17" s="21"/>
      <c r="B17" s="20"/>
      <c r="C17" s="2"/>
      <c r="D17" s="11"/>
      <c r="E17" s="11"/>
      <c r="F17" s="11"/>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ht="52.8">
      <c r="A18" s="22" t="s">
        <v>332</v>
      </c>
      <c r="B18" s="38" t="s">
        <v>173</v>
      </c>
      <c r="C18" s="2" t="s">
        <v>333</v>
      </c>
      <c r="D18" s="11">
        <v>49</v>
      </c>
      <c r="E18" s="11">
        <v>25</v>
      </c>
      <c r="F18" s="15">
        <f>+D18*E18</f>
        <v>1225</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c r="A19" s="21"/>
      <c r="B19" s="20"/>
      <c r="C19" s="2"/>
      <c r="D19" s="11"/>
      <c r="E19" s="11"/>
      <c r="F19" s="11"/>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c r="A20" s="21"/>
      <c r="B20" s="20"/>
      <c r="C20" s="2"/>
      <c r="D20" s="11"/>
      <c r="E20" s="11"/>
      <c r="F20" s="11"/>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ht="39.6">
      <c r="A21" s="22" t="s">
        <v>334</v>
      </c>
      <c r="B21" s="38" t="s">
        <v>75</v>
      </c>
      <c r="C21" s="2" t="s">
        <v>329</v>
      </c>
      <c r="D21" s="11">
        <v>12.9</v>
      </c>
      <c r="E21" s="11">
        <v>180</v>
      </c>
      <c r="F21" s="15">
        <f>+D21*E21</f>
        <v>2322</v>
      </c>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c r="A22" s="22"/>
      <c r="B22" s="10"/>
      <c r="C22" s="1"/>
      <c r="D22" s="11"/>
      <c r="E22" s="11"/>
      <c r="F22" s="11"/>
      <c r="G22" s="1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s="5" customFormat="1">
      <c r="A23" s="22"/>
      <c r="B23" s="10"/>
      <c r="C23" s="1"/>
      <c r="D23" s="11"/>
      <c r="E23" s="11"/>
      <c r="F23" s="11"/>
      <c r="G23" s="1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row>
    <row r="24" spans="1:110" s="5" customFormat="1" ht="39.6">
      <c r="A24" s="22" t="s">
        <v>335</v>
      </c>
      <c r="B24" s="38" t="s">
        <v>78</v>
      </c>
      <c r="C24" s="2" t="s">
        <v>329</v>
      </c>
      <c r="D24" s="11">
        <v>5.4</v>
      </c>
      <c r="E24" s="11">
        <v>150</v>
      </c>
      <c r="F24" s="15">
        <f>+D24*E24</f>
        <v>810</v>
      </c>
      <c r="G24" s="1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c r="A25" s="22"/>
      <c r="B25" s="10"/>
      <c r="C25" s="1"/>
      <c r="D25" s="11"/>
      <c r="E25" s="11"/>
      <c r="F25" s="11"/>
      <c r="G25" s="1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c r="A26" s="22"/>
      <c r="B26" s="10"/>
      <c r="C26" s="1"/>
      <c r="D26" s="11"/>
      <c r="E26" s="11"/>
      <c r="F26" s="11"/>
      <c r="G26" s="1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ht="39.6">
      <c r="A27" s="22" t="s">
        <v>336</v>
      </c>
      <c r="B27" s="38" t="s">
        <v>171</v>
      </c>
      <c r="C27" s="2" t="s">
        <v>329</v>
      </c>
      <c r="D27" s="11">
        <v>7.5</v>
      </c>
      <c r="E27" s="11">
        <v>180</v>
      </c>
      <c r="F27" s="15">
        <f>+D27*E27</f>
        <v>1350</v>
      </c>
      <c r="G27" s="1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5" customFormat="1">
      <c r="A28" s="22"/>
      <c r="B28" s="10"/>
      <c r="C28" s="1"/>
      <c r="D28" s="11"/>
      <c r="E28" s="11"/>
      <c r="F28" s="11"/>
      <c r="G28" s="1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5" customFormat="1">
      <c r="A29" s="22"/>
      <c r="B29" s="10"/>
      <c r="C29" s="1"/>
      <c r="D29" s="11"/>
      <c r="E29" s="11"/>
      <c r="F29" s="11"/>
      <c r="G29" s="1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s="5" customFormat="1" ht="39.6">
      <c r="A30" s="22" t="s">
        <v>337</v>
      </c>
      <c r="B30" s="38" t="s">
        <v>172</v>
      </c>
      <c r="C30" s="2" t="s">
        <v>329</v>
      </c>
      <c r="D30" s="11">
        <v>3300</v>
      </c>
      <c r="E30" s="11">
        <v>1</v>
      </c>
      <c r="F30" s="15">
        <f>+D30*E30</f>
        <v>3300</v>
      </c>
      <c r="G30" s="1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row>
    <row r="31" spans="1:110" s="5" customFormat="1">
      <c r="A31" s="22"/>
      <c r="B31" s="10"/>
      <c r="C31" s="1"/>
      <c r="D31" s="11"/>
      <c r="E31" s="11"/>
      <c r="F31" s="11"/>
      <c r="G31" s="1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row>
    <row r="32" spans="1:110" s="5" customFormat="1">
      <c r="A32" s="22"/>
      <c r="B32" s="10"/>
      <c r="C32" s="1"/>
      <c r="D32" s="11"/>
      <c r="E32" s="11"/>
      <c r="F32" s="11"/>
      <c r="G32" s="1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row>
    <row r="33" spans="1:110" s="5" customFormat="1" ht="52.8">
      <c r="A33" s="22" t="s">
        <v>338</v>
      </c>
      <c r="B33" s="10" t="s">
        <v>324</v>
      </c>
      <c r="C33" s="1"/>
      <c r="D33" s="11"/>
      <c r="E33" s="11"/>
      <c r="F33" s="11"/>
      <c r="G33" s="1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s="5" customFormat="1" ht="52.8">
      <c r="A34" s="21" t="s">
        <v>383</v>
      </c>
      <c r="B34" s="10" t="s">
        <v>306</v>
      </c>
      <c r="C34" s="1"/>
      <c r="D34" s="11"/>
      <c r="E34" s="11"/>
      <c r="F34" s="11"/>
      <c r="G34" s="12"/>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row>
    <row r="35" spans="1:110">
      <c r="A35" s="22"/>
      <c r="B35" s="68"/>
      <c r="G35" s="12"/>
    </row>
    <row r="36" spans="1:110" s="5" customFormat="1">
      <c r="A36" s="22" t="s">
        <v>343</v>
      </c>
      <c r="B36" s="24" t="s">
        <v>79</v>
      </c>
      <c r="C36" s="1"/>
      <c r="D36" s="11"/>
      <c r="E36" s="11"/>
      <c r="F36" s="11"/>
      <c r="G36" s="12"/>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0" s="5" customFormat="1" ht="26.4">
      <c r="A37" s="22"/>
      <c r="B37" s="23" t="s">
        <v>177</v>
      </c>
      <c r="D37" s="70"/>
      <c r="E37" s="70"/>
      <c r="F37" s="70"/>
      <c r="G37" s="12"/>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row>
    <row r="38" spans="1:110" s="5" customFormat="1">
      <c r="A38" s="22"/>
      <c r="B38" s="23" t="s">
        <v>307</v>
      </c>
      <c r="D38" s="70"/>
      <c r="E38" s="70"/>
      <c r="F38" s="70"/>
      <c r="G38" s="12"/>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row>
    <row r="39" spans="1:110" s="5" customFormat="1">
      <c r="A39" s="22"/>
      <c r="B39" s="23" t="s">
        <v>80</v>
      </c>
      <c r="D39" s="70"/>
      <c r="E39" s="70"/>
      <c r="F39" s="70"/>
      <c r="G39" s="12"/>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row>
    <row r="40" spans="1:110" s="5" customFormat="1" ht="39.6">
      <c r="A40" s="21" t="s">
        <v>383</v>
      </c>
      <c r="B40" s="23" t="s">
        <v>325</v>
      </c>
      <c r="C40" s="1" t="s">
        <v>333</v>
      </c>
      <c r="D40" s="11">
        <v>28.3</v>
      </c>
      <c r="E40" s="11">
        <v>48</v>
      </c>
      <c r="F40" s="11">
        <f>D40*E40</f>
        <v>1358.4</v>
      </c>
      <c r="G40" s="12"/>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row>
    <row r="41" spans="1:110" s="5" customFormat="1">
      <c r="A41" s="22"/>
      <c r="B41" s="10"/>
      <c r="C41" s="1"/>
      <c r="D41" s="11"/>
      <c r="E41" s="11"/>
      <c r="F41" s="11"/>
      <c r="G41" s="12"/>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row>
    <row r="42" spans="1:110" s="5" customFormat="1" ht="26.4">
      <c r="A42" s="22" t="s">
        <v>345</v>
      </c>
      <c r="B42" s="24" t="s">
        <v>81</v>
      </c>
      <c r="C42" s="1"/>
      <c r="D42" s="11"/>
      <c r="E42" s="11"/>
      <c r="F42" s="11"/>
      <c r="G42" s="12"/>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row>
    <row r="43" spans="1:110" s="5" customFormat="1" ht="26.4">
      <c r="A43" s="22"/>
      <c r="B43" s="23" t="s">
        <v>181</v>
      </c>
      <c r="C43" s="1" t="s">
        <v>333</v>
      </c>
      <c r="D43" s="11">
        <v>10</v>
      </c>
      <c r="E43" s="11">
        <v>48</v>
      </c>
      <c r="F43" s="11">
        <f>D43*E43</f>
        <v>480</v>
      </c>
      <c r="G43" s="12"/>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row>
    <row r="44" spans="1:110" s="5" customFormat="1">
      <c r="A44" s="22"/>
      <c r="B44" s="10"/>
      <c r="C44" s="1"/>
      <c r="D44" s="11"/>
      <c r="E44" s="11"/>
      <c r="F44" s="11"/>
      <c r="G44" s="1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row>
    <row r="45" spans="1:110" s="5" customFormat="1">
      <c r="A45" s="22"/>
      <c r="B45" s="10"/>
      <c r="C45" s="1"/>
      <c r="D45" s="11"/>
      <c r="E45" s="11"/>
      <c r="F45" s="11"/>
      <c r="G45" s="1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row>
    <row r="46" spans="1:110" s="5" customFormat="1" ht="39.6">
      <c r="A46" s="22" t="s">
        <v>339</v>
      </c>
      <c r="B46" s="10" t="s">
        <v>351</v>
      </c>
      <c r="C46" s="1" t="s">
        <v>350</v>
      </c>
      <c r="D46" s="11">
        <v>12</v>
      </c>
      <c r="E46" s="11">
        <v>25</v>
      </c>
      <c r="F46" s="11">
        <f>D46*E46</f>
        <v>300</v>
      </c>
      <c r="G46" s="1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row>
    <row r="47" spans="1:110" s="5" customFormat="1">
      <c r="A47" s="22"/>
      <c r="B47" s="10"/>
      <c r="C47" s="1"/>
      <c r="D47" s="11"/>
      <c r="E47" s="11"/>
      <c r="F47" s="11"/>
      <c r="G47" s="1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row>
    <row r="48" spans="1:110" s="5" customFormat="1">
      <c r="A48" s="22"/>
      <c r="B48" s="10"/>
      <c r="C48" s="1"/>
      <c r="D48" s="11"/>
      <c r="E48" s="11"/>
      <c r="F48" s="11"/>
      <c r="G48" s="1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row>
    <row r="49" spans="1:111" s="5" customFormat="1" ht="52.8">
      <c r="A49" s="22" t="s">
        <v>355</v>
      </c>
      <c r="B49" s="23" t="s">
        <v>224</v>
      </c>
      <c r="G49" s="12"/>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row>
    <row r="50" spans="1:111" s="5" customFormat="1">
      <c r="A50" s="22"/>
      <c r="B50" s="23" t="s">
        <v>225</v>
      </c>
      <c r="C50" s="2" t="s">
        <v>352</v>
      </c>
      <c r="D50" s="11">
        <v>30</v>
      </c>
      <c r="E50" s="11">
        <v>9</v>
      </c>
      <c r="F50" s="15">
        <f>+D50*E50</f>
        <v>270</v>
      </c>
      <c r="G50" s="12"/>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row>
    <row r="51" spans="1:111" s="5" customFormat="1">
      <c r="A51" s="22"/>
      <c r="B51" s="23" t="s">
        <v>226</v>
      </c>
      <c r="C51" s="2" t="s">
        <v>352</v>
      </c>
      <c r="D51" s="11">
        <v>30</v>
      </c>
      <c r="E51" s="11">
        <v>12</v>
      </c>
      <c r="F51" s="15">
        <f>+D51*E51</f>
        <v>360</v>
      </c>
      <c r="G51" s="12"/>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row>
    <row r="52" spans="1:111" s="5" customFormat="1">
      <c r="A52" s="22"/>
      <c r="B52" s="23" t="s">
        <v>227</v>
      </c>
      <c r="C52" s="2" t="s">
        <v>352</v>
      </c>
      <c r="D52" s="11">
        <v>30</v>
      </c>
      <c r="E52" s="11">
        <v>16</v>
      </c>
      <c r="F52" s="15">
        <f>+D52*E52</f>
        <v>480</v>
      </c>
      <c r="G52" s="1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row>
    <row r="53" spans="1:111" s="5" customFormat="1">
      <c r="A53" s="22"/>
      <c r="B53" s="10"/>
      <c r="C53" s="1"/>
      <c r="D53" s="11"/>
      <c r="E53" s="11"/>
      <c r="F53" s="11"/>
      <c r="G53" s="1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row>
    <row r="54" spans="1:111" s="5" customFormat="1">
      <c r="A54" s="22"/>
      <c r="B54" s="10"/>
      <c r="C54" s="1"/>
      <c r="D54" s="11"/>
      <c r="E54" s="11"/>
      <c r="F54" s="11"/>
      <c r="G54" s="1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row>
    <row r="55" spans="1:111" s="5" customFormat="1">
      <c r="A55" s="21"/>
      <c r="B55" s="8" t="s">
        <v>323</v>
      </c>
      <c r="C55" s="2"/>
      <c r="D55" s="11"/>
      <c r="E55" s="11"/>
      <c r="F55" s="11"/>
      <c r="G55" s="12"/>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row>
    <row r="56" spans="1:111" s="5" customFormat="1">
      <c r="A56" s="21"/>
      <c r="B56" s="8"/>
      <c r="C56" s="2"/>
      <c r="D56" s="11"/>
      <c r="E56" s="11"/>
      <c r="F56" s="11"/>
      <c r="G56" s="12"/>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row>
    <row r="57" spans="1:111" s="5" customFormat="1">
      <c r="A57" s="21"/>
      <c r="B57" s="8"/>
      <c r="C57" s="2"/>
      <c r="D57" s="11"/>
      <c r="E57" s="11"/>
      <c r="F57" s="11"/>
      <c r="G57" s="12"/>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row>
    <row r="58" spans="1:111" s="5" customFormat="1" ht="66">
      <c r="A58" s="22" t="s">
        <v>328</v>
      </c>
      <c r="B58" s="23" t="s">
        <v>174</v>
      </c>
      <c r="H58" s="12"/>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row>
    <row r="59" spans="1:111" s="5" customFormat="1" ht="26.4">
      <c r="A59" s="22"/>
      <c r="B59" s="23" t="s">
        <v>175</v>
      </c>
      <c r="C59" s="5" t="s">
        <v>354</v>
      </c>
      <c r="D59" s="11">
        <v>250</v>
      </c>
      <c r="E59" s="11">
        <v>5</v>
      </c>
      <c r="F59" s="15">
        <f>+D59*E59</f>
        <v>1250</v>
      </c>
      <c r="H59" s="12"/>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row>
    <row r="60" spans="1:111" s="5" customFormat="1">
      <c r="A60" s="22"/>
      <c r="B60" s="23"/>
      <c r="D60" s="11"/>
      <c r="E60" s="11"/>
      <c r="G60" s="15"/>
      <c r="H60" s="12"/>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row>
    <row r="61" spans="1:111" s="5" customFormat="1">
      <c r="A61" s="21"/>
      <c r="B61" s="23"/>
      <c r="D61" s="11"/>
      <c r="E61" s="11"/>
      <c r="H61" s="12"/>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row>
    <row r="62" spans="1:111" s="5" customFormat="1" ht="52.8">
      <c r="A62" s="22" t="s">
        <v>330</v>
      </c>
      <c r="B62" s="23" t="s">
        <v>90</v>
      </c>
      <c r="G62" s="12"/>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row>
    <row r="63" spans="1:111" s="5" customFormat="1" ht="52.8">
      <c r="A63" s="22"/>
      <c r="B63" s="23" t="s">
        <v>91</v>
      </c>
      <c r="C63" s="2" t="s">
        <v>333</v>
      </c>
      <c r="D63" s="11">
        <v>14.8</v>
      </c>
      <c r="E63" s="11">
        <v>35</v>
      </c>
      <c r="F63" s="11">
        <f>D63*E63</f>
        <v>518</v>
      </c>
      <c r="G63" s="12"/>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row>
    <row r="64" spans="1:111" s="5" customFormat="1">
      <c r="A64" s="22"/>
      <c r="B64" s="23"/>
      <c r="C64" s="2"/>
      <c r="D64" s="11"/>
      <c r="E64" s="11"/>
      <c r="F64" s="11"/>
      <c r="G64" s="12"/>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row>
    <row r="65" spans="1:110" s="5" customFormat="1">
      <c r="A65" s="22"/>
      <c r="B65" s="23"/>
      <c r="C65" s="2"/>
      <c r="D65" s="11"/>
      <c r="E65" s="11"/>
      <c r="F65" s="11"/>
      <c r="G65" s="12"/>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row>
    <row r="66" spans="1:110" s="5" customFormat="1" ht="39.6">
      <c r="A66" s="22" t="s">
        <v>331</v>
      </c>
      <c r="B66" s="23" t="s">
        <v>82</v>
      </c>
      <c r="G66" s="12"/>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row>
    <row r="67" spans="1:110" s="5" customFormat="1">
      <c r="A67" s="22"/>
      <c r="B67" s="23" t="s">
        <v>83</v>
      </c>
      <c r="C67" s="2" t="s">
        <v>333</v>
      </c>
      <c r="D67" s="11">
        <v>28.3</v>
      </c>
      <c r="E67" s="11">
        <v>60</v>
      </c>
      <c r="F67" s="11">
        <f>D67*E67</f>
        <v>1698</v>
      </c>
      <c r="G67" s="12"/>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row>
    <row r="68" spans="1:110" s="5" customFormat="1">
      <c r="A68" s="22"/>
      <c r="B68" s="23"/>
      <c r="D68" s="70"/>
      <c r="E68" s="70"/>
      <c r="F68" s="70"/>
      <c r="G68" s="12"/>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row>
    <row r="69" spans="1:110" s="5" customFormat="1">
      <c r="A69" s="22"/>
      <c r="B69" s="23"/>
      <c r="D69" s="70"/>
      <c r="E69" s="70"/>
      <c r="F69" s="70"/>
      <c r="G69" s="12"/>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row>
    <row r="70" spans="1:110" s="5" customFormat="1" ht="39.6">
      <c r="A70" s="22" t="s">
        <v>332</v>
      </c>
      <c r="B70" s="23" t="s">
        <v>89</v>
      </c>
      <c r="C70" s="2" t="s">
        <v>333</v>
      </c>
      <c r="D70" s="11">
        <v>10</v>
      </c>
      <c r="E70" s="11">
        <v>10</v>
      </c>
      <c r="F70" s="11">
        <f>D70*E70</f>
        <v>100</v>
      </c>
      <c r="G70" s="12"/>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row>
    <row r="71" spans="1:110" s="5" customFormat="1">
      <c r="A71" s="22"/>
      <c r="B71" s="23"/>
      <c r="C71" s="2"/>
      <c r="D71" s="11"/>
      <c r="E71" s="11"/>
      <c r="F71" s="11"/>
      <c r="G71" s="12"/>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row>
    <row r="72" spans="1:110" s="5" customFormat="1">
      <c r="A72" s="22"/>
      <c r="B72" s="23"/>
      <c r="C72" s="2"/>
      <c r="D72" s="11"/>
      <c r="E72" s="11"/>
      <c r="F72" s="11"/>
      <c r="G72" s="12"/>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row>
    <row r="73" spans="1:110" s="5" customFormat="1" ht="39.6">
      <c r="A73" s="22" t="s">
        <v>334</v>
      </c>
      <c r="B73" s="23" t="s">
        <v>100</v>
      </c>
      <c r="C73" s="2"/>
      <c r="D73" s="11"/>
      <c r="E73" s="11"/>
      <c r="F73" s="11"/>
      <c r="G73" s="12"/>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row>
    <row r="74" spans="1:110" s="5" customFormat="1" ht="26.4">
      <c r="A74" s="22"/>
      <c r="B74" s="37" t="s">
        <v>101</v>
      </c>
      <c r="C74" s="2"/>
      <c r="D74" s="11"/>
      <c r="E74" s="11"/>
      <c r="F74" s="11"/>
      <c r="G74" s="12"/>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row>
    <row r="75" spans="1:110" s="5" customFormat="1" ht="79.2">
      <c r="A75" s="22"/>
      <c r="B75" s="37" t="s">
        <v>102</v>
      </c>
      <c r="C75" s="2"/>
      <c r="D75" s="11"/>
      <c r="E75" s="11"/>
      <c r="F75" s="11"/>
      <c r="G75" s="12"/>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row>
    <row r="76" spans="1:110" s="5" customFormat="1" ht="39.6">
      <c r="A76" s="22"/>
      <c r="B76" s="37" t="s">
        <v>103</v>
      </c>
      <c r="C76" s="2"/>
      <c r="D76" s="11"/>
      <c r="E76" s="11"/>
      <c r="F76" s="11"/>
      <c r="G76" s="12"/>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row>
    <row r="77" spans="1:110" s="5" customFormat="1" ht="79.2">
      <c r="A77" s="22"/>
      <c r="B77" s="37" t="s">
        <v>105</v>
      </c>
      <c r="C77" s="2"/>
      <c r="D77" s="11"/>
      <c r="E77" s="11"/>
      <c r="F77" s="11"/>
      <c r="G77" s="12"/>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row>
    <row r="78" spans="1:110" s="5" customFormat="1" ht="26.4">
      <c r="A78" s="22"/>
      <c r="B78" s="37" t="s">
        <v>104</v>
      </c>
      <c r="C78" s="2"/>
      <c r="D78" s="11"/>
      <c r="E78" s="11"/>
      <c r="F78" s="11"/>
      <c r="G78" s="12"/>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row>
    <row r="79" spans="1:110" s="5" customFormat="1" ht="39.6">
      <c r="A79" s="22"/>
      <c r="B79" s="37" t="s">
        <v>106</v>
      </c>
      <c r="C79" s="2"/>
      <c r="D79" s="11"/>
      <c r="E79" s="11"/>
      <c r="F79" s="11"/>
      <c r="G79" s="12"/>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row>
    <row r="80" spans="1:110" s="5" customFormat="1">
      <c r="A80" s="22"/>
      <c r="B80" s="23" t="s">
        <v>94</v>
      </c>
      <c r="C80" s="2" t="s">
        <v>353</v>
      </c>
      <c r="D80" s="11">
        <v>2</v>
      </c>
      <c r="E80" s="11">
        <v>4000</v>
      </c>
      <c r="F80" s="11">
        <f>D80*E80</f>
        <v>8000</v>
      </c>
      <c r="G80" s="12"/>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row>
    <row r="81" spans="1:111" s="5" customFormat="1">
      <c r="A81" s="22"/>
      <c r="B81" s="23"/>
      <c r="C81" s="2"/>
      <c r="D81" s="11"/>
      <c r="E81" s="11"/>
      <c r="F81" s="11"/>
      <c r="G81" s="12"/>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row>
    <row r="82" spans="1:111" s="5" customFormat="1">
      <c r="A82" s="22"/>
      <c r="B82" s="23"/>
      <c r="C82" s="2"/>
      <c r="D82" s="11"/>
      <c r="E82" s="11"/>
      <c r="F82" s="11"/>
      <c r="G82" s="12"/>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row>
    <row r="83" spans="1:111" s="5" customFormat="1" ht="26.4">
      <c r="A83" s="22" t="s">
        <v>335</v>
      </c>
      <c r="B83" s="23" t="s">
        <v>98</v>
      </c>
      <c r="C83" s="2"/>
      <c r="D83" s="11"/>
      <c r="E83" s="11"/>
      <c r="F83" s="11"/>
      <c r="G83" s="12"/>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row>
    <row r="84" spans="1:111" s="5" customFormat="1" ht="66">
      <c r="A84" s="22"/>
      <c r="B84" s="37" t="s">
        <v>99</v>
      </c>
      <c r="C84" s="2"/>
      <c r="D84" s="11"/>
      <c r="E84" s="11"/>
      <c r="F84" s="11"/>
      <c r="G84" s="12"/>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row>
    <row r="85" spans="1:111" s="5" customFormat="1" ht="26.4">
      <c r="A85" s="22"/>
      <c r="B85" s="37" t="s">
        <v>95</v>
      </c>
      <c r="C85" s="2"/>
      <c r="D85" s="11"/>
      <c r="E85" s="11"/>
      <c r="F85" s="11"/>
      <c r="G85" s="12"/>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row>
    <row r="86" spans="1:111" s="5" customFormat="1" ht="79.2">
      <c r="A86" s="22"/>
      <c r="B86" s="37" t="s">
        <v>96</v>
      </c>
      <c r="C86" s="2"/>
      <c r="D86" s="11"/>
      <c r="E86" s="11"/>
      <c r="F86" s="11"/>
      <c r="G86" s="12"/>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row>
    <row r="87" spans="1:111" s="5" customFormat="1" ht="39.6">
      <c r="A87" s="22"/>
      <c r="B87" s="37" t="s">
        <v>93</v>
      </c>
      <c r="C87" s="2"/>
      <c r="D87" s="11"/>
      <c r="E87" s="11"/>
      <c r="F87" s="11"/>
      <c r="G87" s="12"/>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row>
    <row r="88" spans="1:111" s="5" customFormat="1" ht="52.8">
      <c r="A88" s="22"/>
      <c r="B88" s="23" t="s">
        <v>97</v>
      </c>
      <c r="C88" s="2"/>
      <c r="D88" s="11"/>
      <c r="E88" s="11"/>
      <c r="F88" s="11"/>
      <c r="G88" s="12"/>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row>
    <row r="89" spans="1:111" s="5" customFormat="1">
      <c r="A89" s="22"/>
      <c r="B89" s="23" t="s">
        <v>94</v>
      </c>
      <c r="C89" s="2" t="s">
        <v>353</v>
      </c>
      <c r="D89" s="11">
        <v>2</v>
      </c>
      <c r="E89" s="11">
        <v>2000</v>
      </c>
      <c r="F89" s="11">
        <f>D89*E89</f>
        <v>4000</v>
      </c>
      <c r="G89" s="12"/>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row>
    <row r="90" spans="1:111" s="5" customFormat="1">
      <c r="A90" s="22"/>
      <c r="B90" s="23"/>
      <c r="C90" s="2"/>
      <c r="D90" s="11"/>
      <c r="E90" s="11"/>
      <c r="F90" s="11"/>
      <c r="G90" s="12"/>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row>
    <row r="91" spans="1:111" s="5" customFormat="1">
      <c r="A91" s="22"/>
      <c r="B91" s="23"/>
      <c r="C91" s="2"/>
      <c r="D91" s="11"/>
      <c r="E91" s="11"/>
      <c r="F91" s="11"/>
      <c r="G91" s="12"/>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row>
    <row r="92" spans="1:111" s="45" customFormat="1" ht="52.8">
      <c r="A92" s="50" t="s">
        <v>336</v>
      </c>
      <c r="B92" s="42" t="s">
        <v>65</v>
      </c>
      <c r="C92" s="46" t="s">
        <v>333</v>
      </c>
      <c r="D92" s="47">
        <v>14.8</v>
      </c>
      <c r="E92" s="47">
        <v>10</v>
      </c>
      <c r="F92" s="11">
        <f>D92*E92</f>
        <v>148</v>
      </c>
      <c r="G92" s="47"/>
      <c r="H92" s="49"/>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row>
    <row r="93" spans="1:111" s="40" customFormat="1">
      <c r="A93" s="46"/>
      <c r="C93" s="46"/>
      <c r="D93" s="47"/>
      <c r="E93" s="47"/>
      <c r="F93" s="53"/>
      <c r="G93" s="48"/>
    </row>
    <row r="94" spans="1:111" s="40" customFormat="1">
      <c r="A94" s="46"/>
      <c r="C94" s="46"/>
      <c r="D94" s="47"/>
      <c r="E94" s="47"/>
      <c r="F94" s="53"/>
      <c r="G94" s="48"/>
    </row>
    <row r="95" spans="1:111" s="14" customFormat="1">
      <c r="A95" s="29"/>
      <c r="B95" s="16"/>
      <c r="C95" s="17"/>
      <c r="D95" s="19"/>
      <c r="E95" s="19"/>
      <c r="F95" s="19"/>
    </row>
    <row r="96" spans="1:111">
      <c r="A96" s="22"/>
      <c r="B96" s="13"/>
    </row>
    <row r="97" spans="1:6" s="35" customFormat="1" ht="14.4" thickBot="1">
      <c r="A97" s="30"/>
      <c r="B97" s="31" t="s">
        <v>382</v>
      </c>
      <c r="C97" s="32"/>
      <c r="D97" s="34"/>
      <c r="E97" s="34"/>
      <c r="F97" s="36">
        <f>SUM(F1:F95)</f>
        <v>32786.300000000003</v>
      </c>
    </row>
    <row r="98" spans="1:6" ht="13.8" thickTop="1"/>
  </sheetData>
  <phoneticPr fontId="0" type="noConversion"/>
  <printOptions horizontalCentered="1"/>
  <pageMargins left="0.98425196850393704" right="0.39370078740157483" top="0.98425196850393704" bottom="0.78740157480314965" header="0.51181102362204722" footer="0.51181102362204722"/>
  <pageSetup paperSize="9"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worksheet>
</file>

<file path=xl/worksheets/sheet4.xml><?xml version="1.0" encoding="utf-8"?>
<worksheet xmlns="http://schemas.openxmlformats.org/spreadsheetml/2006/main" xmlns:r="http://schemas.openxmlformats.org/officeDocument/2006/relationships">
  <dimension ref="A3:DG113"/>
  <sheetViews>
    <sheetView zoomScaleNormal="100" zoomScaleSheetLayoutView="100" workbookViewId="0">
      <selection activeCell="A3" sqref="A3:F113"/>
    </sheetView>
  </sheetViews>
  <sheetFormatPr defaultColWidth="9.109375" defaultRowHeight="13.2"/>
  <cols>
    <col min="1" max="1" width="3.88671875" style="2" customWidth="1"/>
    <col min="2" max="2" width="38.33203125" style="4" customWidth="1"/>
    <col min="3" max="3" width="4.33203125" style="2" customWidth="1"/>
    <col min="4" max="4" width="8.6640625" style="11" customWidth="1"/>
    <col min="5" max="5" width="10.44140625" style="11" customWidth="1"/>
    <col min="6" max="6" width="18.44140625" style="11" bestFit="1" customWidth="1"/>
    <col min="7" max="16384" width="9.109375" style="4"/>
  </cols>
  <sheetData>
    <row r="3" spans="1:110" ht="15.6">
      <c r="B3" s="69" t="s">
        <v>113</v>
      </c>
    </row>
    <row r="7" spans="1:110" s="5" customFormat="1">
      <c r="A7" s="21"/>
      <c r="B7" s="8" t="s">
        <v>221</v>
      </c>
      <c r="C7" s="2"/>
      <c r="D7" s="11"/>
      <c r="E7" s="11"/>
      <c r="F7" s="11"/>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5" customFormat="1">
      <c r="A8" s="21"/>
      <c r="C8" s="2"/>
      <c r="D8" s="11"/>
      <c r="E8" s="11"/>
      <c r="F8" s="11"/>
      <c r="G8" s="12"/>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5" customFormat="1" ht="39.6">
      <c r="A9" s="22" t="s">
        <v>328</v>
      </c>
      <c r="B9" s="23" t="s">
        <v>182</v>
      </c>
      <c r="C9" s="2" t="s">
        <v>329</v>
      </c>
      <c r="D9" s="11">
        <v>1</v>
      </c>
      <c r="E9" s="11">
        <v>350</v>
      </c>
      <c r="F9" s="15">
        <f>+D9*E9</f>
        <v>350</v>
      </c>
      <c r="G9" s="12"/>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5" customFormat="1">
      <c r="A10" s="22"/>
      <c r="B10" s="23"/>
      <c r="D10" s="70"/>
      <c r="E10" s="70"/>
      <c r="F10" s="70"/>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s="5" customFormat="1">
      <c r="A11" s="21"/>
      <c r="B11" s="24"/>
      <c r="C11" s="2"/>
      <c r="D11" s="11"/>
      <c r="E11" s="11"/>
      <c r="F11" s="15"/>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5" customFormat="1" ht="79.2">
      <c r="A12" s="22" t="s">
        <v>330</v>
      </c>
      <c r="B12" s="23" t="s">
        <v>170</v>
      </c>
      <c r="C12" s="2" t="s">
        <v>344</v>
      </c>
      <c r="D12" s="11">
        <v>4</v>
      </c>
      <c r="E12" s="11">
        <v>60</v>
      </c>
      <c r="F12" s="15">
        <f>+D12*E12</f>
        <v>240</v>
      </c>
      <c r="G12" s="12"/>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s="5" customFormat="1">
      <c r="A13" s="21"/>
      <c r="C13" s="2"/>
      <c r="D13" s="11"/>
      <c r="E13" s="11"/>
      <c r="F13" s="11"/>
      <c r="G13" s="12"/>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0" s="5" customFormat="1">
      <c r="A14" s="21"/>
      <c r="C14" s="2"/>
      <c r="D14" s="11"/>
      <c r="E14" s="11"/>
      <c r="F14" s="11"/>
      <c r="G14" s="1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0" s="5" customFormat="1" ht="52.8">
      <c r="A15" s="22" t="s">
        <v>331</v>
      </c>
      <c r="B15" s="38" t="s">
        <v>183</v>
      </c>
      <c r="C15" s="2" t="s">
        <v>349</v>
      </c>
      <c r="D15" s="11">
        <v>26.2</v>
      </c>
      <c r="E15" s="11">
        <v>5</v>
      </c>
      <c r="F15" s="15">
        <f>+D15*E15</f>
        <v>131</v>
      </c>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row>
    <row r="16" spans="1:110" s="5" customFormat="1">
      <c r="A16" s="21"/>
      <c r="B16" s="20"/>
      <c r="C16" s="2"/>
      <c r="D16" s="11"/>
      <c r="E16" s="11"/>
      <c r="F16" s="11"/>
      <c r="G16" s="1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c r="A17" s="21"/>
      <c r="B17" s="20"/>
      <c r="C17" s="2"/>
      <c r="D17" s="11"/>
      <c r="E17" s="11"/>
      <c r="F17" s="11"/>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ht="26.4">
      <c r="A18" s="22" t="s">
        <v>332</v>
      </c>
      <c r="B18" s="38" t="s">
        <v>187</v>
      </c>
      <c r="C18" s="2" t="s">
        <v>333</v>
      </c>
      <c r="D18" s="11">
        <v>5</v>
      </c>
      <c r="E18" s="11">
        <v>5</v>
      </c>
      <c r="F18" s="15">
        <f>+D18*E18</f>
        <v>25</v>
      </c>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c r="A19" s="22"/>
      <c r="B19" s="38"/>
      <c r="C19" s="2"/>
      <c r="D19" s="11"/>
      <c r="E19" s="11"/>
      <c r="F19" s="15"/>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c r="A20" s="22"/>
      <c r="B20" s="10"/>
      <c r="C20" s="1"/>
      <c r="D20" s="11"/>
      <c r="E20" s="11"/>
      <c r="F20" s="11"/>
      <c r="G20" s="1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ht="52.8">
      <c r="A21" s="22" t="s">
        <v>334</v>
      </c>
      <c r="B21" s="10" t="s">
        <v>324</v>
      </c>
      <c r="C21" s="1"/>
      <c r="D21" s="11"/>
      <c r="E21" s="11"/>
      <c r="F21" s="11"/>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ht="52.8">
      <c r="A22" s="21" t="s">
        <v>383</v>
      </c>
      <c r="B22" s="10" t="s">
        <v>306</v>
      </c>
      <c r="C22" s="1"/>
      <c r="D22" s="11"/>
      <c r="E22" s="11"/>
      <c r="F22" s="11"/>
      <c r="G22" s="1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c r="A23" s="22"/>
      <c r="B23" s="68"/>
      <c r="G23" s="12"/>
    </row>
    <row r="24" spans="1:110" s="5" customFormat="1">
      <c r="A24" s="22" t="s">
        <v>343</v>
      </c>
      <c r="B24" s="24" t="s">
        <v>176</v>
      </c>
      <c r="C24" s="1"/>
      <c r="D24" s="11"/>
      <c r="E24" s="11"/>
      <c r="F24" s="11"/>
      <c r="G24" s="1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ht="26.4">
      <c r="A25" s="22"/>
      <c r="B25" s="23" t="s">
        <v>179</v>
      </c>
      <c r="D25" s="70"/>
      <c r="E25" s="70"/>
      <c r="F25" s="70"/>
      <c r="G25" s="1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c r="A26" s="22"/>
      <c r="B26" s="23" t="s">
        <v>307</v>
      </c>
      <c r="D26" s="70"/>
      <c r="E26" s="70"/>
      <c r="F26" s="70"/>
      <c r="G26" s="1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c r="A27" s="22"/>
      <c r="B27" s="23" t="s">
        <v>178</v>
      </c>
      <c r="C27" s="1" t="s">
        <v>333</v>
      </c>
      <c r="D27" s="11">
        <v>48.51</v>
      </c>
      <c r="E27" s="11">
        <v>20</v>
      </c>
      <c r="F27" s="11">
        <f>D27*E27</f>
        <v>970.19999999999993</v>
      </c>
      <c r="G27" s="1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5" customFormat="1">
      <c r="A28" s="22"/>
      <c r="B28" s="23"/>
      <c r="C28" s="1"/>
      <c r="D28" s="11"/>
      <c r="E28" s="11"/>
      <c r="F28" s="11"/>
      <c r="G28" s="1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5" customFormat="1">
      <c r="A29" s="22"/>
      <c r="B29" s="10"/>
      <c r="C29" s="1"/>
      <c r="D29" s="11"/>
      <c r="E29" s="11"/>
      <c r="F29" s="11"/>
      <c r="G29" s="1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s="5" customFormat="1" ht="39.6">
      <c r="A30" s="22" t="s">
        <v>335</v>
      </c>
      <c r="B30" s="10" t="s">
        <v>351</v>
      </c>
      <c r="C30" s="1" t="s">
        <v>350</v>
      </c>
      <c r="D30" s="11">
        <v>10</v>
      </c>
      <c r="E30" s="11">
        <v>25</v>
      </c>
      <c r="F30" s="11">
        <f>D30*E30</f>
        <v>250</v>
      </c>
      <c r="G30" s="1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row>
    <row r="31" spans="1:110" s="5" customFormat="1">
      <c r="A31" s="22"/>
      <c r="B31" s="10"/>
      <c r="C31" s="1"/>
      <c r="D31" s="11"/>
      <c r="E31" s="11"/>
      <c r="F31" s="11"/>
      <c r="G31" s="1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row>
    <row r="32" spans="1:110" s="5" customFormat="1">
      <c r="A32" s="22"/>
      <c r="B32" s="10"/>
      <c r="C32" s="1"/>
      <c r="D32" s="11"/>
      <c r="E32" s="11"/>
      <c r="F32" s="11"/>
      <c r="G32" s="1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row>
    <row r="33" spans="1:111" s="5" customFormat="1" ht="52.8">
      <c r="A33" s="22" t="s">
        <v>336</v>
      </c>
      <c r="B33" s="23" t="s">
        <v>224</v>
      </c>
      <c r="G33" s="1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1" s="5" customFormat="1">
      <c r="A34" s="22"/>
      <c r="B34" s="23" t="s">
        <v>225</v>
      </c>
      <c r="C34" s="2" t="s">
        <v>352</v>
      </c>
      <c r="D34" s="11">
        <v>30</v>
      </c>
      <c r="E34" s="11">
        <v>9</v>
      </c>
      <c r="F34" s="15">
        <f>+D34*E34</f>
        <v>270</v>
      </c>
      <c r="G34" s="12"/>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row>
    <row r="35" spans="1:111" s="5" customFormat="1">
      <c r="A35" s="22"/>
      <c r="B35" s="23" t="s">
        <v>226</v>
      </c>
      <c r="C35" s="2" t="s">
        <v>352</v>
      </c>
      <c r="D35" s="11">
        <v>30</v>
      </c>
      <c r="E35" s="11">
        <v>12</v>
      </c>
      <c r="F35" s="15">
        <f>+D35*E35</f>
        <v>360</v>
      </c>
      <c r="G35" s="12"/>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row>
    <row r="36" spans="1:111" s="5" customFormat="1">
      <c r="A36" s="22"/>
      <c r="B36" s="23" t="s">
        <v>227</v>
      </c>
      <c r="C36" s="2" t="s">
        <v>352</v>
      </c>
      <c r="D36" s="11">
        <v>10</v>
      </c>
      <c r="E36" s="11">
        <v>16</v>
      </c>
      <c r="F36" s="15">
        <f>+D36*E36</f>
        <v>160</v>
      </c>
      <c r="G36" s="12"/>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1" s="5" customFormat="1">
      <c r="A37" s="22"/>
      <c r="B37" s="10"/>
      <c r="C37" s="1"/>
      <c r="D37" s="11"/>
      <c r="E37" s="11"/>
      <c r="F37" s="11"/>
      <c r="G37" s="12"/>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row>
    <row r="38" spans="1:111" s="5" customFormat="1">
      <c r="A38" s="22"/>
      <c r="B38" s="10"/>
      <c r="C38" s="1"/>
      <c r="D38" s="11"/>
      <c r="E38" s="11"/>
      <c r="F38" s="11"/>
      <c r="G38" s="12"/>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row>
    <row r="39" spans="1:111" s="5" customFormat="1">
      <c r="A39" s="21"/>
      <c r="B39" s="8" t="s">
        <v>323</v>
      </c>
      <c r="C39" s="2"/>
      <c r="D39" s="11"/>
      <c r="E39" s="11"/>
      <c r="F39" s="11"/>
      <c r="G39" s="12"/>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row>
    <row r="40" spans="1:111" s="5" customFormat="1">
      <c r="A40" s="21"/>
      <c r="B40" s="8"/>
      <c r="C40" s="2"/>
      <c r="D40" s="11"/>
      <c r="E40" s="11"/>
      <c r="F40" s="11"/>
      <c r="G40" s="12"/>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row>
    <row r="41" spans="1:111" s="5" customFormat="1">
      <c r="A41" s="21"/>
      <c r="B41" s="8"/>
      <c r="C41" s="2"/>
      <c r="D41" s="11"/>
      <c r="E41" s="11"/>
      <c r="F41" s="11"/>
      <c r="G41" s="12"/>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row>
    <row r="42" spans="1:111" s="5" customFormat="1" ht="79.2">
      <c r="A42" s="22" t="s">
        <v>328</v>
      </c>
      <c r="B42" s="23" t="s">
        <v>62</v>
      </c>
      <c r="C42" s="2" t="s">
        <v>333</v>
      </c>
      <c r="D42" s="11">
        <v>48.51</v>
      </c>
      <c r="E42" s="11">
        <v>85</v>
      </c>
      <c r="F42" s="11">
        <f>D42*E42</f>
        <v>4123.3499999999995</v>
      </c>
      <c r="G42" s="12"/>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row>
    <row r="43" spans="1:111" s="5" customFormat="1">
      <c r="A43" s="22"/>
      <c r="B43" s="23"/>
      <c r="G43" s="12"/>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row>
    <row r="44" spans="1:111" s="5" customFormat="1">
      <c r="A44" s="22"/>
      <c r="B44" s="23"/>
      <c r="D44" s="70"/>
      <c r="E44" s="70"/>
      <c r="F44" s="70"/>
      <c r="G44" s="1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row>
    <row r="45" spans="1:111" s="5" customFormat="1" ht="52.8">
      <c r="A45" s="22" t="s">
        <v>330</v>
      </c>
      <c r="B45" s="23" t="s">
        <v>58</v>
      </c>
      <c r="C45" s="2" t="s">
        <v>333</v>
      </c>
      <c r="D45" s="11">
        <v>18.899999999999999</v>
      </c>
      <c r="E45" s="11">
        <v>10</v>
      </c>
      <c r="F45" s="11">
        <f>D45*E45</f>
        <v>189</v>
      </c>
      <c r="G45" s="1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row>
    <row r="46" spans="1:111" s="5" customFormat="1">
      <c r="A46" s="22"/>
      <c r="B46" s="23"/>
      <c r="C46" s="2"/>
      <c r="D46" s="11"/>
      <c r="E46" s="11"/>
      <c r="F46" s="11"/>
      <c r="G46" s="1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row>
    <row r="47" spans="1:111" s="5" customFormat="1">
      <c r="A47" s="22"/>
      <c r="B47" s="23"/>
      <c r="C47" s="2"/>
      <c r="D47" s="11"/>
      <c r="E47" s="11"/>
      <c r="F47" s="11"/>
      <c r="G47" s="1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row>
    <row r="48" spans="1:111" s="45" customFormat="1" ht="52.8">
      <c r="A48" s="50" t="s">
        <v>331</v>
      </c>
      <c r="B48" s="23" t="s">
        <v>57</v>
      </c>
      <c r="C48" s="45" t="s">
        <v>333</v>
      </c>
      <c r="D48" s="47">
        <v>23</v>
      </c>
      <c r="E48" s="47">
        <v>35</v>
      </c>
      <c r="F48" s="11">
        <f>D48*E48</f>
        <v>805</v>
      </c>
      <c r="G48" s="47"/>
      <c r="H48" s="4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row>
    <row r="49" spans="1:111" s="45" customFormat="1">
      <c r="A49" s="44"/>
      <c r="B49" s="41"/>
      <c r="H49" s="4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row>
    <row r="50" spans="1:111" s="45" customFormat="1">
      <c r="A50" s="44"/>
      <c r="B50" s="41"/>
      <c r="D50" s="47"/>
      <c r="E50" s="47"/>
      <c r="G50" s="47"/>
      <c r="H50" s="49"/>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row>
    <row r="51" spans="1:111" s="5" customFormat="1" ht="39.6">
      <c r="A51" s="22" t="s">
        <v>332</v>
      </c>
      <c r="B51" s="23" t="s">
        <v>188</v>
      </c>
      <c r="C51" s="2" t="s">
        <v>344</v>
      </c>
      <c r="D51" s="11">
        <v>1</v>
      </c>
      <c r="E51" s="11">
        <v>350</v>
      </c>
      <c r="F51" s="11">
        <f>D51*E51</f>
        <v>350</v>
      </c>
      <c r="G51" s="12"/>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row>
    <row r="52" spans="1:111" s="5" customFormat="1">
      <c r="A52" s="22"/>
      <c r="B52" s="23"/>
      <c r="C52" s="2"/>
      <c r="D52" s="11"/>
      <c r="E52" s="11"/>
      <c r="F52" s="11"/>
      <c r="G52" s="1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row>
    <row r="53" spans="1:111" s="5" customFormat="1">
      <c r="A53" s="22"/>
      <c r="B53" s="23"/>
      <c r="C53" s="2"/>
      <c r="D53" s="11"/>
      <c r="E53" s="11"/>
      <c r="F53" s="11"/>
      <c r="G53" s="1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row>
    <row r="54" spans="1:111" s="5" customFormat="1" ht="66">
      <c r="A54" s="22" t="s">
        <v>334</v>
      </c>
      <c r="B54" s="23" t="s">
        <v>186</v>
      </c>
      <c r="G54" s="1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row>
    <row r="55" spans="1:111" s="5" customFormat="1">
      <c r="A55" s="22"/>
      <c r="B55" s="23" t="s">
        <v>184</v>
      </c>
      <c r="C55" s="2" t="s">
        <v>349</v>
      </c>
      <c r="D55" s="11">
        <v>13</v>
      </c>
      <c r="E55" s="11">
        <v>8</v>
      </c>
      <c r="F55" s="11">
        <f>D55*E55</f>
        <v>104</v>
      </c>
      <c r="G55" s="12"/>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row>
    <row r="56" spans="1:111" s="5" customFormat="1">
      <c r="A56" s="22"/>
      <c r="B56" s="23" t="s">
        <v>185</v>
      </c>
      <c r="C56" s="2" t="s">
        <v>349</v>
      </c>
      <c r="D56" s="11">
        <v>12</v>
      </c>
      <c r="E56" s="11">
        <v>12</v>
      </c>
      <c r="F56" s="11">
        <f>D56*E56</f>
        <v>144</v>
      </c>
      <c r="G56" s="12"/>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row>
    <row r="57" spans="1:111" s="5" customFormat="1">
      <c r="A57" s="22"/>
      <c r="B57" s="23"/>
      <c r="C57" s="2"/>
      <c r="D57" s="11"/>
      <c r="E57" s="11"/>
      <c r="F57" s="11"/>
      <c r="G57" s="12"/>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row>
    <row r="58" spans="1:111" s="5" customFormat="1">
      <c r="A58" s="22"/>
      <c r="B58" s="23"/>
      <c r="C58" s="2"/>
      <c r="D58" s="11"/>
      <c r="E58" s="11"/>
      <c r="F58" s="11"/>
      <c r="G58" s="12"/>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row>
    <row r="59" spans="1:111" s="5" customFormat="1" ht="66">
      <c r="A59" s="22" t="s">
        <v>335</v>
      </c>
      <c r="B59" s="23" t="s">
        <v>234</v>
      </c>
      <c r="C59" s="2" t="s">
        <v>349</v>
      </c>
      <c r="D59" s="11">
        <f>2.5+2.4+1.2</f>
        <v>6.1000000000000005</v>
      </c>
      <c r="E59" s="11">
        <v>110</v>
      </c>
      <c r="F59" s="11">
        <f>D59*E59</f>
        <v>671.00000000000011</v>
      </c>
      <c r="G59" s="12"/>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row>
    <row r="60" spans="1:111" s="5" customFormat="1">
      <c r="A60" s="22"/>
      <c r="B60" s="23"/>
      <c r="C60" s="2"/>
      <c r="D60" s="11"/>
      <c r="E60" s="11"/>
      <c r="F60" s="11"/>
      <c r="G60" s="12"/>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row>
    <row r="61" spans="1:111" s="5" customFormat="1">
      <c r="A61" s="22"/>
      <c r="B61" s="23"/>
      <c r="C61" s="2"/>
      <c r="D61" s="11"/>
      <c r="E61" s="11"/>
      <c r="F61" s="11"/>
      <c r="G61" s="12"/>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row>
    <row r="62" spans="1:111" s="45" customFormat="1" ht="79.2">
      <c r="A62" s="50" t="s">
        <v>336</v>
      </c>
      <c r="B62" s="42" t="s">
        <v>67</v>
      </c>
      <c r="C62" s="46"/>
      <c r="D62" s="47"/>
      <c r="E62" s="47"/>
      <c r="F62" s="47"/>
      <c r="G62" s="48"/>
      <c r="H62" s="49"/>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row>
    <row r="63" spans="1:111" s="45" customFormat="1" ht="39.6">
      <c r="A63" s="44"/>
      <c r="B63" s="42" t="s">
        <v>167</v>
      </c>
      <c r="H63" s="49"/>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row>
    <row r="64" spans="1:111" s="45" customFormat="1">
      <c r="A64" s="44"/>
      <c r="B64" s="42"/>
      <c r="C64" s="46"/>
      <c r="D64" s="47"/>
      <c r="E64" s="47"/>
      <c r="F64" s="47"/>
      <c r="G64" s="47"/>
      <c r="H64" s="49"/>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row>
    <row r="65" spans="1:111" s="45" customFormat="1" ht="39.6">
      <c r="A65" s="50" t="s">
        <v>343</v>
      </c>
      <c r="B65" s="42" t="s">
        <v>166</v>
      </c>
      <c r="C65" s="46" t="s">
        <v>344</v>
      </c>
      <c r="D65" s="47">
        <v>1</v>
      </c>
      <c r="E65" s="47">
        <v>600</v>
      </c>
      <c r="F65" s="47">
        <f>+D65*E65</f>
        <v>600</v>
      </c>
      <c r="H65" s="49"/>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row>
    <row r="68" spans="1:111" s="5" customFormat="1" ht="66">
      <c r="A68" s="22" t="s">
        <v>337</v>
      </c>
      <c r="B68" s="23" t="s">
        <v>133</v>
      </c>
      <c r="C68" s="2"/>
      <c r="D68" s="11"/>
      <c r="E68" s="11"/>
      <c r="F68" s="11"/>
      <c r="G68" s="12"/>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row>
    <row r="69" spans="1:111" s="5" customFormat="1" ht="39.6">
      <c r="A69" s="22"/>
      <c r="B69" s="23" t="s">
        <v>262</v>
      </c>
      <c r="C69" s="2"/>
      <c r="D69" s="11"/>
      <c r="E69" s="11"/>
      <c r="F69" s="11"/>
      <c r="G69" s="12"/>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row>
    <row r="70" spans="1:111" s="5" customFormat="1" ht="26.4">
      <c r="A70" s="22"/>
      <c r="B70" s="23" t="s">
        <v>263</v>
      </c>
      <c r="C70" s="2"/>
      <c r="D70" s="11"/>
      <c r="E70" s="11"/>
      <c r="F70" s="11"/>
      <c r="G70" s="12"/>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row>
    <row r="71" spans="1:111" s="5" customFormat="1">
      <c r="A71" s="22"/>
      <c r="B71" s="23" t="s">
        <v>264</v>
      </c>
      <c r="C71" s="2"/>
      <c r="D71" s="11"/>
      <c r="E71" s="11"/>
      <c r="F71" s="11"/>
      <c r="G71" s="12"/>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row>
    <row r="72" spans="1:111" s="5" customFormat="1" ht="39.6">
      <c r="A72" s="22"/>
      <c r="B72" s="23" t="s">
        <v>265</v>
      </c>
      <c r="C72" s="2"/>
      <c r="D72" s="11"/>
      <c r="E72" s="11"/>
      <c r="F72" s="11"/>
      <c r="G72" s="12"/>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row>
    <row r="73" spans="1:111" s="5" customFormat="1">
      <c r="A73" s="22"/>
      <c r="B73" s="23" t="s">
        <v>266</v>
      </c>
      <c r="C73" s="46" t="s">
        <v>353</v>
      </c>
      <c r="D73" s="47">
        <v>1</v>
      </c>
      <c r="E73" s="47">
        <v>900</v>
      </c>
      <c r="F73" s="47">
        <f>+D73*E73</f>
        <v>900</v>
      </c>
      <c r="G73" s="12"/>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row>
    <row r="74" spans="1:111" s="5" customFormat="1">
      <c r="A74" s="22"/>
      <c r="B74" s="71"/>
      <c r="C74" s="2"/>
      <c r="D74" s="11"/>
      <c r="E74" s="11"/>
      <c r="F74" s="11"/>
      <c r="G74" s="12"/>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row>
    <row r="75" spans="1:111" s="5" customFormat="1">
      <c r="A75" s="22"/>
      <c r="B75" s="71"/>
      <c r="C75" s="2"/>
      <c r="D75" s="11"/>
      <c r="E75" s="11"/>
      <c r="F75" s="11"/>
      <c r="G75" s="12"/>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row>
    <row r="76" spans="1:111" s="5" customFormat="1" ht="39.6">
      <c r="A76" s="22" t="s">
        <v>338</v>
      </c>
      <c r="B76" s="23" t="s">
        <v>140</v>
      </c>
      <c r="C76" s="2"/>
      <c r="D76" s="11"/>
      <c r="E76" s="11"/>
      <c r="F76" s="11"/>
      <c r="G76" s="12"/>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row>
    <row r="77" spans="1:111" s="5" customFormat="1" ht="52.8">
      <c r="A77" s="22"/>
      <c r="B77" s="37" t="s">
        <v>135</v>
      </c>
      <c r="C77" s="2"/>
      <c r="D77" s="11"/>
      <c r="E77" s="11"/>
      <c r="F77" s="11"/>
      <c r="G77" s="12"/>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row>
    <row r="78" spans="1:111" s="5" customFormat="1" ht="26.4">
      <c r="A78" s="22"/>
      <c r="B78" s="37" t="s">
        <v>136</v>
      </c>
      <c r="C78" s="2"/>
      <c r="D78" s="11"/>
      <c r="E78" s="11"/>
      <c r="F78" s="11"/>
      <c r="G78" s="12"/>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row>
    <row r="79" spans="1:111" s="5" customFormat="1" ht="79.2">
      <c r="A79" s="22"/>
      <c r="B79" s="37" t="s">
        <v>138</v>
      </c>
      <c r="C79" s="2"/>
      <c r="D79" s="11"/>
      <c r="E79" s="11"/>
      <c r="F79" s="11"/>
      <c r="G79" s="12"/>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row>
    <row r="80" spans="1:111" s="5" customFormat="1" ht="39.6">
      <c r="A80" s="22"/>
      <c r="B80" s="37" t="s">
        <v>93</v>
      </c>
      <c r="C80" s="2"/>
      <c r="D80" s="11"/>
      <c r="E80" s="11"/>
      <c r="F80" s="11"/>
      <c r="G80" s="12"/>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row>
    <row r="81" spans="1:110" s="5" customFormat="1" ht="26.4">
      <c r="A81" s="22"/>
      <c r="B81" s="37" t="s">
        <v>280</v>
      </c>
      <c r="C81" s="2"/>
      <c r="D81" s="11"/>
      <c r="E81" s="11"/>
      <c r="F81" s="11"/>
      <c r="G81" s="12"/>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row>
    <row r="82" spans="1:110" s="5" customFormat="1" ht="39.6">
      <c r="A82" s="22"/>
      <c r="B82" s="23" t="s">
        <v>137</v>
      </c>
      <c r="G82" s="12"/>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row>
    <row r="83" spans="1:110" s="5" customFormat="1" ht="52.8">
      <c r="A83" s="22"/>
      <c r="B83" s="23" t="s">
        <v>141</v>
      </c>
      <c r="G83" s="12"/>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row>
    <row r="84" spans="1:110" s="5" customFormat="1">
      <c r="A84" s="22"/>
      <c r="B84" s="23" t="s">
        <v>94</v>
      </c>
      <c r="C84" s="2" t="s">
        <v>353</v>
      </c>
      <c r="D84" s="11">
        <v>1</v>
      </c>
      <c r="E84" s="11">
        <v>3500</v>
      </c>
      <c r="F84" s="11">
        <f>D84*E84</f>
        <v>3500</v>
      </c>
      <c r="G84" s="12"/>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row>
    <row r="85" spans="1:110" s="5" customFormat="1">
      <c r="A85" s="22"/>
      <c r="B85" s="23"/>
      <c r="C85" s="2"/>
      <c r="D85" s="11"/>
      <c r="E85" s="11"/>
      <c r="F85" s="11"/>
      <c r="G85" s="12"/>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row>
    <row r="86" spans="1:110" s="5" customFormat="1">
      <c r="A86" s="22"/>
      <c r="G86" s="12"/>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row>
    <row r="87" spans="1:110" s="5" customFormat="1" ht="39.6">
      <c r="A87" s="22" t="s">
        <v>339</v>
      </c>
      <c r="B87" s="23" t="s">
        <v>134</v>
      </c>
      <c r="C87" s="2"/>
      <c r="D87" s="11"/>
      <c r="E87" s="11"/>
      <c r="F87" s="11"/>
      <c r="G87" s="12"/>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row>
    <row r="88" spans="1:110" s="5" customFormat="1" ht="52.8">
      <c r="A88" s="22"/>
      <c r="B88" s="37" t="s">
        <v>135</v>
      </c>
      <c r="C88" s="2"/>
      <c r="D88" s="11"/>
      <c r="E88" s="11"/>
      <c r="F88" s="11"/>
      <c r="G88" s="12"/>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row>
    <row r="89" spans="1:110" s="5" customFormat="1" ht="26.4">
      <c r="A89" s="22"/>
      <c r="B89" s="37" t="s">
        <v>136</v>
      </c>
      <c r="C89" s="2"/>
      <c r="D89" s="11"/>
      <c r="E89" s="11"/>
      <c r="F89" s="11"/>
      <c r="G89" s="12"/>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row>
    <row r="90" spans="1:110" s="5" customFormat="1" ht="79.2">
      <c r="A90" s="22"/>
      <c r="B90" s="37" t="s">
        <v>138</v>
      </c>
      <c r="C90" s="2"/>
      <c r="D90" s="11"/>
      <c r="E90" s="11"/>
      <c r="F90" s="11"/>
      <c r="G90" s="12"/>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row>
    <row r="91" spans="1:110" s="5" customFormat="1" ht="39.6">
      <c r="A91" s="22"/>
      <c r="B91" s="37" t="s">
        <v>93</v>
      </c>
      <c r="C91" s="2"/>
      <c r="D91" s="11"/>
      <c r="E91" s="11"/>
      <c r="F91" s="11"/>
      <c r="G91" s="12"/>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row>
    <row r="92" spans="1:110" s="5" customFormat="1" ht="26.4">
      <c r="A92" s="22"/>
      <c r="B92" s="37" t="s">
        <v>280</v>
      </c>
      <c r="C92" s="2"/>
      <c r="D92" s="11"/>
      <c r="E92" s="11"/>
      <c r="F92" s="11"/>
      <c r="G92" s="12"/>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row>
    <row r="93" spans="1:110" s="5" customFormat="1" ht="39.6">
      <c r="A93" s="22"/>
      <c r="B93" s="23" t="s">
        <v>137</v>
      </c>
      <c r="G93" s="12"/>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row>
    <row r="94" spans="1:110" s="5" customFormat="1" ht="52.8">
      <c r="A94" s="22"/>
      <c r="B94" s="23" t="s">
        <v>139</v>
      </c>
      <c r="G94" s="12"/>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row>
    <row r="95" spans="1:110" s="5" customFormat="1">
      <c r="A95" s="22"/>
      <c r="B95" s="23" t="s">
        <v>94</v>
      </c>
      <c r="C95" s="2" t="s">
        <v>353</v>
      </c>
      <c r="D95" s="11">
        <v>1</v>
      </c>
      <c r="E95" s="11">
        <v>3500</v>
      </c>
      <c r="F95" s="11">
        <f>D95*E95</f>
        <v>3500</v>
      </c>
      <c r="G95" s="12"/>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row>
    <row r="96" spans="1:110" s="5" customFormat="1">
      <c r="A96" s="22"/>
      <c r="B96" s="23"/>
      <c r="C96" s="2"/>
      <c r="D96" s="11"/>
      <c r="E96" s="11"/>
      <c r="F96" s="11"/>
      <c r="G96" s="12"/>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row>
    <row r="97" spans="1:110" s="5" customFormat="1">
      <c r="A97" s="22"/>
      <c r="G97" s="12"/>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row>
    <row r="98" spans="1:110" s="5" customFormat="1" ht="79.2">
      <c r="A98" s="22" t="s">
        <v>355</v>
      </c>
      <c r="B98" s="23" t="s">
        <v>267</v>
      </c>
      <c r="C98" s="2"/>
      <c r="D98" s="11"/>
      <c r="E98" s="11"/>
      <c r="F98" s="11"/>
      <c r="G98" s="12"/>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row>
    <row r="99" spans="1:110" s="5" customFormat="1">
      <c r="A99" s="22"/>
      <c r="B99" s="23"/>
      <c r="C99" s="2"/>
      <c r="D99" s="11"/>
      <c r="E99" s="11"/>
      <c r="F99" s="11"/>
      <c r="G99" s="12"/>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row>
    <row r="100" spans="1:110" s="5" customFormat="1" ht="26.4">
      <c r="A100" s="22" t="s">
        <v>343</v>
      </c>
      <c r="B100" s="23" t="s">
        <v>142</v>
      </c>
      <c r="C100" s="2" t="s">
        <v>354</v>
      </c>
      <c r="D100" s="11">
        <v>80</v>
      </c>
      <c r="E100" s="11">
        <v>12</v>
      </c>
      <c r="F100" s="47">
        <f>+D100*E100</f>
        <v>960</v>
      </c>
      <c r="G100" s="12"/>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row>
    <row r="101" spans="1:110" s="5" customFormat="1">
      <c r="A101" s="22"/>
      <c r="B101" s="23"/>
      <c r="C101" s="2"/>
      <c r="D101" s="11"/>
      <c r="E101" s="11"/>
      <c r="F101" s="11"/>
      <c r="G101" s="12"/>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row>
    <row r="102" spans="1:110" s="5" customFormat="1" ht="26.4">
      <c r="A102" s="22" t="s">
        <v>345</v>
      </c>
      <c r="B102" s="23" t="s">
        <v>268</v>
      </c>
      <c r="C102" s="2" t="s">
        <v>333</v>
      </c>
      <c r="D102" s="11">
        <v>5.9</v>
      </c>
      <c r="E102" s="11">
        <v>200</v>
      </c>
      <c r="F102" s="47">
        <f>+D102*E102</f>
        <v>1180</v>
      </c>
      <c r="G102" s="12"/>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row>
    <row r="103" spans="1:110" s="5" customFormat="1">
      <c r="A103" s="22"/>
      <c r="B103" s="23"/>
      <c r="C103" s="2"/>
      <c r="D103" s="11"/>
      <c r="E103" s="11"/>
      <c r="F103" s="11"/>
      <c r="G103" s="12"/>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row>
    <row r="104" spans="1:110" s="5" customFormat="1" ht="39.6">
      <c r="A104" s="22" t="s">
        <v>346</v>
      </c>
      <c r="B104" s="23" t="s">
        <v>269</v>
      </c>
      <c r="C104" s="46" t="s">
        <v>353</v>
      </c>
      <c r="D104" s="47">
        <v>1</v>
      </c>
      <c r="E104" s="47">
        <v>1800</v>
      </c>
      <c r="F104" s="47">
        <f>+D104*E104</f>
        <v>1800</v>
      </c>
      <c r="G104" s="12"/>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row>
    <row r="105" spans="1:110" s="5" customFormat="1">
      <c r="A105" s="22"/>
      <c r="B105" s="71"/>
      <c r="C105" s="2"/>
      <c r="D105" s="11"/>
      <c r="E105" s="11"/>
      <c r="F105" s="11"/>
      <c r="G105" s="12"/>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row>
    <row r="106" spans="1:110" s="5" customFormat="1">
      <c r="A106" s="22"/>
      <c r="B106" s="71"/>
      <c r="C106" s="2"/>
      <c r="D106" s="11"/>
      <c r="E106" s="11"/>
      <c r="F106" s="11"/>
      <c r="G106" s="12"/>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row>
    <row r="107" spans="1:110" s="5" customFormat="1" ht="52.8">
      <c r="A107" s="22" t="s">
        <v>340</v>
      </c>
      <c r="B107" s="23" t="s">
        <v>270</v>
      </c>
      <c r="G107" s="12"/>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row>
    <row r="108" spans="1:110" s="5" customFormat="1" ht="26.4">
      <c r="A108" s="22"/>
      <c r="B108" s="23" t="s">
        <v>271</v>
      </c>
      <c r="C108" s="46" t="s">
        <v>344</v>
      </c>
      <c r="D108" s="47">
        <v>3</v>
      </c>
      <c r="E108" s="47">
        <v>320</v>
      </c>
      <c r="F108" s="47">
        <f>+D108*E108</f>
        <v>960</v>
      </c>
      <c r="G108" s="12"/>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row>
    <row r="109" spans="1:110" s="5" customFormat="1">
      <c r="A109" s="22"/>
      <c r="B109" s="71"/>
      <c r="C109" s="2"/>
      <c r="D109" s="11"/>
      <c r="E109" s="11"/>
      <c r="F109" s="11"/>
      <c r="G109" s="12"/>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row>
    <row r="110" spans="1:110" s="14" customFormat="1">
      <c r="A110" s="29"/>
      <c r="B110" s="16"/>
      <c r="C110" s="17"/>
      <c r="D110" s="19"/>
      <c r="E110" s="19"/>
      <c r="F110" s="19"/>
    </row>
    <row r="111" spans="1:110">
      <c r="A111" s="22"/>
      <c r="B111" s="13"/>
    </row>
    <row r="112" spans="1:110" s="35" customFormat="1" ht="14.4" thickBot="1">
      <c r="A112" s="30"/>
      <c r="B112" s="31" t="s">
        <v>114</v>
      </c>
      <c r="C112" s="32"/>
      <c r="D112" s="34"/>
      <c r="E112" s="34"/>
      <c r="F112" s="36">
        <f>SUM(F1:F110)</f>
        <v>22542.55</v>
      </c>
    </row>
    <row r="113" ht="13.8" thickTop="1"/>
  </sheetData>
  <phoneticPr fontId="0" type="noConversion"/>
  <printOptions horizontalCentered="1"/>
  <pageMargins left="0.98425196850393704" right="0.39370078740157483" top="0.98425196850393704" bottom="0.78740157480314965" header="0.51181102362204722" footer="0.51181102362204722"/>
  <pageSetup paperSize="9" scale="95"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dimension ref="A3:DF58"/>
  <sheetViews>
    <sheetView zoomScaleNormal="100" zoomScaleSheetLayoutView="100" workbookViewId="0">
      <selection activeCell="A3" sqref="A3:F57"/>
    </sheetView>
  </sheetViews>
  <sheetFormatPr defaultColWidth="9.109375" defaultRowHeight="13.2"/>
  <cols>
    <col min="1" max="1" width="3.88671875" style="2" customWidth="1"/>
    <col min="2" max="2" width="38.33203125" style="4" customWidth="1"/>
    <col min="3" max="3" width="4.109375" style="2" customWidth="1"/>
    <col min="4" max="4" width="8.6640625" style="11" customWidth="1"/>
    <col min="5" max="5" width="10.44140625" style="11" customWidth="1"/>
    <col min="6" max="6" width="18.44140625" style="11" bestFit="1" customWidth="1"/>
    <col min="7" max="16384" width="9.109375" style="4"/>
  </cols>
  <sheetData>
    <row r="3" spans="1:110" ht="15.6">
      <c r="B3" s="69" t="s">
        <v>190</v>
      </c>
    </row>
    <row r="7" spans="1:110" s="5" customFormat="1">
      <c r="A7" s="21"/>
      <c r="B7" s="8" t="s">
        <v>221</v>
      </c>
      <c r="C7" s="2"/>
      <c r="D7" s="11"/>
      <c r="E7" s="11"/>
      <c r="F7" s="11"/>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5" customFormat="1">
      <c r="A8" s="21"/>
      <c r="C8" s="2"/>
      <c r="D8" s="11"/>
      <c r="E8" s="11"/>
      <c r="F8" s="11"/>
      <c r="G8" s="12"/>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5" customFormat="1" ht="26.4">
      <c r="A9" s="22" t="s">
        <v>328</v>
      </c>
      <c r="B9" s="23" t="s">
        <v>193</v>
      </c>
      <c r="G9" s="12"/>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5" customFormat="1" ht="26.4">
      <c r="A10" s="22"/>
      <c r="B10" s="23" t="s">
        <v>194</v>
      </c>
      <c r="D10" s="70"/>
      <c r="E10" s="70"/>
      <c r="F10" s="70"/>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s="5" customFormat="1" ht="26.4">
      <c r="A11" s="22"/>
      <c r="B11" s="23" t="s">
        <v>195</v>
      </c>
      <c r="D11" s="70"/>
      <c r="E11" s="70"/>
      <c r="F11" s="70"/>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5" customFormat="1">
      <c r="A12" s="22"/>
      <c r="B12" s="23" t="s">
        <v>196</v>
      </c>
      <c r="D12" s="70"/>
      <c r="E12" s="70"/>
      <c r="F12" s="70"/>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s="5" customFormat="1" ht="26.4">
      <c r="A13" s="22"/>
      <c r="B13" s="23" t="s">
        <v>198</v>
      </c>
      <c r="D13" s="70"/>
      <c r="E13" s="70"/>
      <c r="F13" s="70"/>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0" s="5" customFormat="1">
      <c r="A14" s="22"/>
      <c r="B14" s="23" t="s">
        <v>197</v>
      </c>
      <c r="C14" s="2" t="s">
        <v>333</v>
      </c>
      <c r="D14" s="11">
        <v>48</v>
      </c>
      <c r="E14" s="11">
        <v>50</v>
      </c>
      <c r="F14" s="15">
        <f>+D14*E14</f>
        <v>2400</v>
      </c>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0" s="5" customFormat="1">
      <c r="A15" s="22"/>
      <c r="B15" s="23"/>
      <c r="D15" s="70"/>
      <c r="E15" s="70"/>
      <c r="F15" s="70"/>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row>
    <row r="16" spans="1:110" s="5" customFormat="1">
      <c r="A16" s="21"/>
      <c r="B16" s="24"/>
      <c r="C16" s="2"/>
      <c r="D16" s="11"/>
      <c r="E16" s="11"/>
      <c r="F16" s="15"/>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ht="52.8">
      <c r="A17" s="22" t="s">
        <v>330</v>
      </c>
      <c r="B17" s="23" t="s">
        <v>203</v>
      </c>
      <c r="C17" s="2" t="s">
        <v>344</v>
      </c>
      <c r="D17" s="11">
        <v>8</v>
      </c>
      <c r="E17" s="11">
        <v>55</v>
      </c>
      <c r="F17" s="15">
        <f>+D17*E17</f>
        <v>440</v>
      </c>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c r="A18" s="21"/>
      <c r="C18" s="2"/>
      <c r="D18" s="11"/>
      <c r="E18" s="11"/>
      <c r="F18" s="11"/>
      <c r="G18" s="12"/>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c r="A19" s="21"/>
      <c r="C19" s="2"/>
      <c r="D19" s="11"/>
      <c r="E19" s="11"/>
      <c r="F19" s="11"/>
      <c r="G19" s="1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ht="66">
      <c r="A20" s="22" t="s">
        <v>331</v>
      </c>
      <c r="B20" s="38" t="s">
        <v>205</v>
      </c>
      <c r="C20" s="2" t="s">
        <v>329</v>
      </c>
      <c r="D20" s="11">
        <v>1.2</v>
      </c>
      <c r="E20" s="11">
        <v>200</v>
      </c>
      <c r="F20" s="15">
        <f>+D20*E20</f>
        <v>240</v>
      </c>
      <c r="G20" s="1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c r="A21" s="21"/>
      <c r="C21" s="2"/>
      <c r="D21" s="11"/>
      <c r="E21" s="11"/>
      <c r="F21" s="11"/>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c r="A22" s="21"/>
      <c r="C22" s="2"/>
      <c r="D22" s="11"/>
      <c r="E22" s="11"/>
      <c r="F22" s="11"/>
      <c r="G22" s="1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s="5" customFormat="1" ht="39.6">
      <c r="A23" s="22" t="s">
        <v>332</v>
      </c>
      <c r="B23" s="38" t="s">
        <v>172</v>
      </c>
      <c r="C23" s="2" t="s">
        <v>329</v>
      </c>
      <c r="D23" s="11">
        <v>150</v>
      </c>
      <c r="E23" s="11">
        <v>1</v>
      </c>
      <c r="F23" s="15">
        <f>+D23*E23</f>
        <v>150</v>
      </c>
      <c r="G23" s="1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row>
    <row r="24" spans="1:110" s="5" customFormat="1">
      <c r="A24" s="22"/>
      <c r="B24" s="10"/>
      <c r="C24" s="1"/>
      <c r="D24" s="11"/>
      <c r="E24" s="11"/>
      <c r="F24" s="11"/>
      <c r="G24" s="1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c r="A25" s="22"/>
      <c r="B25" s="10"/>
      <c r="C25" s="1"/>
      <c r="D25" s="11"/>
      <c r="E25" s="11"/>
      <c r="F25" s="11"/>
      <c r="G25" s="1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ht="52.8">
      <c r="A26" s="22" t="s">
        <v>334</v>
      </c>
      <c r="B26" s="38" t="s">
        <v>202</v>
      </c>
      <c r="C26" s="2" t="s">
        <v>333</v>
      </c>
      <c r="D26" s="11">
        <f>58.6+39.3</f>
        <v>97.9</v>
      </c>
      <c r="E26" s="11">
        <v>55</v>
      </c>
      <c r="F26" s="15">
        <f>+D26*E26</f>
        <v>5384.5</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c r="A27" s="21"/>
      <c r="B27" s="20"/>
      <c r="C27" s="2"/>
      <c r="D27" s="11"/>
      <c r="E27" s="11"/>
      <c r="F27" s="11"/>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5" customFormat="1">
      <c r="A28" s="21"/>
      <c r="B28" s="20"/>
      <c r="C28" s="2"/>
      <c r="D28" s="11"/>
      <c r="E28" s="11"/>
      <c r="F28" s="11"/>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5" customFormat="1" ht="52.8">
      <c r="A29" s="22" t="s">
        <v>335</v>
      </c>
      <c r="B29" s="23" t="s">
        <v>206</v>
      </c>
      <c r="C29" s="2" t="s">
        <v>349</v>
      </c>
      <c r="D29" s="11">
        <v>1</v>
      </c>
      <c r="E29" s="11">
        <v>60</v>
      </c>
      <c r="F29" s="15">
        <f>+D29*E29</f>
        <v>60</v>
      </c>
      <c r="G29" s="1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s="5" customFormat="1">
      <c r="A30" s="22"/>
      <c r="B30" s="38"/>
      <c r="C30" s="2"/>
      <c r="D30" s="11"/>
      <c r="E30" s="11"/>
      <c r="F30" s="15"/>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row>
    <row r="31" spans="1:110" s="5" customFormat="1">
      <c r="A31" s="22"/>
      <c r="B31" s="10"/>
      <c r="C31" s="1"/>
      <c r="D31" s="11"/>
      <c r="E31" s="11"/>
      <c r="F31" s="11"/>
      <c r="G31" s="1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row>
    <row r="32" spans="1:110" s="5" customFormat="1" ht="39.6">
      <c r="A32" s="22" t="s">
        <v>336</v>
      </c>
      <c r="B32" s="10" t="s">
        <v>351</v>
      </c>
      <c r="C32" s="1" t="s">
        <v>350</v>
      </c>
      <c r="D32" s="11">
        <v>10</v>
      </c>
      <c r="E32" s="11">
        <v>25</v>
      </c>
      <c r="F32" s="11">
        <f>D32*E32</f>
        <v>250</v>
      </c>
      <c r="G32" s="1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row>
    <row r="33" spans="1:110" s="5" customFormat="1">
      <c r="A33" s="22"/>
      <c r="B33" s="10"/>
      <c r="C33" s="1"/>
      <c r="D33" s="11"/>
      <c r="E33" s="11"/>
      <c r="F33" s="11"/>
      <c r="G33" s="1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s="5" customFormat="1">
      <c r="A34" s="22"/>
      <c r="B34" s="10"/>
      <c r="C34" s="1"/>
      <c r="D34" s="11"/>
      <c r="E34" s="11"/>
      <c r="F34" s="11"/>
      <c r="G34" s="12"/>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row>
    <row r="35" spans="1:110" s="5" customFormat="1" ht="52.8">
      <c r="A35" s="22" t="s">
        <v>337</v>
      </c>
      <c r="B35" s="23" t="s">
        <v>224</v>
      </c>
      <c r="G35" s="12"/>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row>
    <row r="36" spans="1:110" s="5" customFormat="1">
      <c r="A36" s="22"/>
      <c r="B36" s="23" t="s">
        <v>225</v>
      </c>
      <c r="C36" s="2" t="s">
        <v>352</v>
      </c>
      <c r="D36" s="11">
        <v>20</v>
      </c>
      <c r="E36" s="11">
        <v>9</v>
      </c>
      <c r="F36" s="15">
        <f>+D36*E36</f>
        <v>180</v>
      </c>
      <c r="G36" s="12"/>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0" s="5" customFormat="1">
      <c r="A37" s="22"/>
      <c r="B37" s="23" t="s">
        <v>226</v>
      </c>
      <c r="C37" s="2" t="s">
        <v>352</v>
      </c>
      <c r="D37" s="11">
        <v>20</v>
      </c>
      <c r="E37" s="11">
        <v>12</v>
      </c>
      <c r="F37" s="15">
        <f>+D37*E37</f>
        <v>240</v>
      </c>
      <c r="G37" s="12"/>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row>
    <row r="38" spans="1:110" s="5" customFormat="1">
      <c r="A38" s="22"/>
      <c r="B38" s="23" t="s">
        <v>227</v>
      </c>
      <c r="C38" s="2" t="s">
        <v>352</v>
      </c>
      <c r="D38" s="11">
        <v>20</v>
      </c>
      <c r="E38" s="11">
        <v>16</v>
      </c>
      <c r="F38" s="15">
        <f>+D38*E38</f>
        <v>320</v>
      </c>
      <c r="G38" s="12"/>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row>
    <row r="39" spans="1:110" s="5" customFormat="1">
      <c r="A39" s="22"/>
      <c r="B39" s="10"/>
      <c r="C39" s="1"/>
      <c r="D39" s="11"/>
      <c r="E39" s="11"/>
      <c r="F39" s="11"/>
      <c r="G39" s="12"/>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row>
    <row r="40" spans="1:110" s="5" customFormat="1">
      <c r="A40" s="22"/>
      <c r="B40" s="10"/>
      <c r="C40" s="1"/>
      <c r="D40" s="11"/>
      <c r="E40" s="11"/>
      <c r="F40" s="11"/>
      <c r="G40" s="12"/>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row>
    <row r="41" spans="1:110" s="5" customFormat="1">
      <c r="A41" s="21"/>
      <c r="B41" s="8" t="s">
        <v>323</v>
      </c>
      <c r="C41" s="2"/>
      <c r="D41" s="11"/>
      <c r="E41" s="11"/>
      <c r="F41" s="11"/>
      <c r="G41" s="12"/>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row>
    <row r="42" spans="1:110" s="5" customFormat="1">
      <c r="A42" s="21"/>
      <c r="B42" s="8"/>
      <c r="C42" s="2"/>
      <c r="D42" s="11"/>
      <c r="E42" s="11"/>
      <c r="F42" s="11"/>
      <c r="G42" s="12"/>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row>
    <row r="43" spans="1:110" s="5" customFormat="1">
      <c r="A43" s="21"/>
      <c r="B43" s="8"/>
      <c r="C43" s="2"/>
      <c r="D43" s="11"/>
      <c r="E43" s="11"/>
      <c r="F43" s="11"/>
      <c r="G43" s="12"/>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row>
    <row r="44" spans="1:110" s="5" customFormat="1">
      <c r="A44" s="21"/>
      <c r="B44" s="8"/>
      <c r="C44" s="2"/>
      <c r="D44" s="11"/>
      <c r="E44" s="11"/>
      <c r="F44" s="11"/>
      <c r="G44" s="1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row>
    <row r="45" spans="1:110" s="5" customFormat="1" ht="52.8">
      <c r="A45" s="22" t="s">
        <v>328</v>
      </c>
      <c r="B45" s="23" t="s">
        <v>200</v>
      </c>
      <c r="G45" s="1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row>
    <row r="46" spans="1:110" s="5" customFormat="1" ht="52.8">
      <c r="A46" s="21"/>
      <c r="B46" s="72" t="s">
        <v>201</v>
      </c>
      <c r="C46" s="2" t="s">
        <v>354</v>
      </c>
      <c r="D46" s="11">
        <v>1580</v>
      </c>
      <c r="E46" s="11">
        <v>5</v>
      </c>
      <c r="F46" s="11">
        <f>D46*E46</f>
        <v>7900</v>
      </c>
      <c r="G46" s="1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row>
    <row r="47" spans="1:110" s="5" customFormat="1">
      <c r="A47" s="21"/>
      <c r="B47" s="72"/>
      <c r="C47" s="2"/>
      <c r="D47" s="11"/>
      <c r="E47" s="11"/>
      <c r="F47" s="11"/>
      <c r="G47" s="1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row>
    <row r="48" spans="1:110" s="5" customFormat="1">
      <c r="A48" s="21"/>
      <c r="B48" s="8"/>
      <c r="C48" s="2"/>
      <c r="D48" s="11"/>
      <c r="E48" s="11"/>
      <c r="F48" s="11"/>
      <c r="G48" s="1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row>
    <row r="49" spans="1:110" s="5" customFormat="1" ht="66">
      <c r="A49" s="22" t="s">
        <v>330</v>
      </c>
      <c r="B49" s="72" t="s">
        <v>204</v>
      </c>
      <c r="C49" s="2" t="s">
        <v>354</v>
      </c>
      <c r="D49" s="11">
        <v>240</v>
      </c>
      <c r="E49" s="11">
        <v>12</v>
      </c>
      <c r="F49" s="11">
        <f>D49*E49</f>
        <v>2880</v>
      </c>
      <c r="G49" s="12"/>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row>
    <row r="50" spans="1:110" s="5" customFormat="1">
      <c r="A50" s="21"/>
      <c r="B50" s="8"/>
      <c r="C50" s="2"/>
      <c r="D50" s="11"/>
      <c r="E50" s="11"/>
      <c r="F50" s="11"/>
      <c r="G50" s="12"/>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row>
    <row r="51" spans="1:110" s="5" customFormat="1">
      <c r="A51" s="22"/>
      <c r="B51" s="23"/>
      <c r="C51" s="2"/>
      <c r="D51" s="11"/>
      <c r="E51" s="11"/>
      <c r="F51" s="11"/>
      <c r="G51" s="12"/>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row>
    <row r="52" spans="1:110" s="5" customFormat="1">
      <c r="A52" s="22"/>
      <c r="B52" s="23"/>
      <c r="C52" s="2"/>
      <c r="D52" s="11"/>
      <c r="E52" s="11"/>
      <c r="F52" s="11"/>
      <c r="G52" s="1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row>
    <row r="53" spans="1:110" s="5" customFormat="1" ht="26.4">
      <c r="A53" s="22" t="s">
        <v>331</v>
      </c>
      <c r="B53" s="23" t="s">
        <v>199</v>
      </c>
      <c r="C53" s="2" t="s">
        <v>333</v>
      </c>
      <c r="D53" s="11">
        <f>23+48</f>
        <v>71</v>
      </c>
      <c r="E53" s="11">
        <v>10</v>
      </c>
      <c r="F53" s="11">
        <f>D53*E53</f>
        <v>710</v>
      </c>
      <c r="G53" s="1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row>
    <row r="54" spans="1:110" s="5" customFormat="1">
      <c r="A54" s="22"/>
      <c r="B54" s="71"/>
      <c r="C54" s="2"/>
      <c r="D54" s="11"/>
      <c r="E54" s="11"/>
      <c r="F54" s="11"/>
      <c r="G54" s="1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row>
    <row r="55" spans="1:110" s="14" customFormat="1">
      <c r="A55" s="29"/>
      <c r="B55" s="16"/>
      <c r="C55" s="17"/>
      <c r="D55" s="19"/>
      <c r="E55" s="19"/>
      <c r="F55" s="19"/>
    </row>
    <row r="56" spans="1:110">
      <c r="A56" s="22"/>
      <c r="B56" s="13"/>
    </row>
    <row r="57" spans="1:110" s="35" customFormat="1" ht="14.4" thickBot="1">
      <c r="A57" s="30"/>
      <c r="B57" s="31" t="s">
        <v>189</v>
      </c>
      <c r="C57" s="32"/>
      <c r="D57" s="34"/>
      <c r="E57" s="34"/>
      <c r="F57" s="36">
        <f>SUM(F1:F55)</f>
        <v>21154.5</v>
      </c>
    </row>
    <row r="58" spans="1:110" ht="13.8" thickTop="1"/>
  </sheetData>
  <phoneticPr fontId="0" type="noConversion"/>
  <printOptions horizontalCentered="1"/>
  <pageMargins left="0.98425196850393704" right="0.39370078740157483" top="0.98425196850393704" bottom="0.78740157480314965" header="0.51181102362204722" footer="0.51181102362204722"/>
  <pageSetup paperSize="9"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worksheet>
</file>

<file path=xl/worksheets/sheet6.xml><?xml version="1.0" encoding="utf-8"?>
<worksheet xmlns="http://schemas.openxmlformats.org/spreadsheetml/2006/main" xmlns:r="http://schemas.openxmlformats.org/officeDocument/2006/relationships">
  <dimension ref="A3:DG144"/>
  <sheetViews>
    <sheetView zoomScaleNormal="100" zoomScaleSheetLayoutView="100" workbookViewId="0">
      <selection activeCell="A3" sqref="A3:F143"/>
    </sheetView>
  </sheetViews>
  <sheetFormatPr defaultColWidth="9.109375" defaultRowHeight="13.2"/>
  <cols>
    <col min="1" max="1" width="3.88671875" style="2" customWidth="1"/>
    <col min="2" max="2" width="38.33203125" style="4" customWidth="1"/>
    <col min="3" max="3" width="4" style="2" customWidth="1"/>
    <col min="4" max="4" width="8.6640625" style="11" customWidth="1"/>
    <col min="5" max="5" width="10.44140625" style="11" customWidth="1"/>
    <col min="6" max="6" width="18.44140625" style="11" bestFit="1" customWidth="1"/>
    <col min="7" max="16384" width="9.109375" style="4"/>
  </cols>
  <sheetData>
    <row r="3" spans="1:110" ht="15.6">
      <c r="B3" s="69" t="s">
        <v>207</v>
      </c>
    </row>
    <row r="7" spans="1:110" s="5" customFormat="1">
      <c r="A7" s="21"/>
      <c r="B7" s="8" t="s">
        <v>221</v>
      </c>
      <c r="C7" s="2"/>
      <c r="D7" s="11"/>
      <c r="E7" s="11"/>
      <c r="F7" s="11"/>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5" customFormat="1">
      <c r="A8" s="21"/>
      <c r="C8" s="2"/>
      <c r="D8" s="11"/>
      <c r="E8" s="11"/>
      <c r="F8" s="11"/>
      <c r="G8" s="12"/>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5" customFormat="1" ht="52.8">
      <c r="A9" s="22" t="s">
        <v>328</v>
      </c>
      <c r="B9" s="23" t="s">
        <v>301</v>
      </c>
      <c r="G9" s="12"/>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5" customFormat="1" ht="39.6">
      <c r="A10" s="21"/>
      <c r="B10" s="39" t="s">
        <v>222</v>
      </c>
      <c r="C10" s="2" t="s">
        <v>344</v>
      </c>
      <c r="D10" s="11">
        <v>1</v>
      </c>
      <c r="E10" s="11">
        <v>400</v>
      </c>
      <c r="F10" s="15">
        <f>+D10*E10</f>
        <v>400</v>
      </c>
      <c r="G10" s="12"/>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s="5" customFormat="1">
      <c r="A11" s="21"/>
      <c r="B11" s="39"/>
      <c r="C11" s="2"/>
      <c r="D11" s="11"/>
      <c r="E11" s="11"/>
      <c r="F11" s="15"/>
      <c r="G11" s="12"/>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5" customFormat="1">
      <c r="A12" s="21"/>
      <c r="B12" s="39"/>
      <c r="C12" s="2"/>
      <c r="D12" s="11"/>
      <c r="E12" s="11"/>
      <c r="F12" s="3"/>
      <c r="G12" s="12"/>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s="5" customFormat="1" ht="52.8">
      <c r="A13" s="22" t="s">
        <v>330</v>
      </c>
      <c r="B13" s="38" t="s">
        <v>183</v>
      </c>
      <c r="C13" s="2" t="s">
        <v>349</v>
      </c>
      <c r="D13" s="11">
        <f>15.8+16.8</f>
        <v>32.6</v>
      </c>
      <c r="E13" s="11">
        <v>5</v>
      </c>
      <c r="F13" s="15">
        <f>+D13*E13</f>
        <v>163</v>
      </c>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0" s="5" customFormat="1">
      <c r="A14" s="21"/>
      <c r="B14" s="20"/>
      <c r="C14" s="2"/>
      <c r="D14" s="11"/>
      <c r="E14" s="11"/>
      <c r="F14" s="11"/>
      <c r="G14" s="1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0" s="5" customFormat="1">
      <c r="A15" s="21"/>
      <c r="B15" s="20"/>
      <c r="C15" s="2"/>
      <c r="D15" s="11"/>
      <c r="E15" s="11"/>
      <c r="F15" s="11"/>
      <c r="G15" s="12"/>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row>
    <row r="16" spans="1:110" s="5" customFormat="1" ht="39.6">
      <c r="A16" s="22" t="s">
        <v>331</v>
      </c>
      <c r="B16" s="38" t="s">
        <v>215</v>
      </c>
      <c r="C16" s="2" t="s">
        <v>329</v>
      </c>
      <c r="D16" s="11">
        <f>38.8*0.15</f>
        <v>5.8199999999999994</v>
      </c>
      <c r="E16" s="11">
        <v>200</v>
      </c>
      <c r="F16" s="15">
        <f>+D16*E16</f>
        <v>1163.9999999999998</v>
      </c>
      <c r="G16" s="1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c r="A17" s="21"/>
      <c r="C17" s="2"/>
      <c r="D17" s="11"/>
      <c r="E17" s="11"/>
      <c r="F17" s="11"/>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c r="A18" s="21"/>
      <c r="C18" s="2"/>
      <c r="D18" s="11"/>
      <c r="E18" s="11"/>
      <c r="F18" s="11"/>
      <c r="G18" s="12"/>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ht="39.6">
      <c r="A19" s="22" t="s">
        <v>332</v>
      </c>
      <c r="B19" s="38" t="s">
        <v>172</v>
      </c>
      <c r="C19" s="2" t="s">
        <v>329</v>
      </c>
      <c r="D19" s="11">
        <v>600</v>
      </c>
      <c r="E19" s="11">
        <v>1</v>
      </c>
      <c r="F19" s="15">
        <f>+D19*E19</f>
        <v>600</v>
      </c>
      <c r="G19" s="1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c r="A20" s="22"/>
      <c r="B20" s="10"/>
      <c r="C20" s="1"/>
      <c r="D20" s="11"/>
      <c r="E20" s="11"/>
      <c r="F20" s="11"/>
      <c r="G20" s="1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c r="A21" s="22"/>
      <c r="B21" s="10"/>
      <c r="C21" s="1"/>
      <c r="D21" s="11"/>
      <c r="E21" s="11"/>
      <c r="F21" s="11"/>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ht="39.6">
      <c r="A22" s="22" t="s">
        <v>334</v>
      </c>
      <c r="B22" s="38" t="s">
        <v>217</v>
      </c>
      <c r="C22" s="2" t="s">
        <v>333</v>
      </c>
      <c r="D22" s="11">
        <v>38.9</v>
      </c>
      <c r="E22" s="11">
        <v>20</v>
      </c>
      <c r="F22" s="15">
        <f>+D22*E22</f>
        <v>778</v>
      </c>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s="5" customFormat="1">
      <c r="A23" s="21"/>
      <c r="B23" s="20"/>
      <c r="C23" s="2"/>
      <c r="D23" s="11"/>
      <c r="E23" s="11"/>
      <c r="F23" s="11"/>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row>
    <row r="24" spans="1:110" s="5" customFormat="1">
      <c r="A24" s="21"/>
      <c r="B24" s="20"/>
      <c r="C24" s="2"/>
      <c r="D24" s="11"/>
      <c r="E24" s="11"/>
      <c r="F24" s="11"/>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ht="52.8">
      <c r="A25" s="22" t="s">
        <v>335</v>
      </c>
      <c r="B25" s="38" t="s">
        <v>216</v>
      </c>
      <c r="C25" s="2" t="s">
        <v>333</v>
      </c>
      <c r="D25" s="11">
        <v>100</v>
      </c>
      <c r="E25" s="11">
        <v>55</v>
      </c>
      <c r="F25" s="15">
        <f>+D25*E25</f>
        <v>5500</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c r="A26" s="21"/>
      <c r="B26" s="20"/>
      <c r="C26" s="2"/>
      <c r="D26" s="11"/>
      <c r="E26" s="11"/>
      <c r="F26" s="11"/>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c r="A27" s="21"/>
      <c r="B27" s="20"/>
      <c r="C27" s="2"/>
      <c r="D27" s="11"/>
      <c r="E27" s="11"/>
      <c r="F27" s="11"/>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5" customFormat="1" ht="52.8">
      <c r="A28" s="22" t="s">
        <v>336</v>
      </c>
      <c r="B28" s="10" t="s">
        <v>324</v>
      </c>
      <c r="C28" s="1"/>
      <c r="D28" s="11"/>
      <c r="E28" s="11"/>
      <c r="F28" s="11"/>
      <c r="G28" s="1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5" customFormat="1" ht="52.8">
      <c r="A29" s="21" t="s">
        <v>383</v>
      </c>
      <c r="B29" s="10" t="s">
        <v>306</v>
      </c>
      <c r="C29" s="1"/>
      <c r="D29" s="11"/>
      <c r="E29" s="11"/>
      <c r="F29" s="11"/>
      <c r="G29" s="1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c r="A30" s="22"/>
      <c r="B30" s="68"/>
      <c r="G30" s="12"/>
    </row>
    <row r="31" spans="1:110" s="5" customFormat="1">
      <c r="A31" s="22" t="s">
        <v>343</v>
      </c>
      <c r="B31" s="24" t="s">
        <v>208</v>
      </c>
      <c r="C31" s="1"/>
      <c r="D31" s="11"/>
      <c r="E31" s="11"/>
      <c r="F31" s="11"/>
      <c r="G31" s="1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row>
    <row r="32" spans="1:110" s="5" customFormat="1" ht="26.4">
      <c r="A32" s="22"/>
      <c r="B32" s="23" t="s">
        <v>179</v>
      </c>
      <c r="D32" s="70"/>
      <c r="E32" s="70"/>
      <c r="F32" s="70"/>
      <c r="G32" s="1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row>
    <row r="33" spans="1:110" s="5" customFormat="1">
      <c r="A33" s="22"/>
      <c r="B33" s="23" t="s">
        <v>209</v>
      </c>
      <c r="D33" s="70"/>
      <c r="E33" s="70"/>
      <c r="F33" s="70"/>
      <c r="G33" s="1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s="5" customFormat="1" ht="26.4">
      <c r="A34" s="22"/>
      <c r="B34" s="23" t="s">
        <v>210</v>
      </c>
      <c r="C34" s="1" t="s">
        <v>333</v>
      </c>
      <c r="D34" s="11">
        <v>91.3</v>
      </c>
      <c r="E34" s="11">
        <v>26</v>
      </c>
      <c r="F34" s="11">
        <f>D34*E34</f>
        <v>2373.7999999999997</v>
      </c>
      <c r="G34" s="12"/>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row>
    <row r="35" spans="1:110" s="5" customFormat="1">
      <c r="A35" s="22"/>
      <c r="B35" s="23"/>
      <c r="C35" s="1"/>
      <c r="D35" s="11"/>
      <c r="E35" s="11"/>
      <c r="F35" s="11"/>
      <c r="G35" s="12"/>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row>
    <row r="36" spans="1:110" s="5" customFormat="1">
      <c r="A36" s="22" t="s">
        <v>345</v>
      </c>
      <c r="B36" s="24" t="s">
        <v>211</v>
      </c>
      <c r="C36" s="1"/>
      <c r="D36" s="11"/>
      <c r="E36" s="11"/>
      <c r="F36" s="11"/>
      <c r="G36" s="12"/>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0" s="5" customFormat="1" ht="39.6">
      <c r="A37" s="22"/>
      <c r="B37" s="23" t="s">
        <v>212</v>
      </c>
      <c r="D37" s="70"/>
      <c r="E37" s="70"/>
      <c r="F37" s="70"/>
      <c r="G37" s="12"/>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row>
    <row r="38" spans="1:110" s="5" customFormat="1">
      <c r="A38" s="22"/>
      <c r="B38" s="23" t="s">
        <v>213</v>
      </c>
      <c r="D38" s="70"/>
      <c r="E38" s="70"/>
      <c r="F38" s="70"/>
      <c r="G38" s="12"/>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row>
    <row r="39" spans="1:110" s="5" customFormat="1" ht="26.4">
      <c r="A39" s="22"/>
      <c r="B39" s="23" t="s">
        <v>7</v>
      </c>
      <c r="C39" s="1" t="s">
        <v>333</v>
      </c>
      <c r="D39" s="11">
        <v>38.94</v>
      </c>
      <c r="E39" s="11">
        <v>30</v>
      </c>
      <c r="F39" s="11">
        <f>D39*E39</f>
        <v>1168.1999999999998</v>
      </c>
      <c r="G39" s="12"/>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row>
    <row r="40" spans="1:110" s="5" customFormat="1">
      <c r="A40" s="22"/>
      <c r="B40" s="23"/>
      <c r="C40" s="1"/>
      <c r="D40" s="11"/>
      <c r="E40" s="11"/>
      <c r="F40" s="11"/>
      <c r="G40" s="12"/>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row>
    <row r="41" spans="1:110" s="5" customFormat="1">
      <c r="A41" s="22"/>
      <c r="B41" s="10"/>
      <c r="C41" s="1"/>
      <c r="D41" s="11"/>
      <c r="E41" s="11"/>
      <c r="F41" s="11"/>
      <c r="G41" s="12"/>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row>
    <row r="42" spans="1:110" s="5" customFormat="1" ht="39.6">
      <c r="A42" s="22" t="s">
        <v>337</v>
      </c>
      <c r="B42" s="10" t="s">
        <v>351</v>
      </c>
      <c r="C42" s="1" t="s">
        <v>350</v>
      </c>
      <c r="D42" s="11">
        <v>30</v>
      </c>
      <c r="E42" s="11">
        <v>25</v>
      </c>
      <c r="F42" s="11">
        <f>D42*E42</f>
        <v>750</v>
      </c>
      <c r="G42" s="12"/>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row>
    <row r="43" spans="1:110" s="5" customFormat="1">
      <c r="A43" s="22"/>
      <c r="B43" s="10"/>
      <c r="C43" s="1"/>
      <c r="D43" s="11"/>
      <c r="E43" s="11"/>
      <c r="F43" s="11"/>
      <c r="G43" s="12"/>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row>
    <row r="44" spans="1:110" s="5" customFormat="1">
      <c r="A44" s="22"/>
      <c r="B44" s="10"/>
      <c r="C44" s="1"/>
      <c r="D44" s="11"/>
      <c r="E44" s="11"/>
      <c r="F44" s="11"/>
      <c r="G44" s="1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row>
    <row r="45" spans="1:110" s="5" customFormat="1" ht="52.8">
      <c r="A45" s="22" t="s">
        <v>338</v>
      </c>
      <c r="B45" s="23" t="s">
        <v>224</v>
      </c>
      <c r="G45" s="1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row>
    <row r="46" spans="1:110" s="5" customFormat="1">
      <c r="A46" s="22"/>
      <c r="B46" s="23" t="s">
        <v>225</v>
      </c>
      <c r="C46" s="2" t="s">
        <v>352</v>
      </c>
      <c r="D46" s="11">
        <v>60</v>
      </c>
      <c r="E46" s="11">
        <v>9</v>
      </c>
      <c r="F46" s="15">
        <f>+D46*E46</f>
        <v>540</v>
      </c>
      <c r="G46" s="1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row>
    <row r="47" spans="1:110" s="5" customFormat="1">
      <c r="A47" s="22"/>
      <c r="B47" s="23" t="s">
        <v>226</v>
      </c>
      <c r="C47" s="2" t="s">
        <v>352</v>
      </c>
      <c r="D47" s="11">
        <v>60</v>
      </c>
      <c r="E47" s="11">
        <v>12</v>
      </c>
      <c r="F47" s="15">
        <f>+D47*E47</f>
        <v>720</v>
      </c>
      <c r="G47" s="1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row>
    <row r="48" spans="1:110" s="5" customFormat="1">
      <c r="A48" s="22"/>
      <c r="B48" s="23" t="s">
        <v>227</v>
      </c>
      <c r="C48" s="2" t="s">
        <v>352</v>
      </c>
      <c r="D48" s="11">
        <v>60</v>
      </c>
      <c r="E48" s="11">
        <v>16</v>
      </c>
      <c r="F48" s="15">
        <f>+D48*E48</f>
        <v>960</v>
      </c>
      <c r="G48" s="1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row>
    <row r="49" spans="1:110" s="5" customFormat="1">
      <c r="A49" s="22"/>
      <c r="B49" s="10"/>
      <c r="C49" s="1"/>
      <c r="D49" s="11"/>
      <c r="E49" s="11"/>
      <c r="F49" s="11"/>
      <c r="G49" s="12"/>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row>
    <row r="50" spans="1:110" s="5" customFormat="1">
      <c r="A50" s="22"/>
      <c r="B50" s="10"/>
      <c r="C50" s="1"/>
      <c r="D50" s="11"/>
      <c r="E50" s="11"/>
      <c r="F50" s="11"/>
      <c r="G50" s="12"/>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row>
    <row r="51" spans="1:110" s="5" customFormat="1">
      <c r="A51" s="21"/>
      <c r="B51" s="8" t="s">
        <v>323</v>
      </c>
      <c r="C51" s="2"/>
      <c r="D51" s="11"/>
      <c r="E51" s="11"/>
      <c r="F51" s="11"/>
      <c r="G51" s="12"/>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row>
    <row r="52" spans="1:110" s="5" customFormat="1">
      <c r="A52" s="21"/>
      <c r="B52" s="8"/>
      <c r="C52" s="2"/>
      <c r="D52" s="11"/>
      <c r="E52" s="11"/>
      <c r="F52" s="11"/>
      <c r="G52" s="1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row>
    <row r="53" spans="1:110" s="5" customFormat="1">
      <c r="A53" s="21"/>
      <c r="B53" s="8"/>
      <c r="C53" s="2"/>
      <c r="D53" s="11"/>
      <c r="E53" s="11"/>
      <c r="F53" s="11"/>
      <c r="G53" s="1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row>
    <row r="54" spans="1:110" s="5" customFormat="1">
      <c r="A54" s="21"/>
      <c r="B54" s="8"/>
      <c r="C54" s="2"/>
      <c r="D54" s="11"/>
      <c r="E54" s="11"/>
      <c r="F54" s="11"/>
      <c r="G54" s="1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row>
    <row r="55" spans="1:110" s="5" customFormat="1" ht="66">
      <c r="A55" s="22" t="s">
        <v>328</v>
      </c>
      <c r="B55" s="23" t="s">
        <v>299</v>
      </c>
      <c r="C55" s="2" t="s">
        <v>333</v>
      </c>
      <c r="D55" s="11">
        <v>10.8</v>
      </c>
      <c r="E55" s="11">
        <v>30</v>
      </c>
      <c r="F55" s="11">
        <f>D55*E55</f>
        <v>324</v>
      </c>
      <c r="G55" s="12"/>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row>
    <row r="56" spans="1:110" s="5" customFormat="1">
      <c r="A56" s="22"/>
      <c r="B56" s="23"/>
      <c r="C56" s="2"/>
      <c r="D56" s="11"/>
      <c r="E56" s="11"/>
      <c r="F56" s="11"/>
      <c r="G56" s="12"/>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row>
    <row r="57" spans="1:110" s="5" customFormat="1">
      <c r="A57" s="22"/>
      <c r="B57" s="23"/>
      <c r="C57" s="2"/>
      <c r="D57" s="11"/>
      <c r="E57" s="11"/>
      <c r="F57" s="11"/>
      <c r="G57" s="12"/>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row>
    <row r="58" spans="1:110" s="5" customFormat="1" ht="66">
      <c r="A58" s="22" t="s">
        <v>330</v>
      </c>
      <c r="B58" s="23" t="s">
        <v>300</v>
      </c>
      <c r="C58" s="2" t="s">
        <v>333</v>
      </c>
      <c r="D58" s="11">
        <v>5.6</v>
      </c>
      <c r="E58" s="11">
        <v>30</v>
      </c>
      <c r="F58" s="11">
        <f>D58*E58</f>
        <v>168</v>
      </c>
      <c r="G58" s="12"/>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row>
    <row r="59" spans="1:110" s="5" customFormat="1">
      <c r="A59" s="22"/>
      <c r="B59" s="23"/>
      <c r="C59" s="2"/>
      <c r="D59" s="11"/>
      <c r="E59" s="11"/>
      <c r="F59" s="11"/>
      <c r="G59" s="12"/>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row>
    <row r="60" spans="1:110" s="5" customFormat="1">
      <c r="A60" s="22"/>
      <c r="B60" s="23"/>
      <c r="C60" s="2"/>
      <c r="D60" s="11"/>
      <c r="E60" s="11"/>
      <c r="F60" s="11"/>
      <c r="G60" s="12"/>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row>
    <row r="61" spans="1:110" s="5" customFormat="1" ht="26.4">
      <c r="A61" s="22" t="s">
        <v>331</v>
      </c>
      <c r="B61" s="23" t="s">
        <v>273</v>
      </c>
      <c r="C61" s="2" t="s">
        <v>344</v>
      </c>
      <c r="D61" s="11">
        <v>1</v>
      </c>
      <c r="E61" s="11">
        <v>120</v>
      </c>
      <c r="F61" s="11">
        <f>D61*E61</f>
        <v>120</v>
      </c>
      <c r="G61" s="12"/>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row>
    <row r="62" spans="1:110" s="5" customFormat="1">
      <c r="A62" s="22"/>
      <c r="B62" s="23"/>
      <c r="C62" s="2"/>
      <c r="D62" s="11"/>
      <c r="E62" s="11"/>
      <c r="F62" s="11"/>
      <c r="G62" s="12"/>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row>
    <row r="63" spans="1:110" s="5" customFormat="1">
      <c r="A63" s="22"/>
      <c r="B63" s="23"/>
      <c r="C63" s="2"/>
      <c r="D63" s="11"/>
      <c r="E63" s="11"/>
      <c r="F63" s="11"/>
      <c r="G63" s="12"/>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row>
    <row r="64" spans="1:110" s="5" customFormat="1" ht="52.8">
      <c r="A64" s="22" t="s">
        <v>332</v>
      </c>
      <c r="B64" s="23" t="s">
        <v>303</v>
      </c>
      <c r="C64" s="2" t="s">
        <v>333</v>
      </c>
      <c r="D64" s="11">
        <v>38.950000000000003</v>
      </c>
      <c r="E64" s="11">
        <v>28</v>
      </c>
      <c r="F64" s="11">
        <f>D64*E64</f>
        <v>1090.6000000000001</v>
      </c>
      <c r="G64" s="12"/>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row>
    <row r="65" spans="1:110" s="5" customFormat="1">
      <c r="A65" s="22"/>
      <c r="B65" s="23"/>
      <c r="C65" s="2"/>
      <c r="D65" s="11"/>
      <c r="E65" s="11"/>
      <c r="F65" s="11"/>
      <c r="G65" s="12"/>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row>
    <row r="66" spans="1:110" s="5" customFormat="1">
      <c r="A66" s="22"/>
      <c r="B66" s="23"/>
      <c r="C66" s="2"/>
      <c r="D66" s="11"/>
      <c r="E66" s="11"/>
      <c r="F66" s="11"/>
      <c r="G66" s="12"/>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row>
    <row r="67" spans="1:110" s="5" customFormat="1" ht="39.6">
      <c r="A67" s="22" t="s">
        <v>334</v>
      </c>
      <c r="B67" s="23" t="s">
        <v>384</v>
      </c>
      <c r="G67" s="12"/>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row>
    <row r="68" spans="1:110" s="5" customFormat="1" ht="52.8">
      <c r="A68" s="21"/>
      <c r="B68" s="72" t="s">
        <v>385</v>
      </c>
      <c r="G68" s="12"/>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row>
    <row r="69" spans="1:110" s="5" customFormat="1">
      <c r="A69" s="21"/>
      <c r="B69" s="72"/>
      <c r="C69" s="2"/>
      <c r="D69" s="11"/>
      <c r="E69" s="11"/>
      <c r="F69" s="11"/>
      <c r="G69" s="12"/>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row>
    <row r="70" spans="1:110" s="5" customFormat="1">
      <c r="A70" s="22" t="s">
        <v>343</v>
      </c>
      <c r="B70" s="72" t="s">
        <v>0</v>
      </c>
      <c r="C70" s="2" t="s">
        <v>354</v>
      </c>
      <c r="D70" s="11">
        <v>2430</v>
      </c>
      <c r="E70" s="11">
        <v>3.5</v>
      </c>
      <c r="F70" s="11">
        <f>D70*E70</f>
        <v>8505</v>
      </c>
      <c r="G70" s="12"/>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row>
    <row r="71" spans="1:110" s="5" customFormat="1" ht="26.4">
      <c r="A71" s="22" t="s">
        <v>345</v>
      </c>
      <c r="B71" s="72" t="s">
        <v>1</v>
      </c>
      <c r="C71" s="2" t="s">
        <v>354</v>
      </c>
      <c r="D71" s="11">
        <v>4600</v>
      </c>
      <c r="E71" s="11">
        <v>3.5</v>
      </c>
      <c r="F71" s="11">
        <f>D71*E71</f>
        <v>16100</v>
      </c>
      <c r="G71" s="12"/>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row>
    <row r="72" spans="1:110" s="5" customFormat="1" ht="26.4">
      <c r="A72" s="22" t="s">
        <v>346</v>
      </c>
      <c r="B72" s="72" t="s">
        <v>2</v>
      </c>
      <c r="C72" s="2" t="s">
        <v>344</v>
      </c>
      <c r="D72" s="11">
        <v>18</v>
      </c>
      <c r="E72" s="11">
        <v>45</v>
      </c>
      <c r="F72" s="11">
        <f>D72*E72</f>
        <v>810</v>
      </c>
      <c r="G72" s="12"/>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row>
    <row r="73" spans="1:110" s="5" customFormat="1" ht="39.6">
      <c r="A73" s="22" t="s">
        <v>347</v>
      </c>
      <c r="B73" s="72" t="s">
        <v>20</v>
      </c>
      <c r="C73" s="2" t="s">
        <v>354</v>
      </c>
      <c r="D73" s="11">
        <v>440</v>
      </c>
      <c r="E73" s="11">
        <v>5</v>
      </c>
      <c r="F73" s="11">
        <f>D73*E73</f>
        <v>2200</v>
      </c>
      <c r="G73" s="12"/>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row>
    <row r="74" spans="1:110" s="5" customFormat="1">
      <c r="A74" s="22"/>
      <c r="B74" s="72"/>
      <c r="C74" s="2"/>
      <c r="D74" s="11"/>
      <c r="E74" s="11"/>
      <c r="F74" s="11"/>
      <c r="G74" s="12"/>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row>
    <row r="75" spans="1:110" s="5" customFormat="1">
      <c r="A75" s="21"/>
      <c r="B75" s="8"/>
      <c r="C75" s="2"/>
      <c r="D75" s="11"/>
      <c r="E75" s="11"/>
      <c r="F75" s="11"/>
      <c r="G75" s="12"/>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row>
    <row r="76" spans="1:110" s="5" customFormat="1" ht="66">
      <c r="A76" s="22" t="s">
        <v>335</v>
      </c>
      <c r="B76" s="23" t="s">
        <v>186</v>
      </c>
      <c r="G76" s="12"/>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row>
    <row r="77" spans="1:110" s="5" customFormat="1">
      <c r="A77" s="22"/>
      <c r="B77" s="23" t="s">
        <v>184</v>
      </c>
      <c r="C77" s="2" t="s">
        <v>349</v>
      </c>
      <c r="D77" s="11">
        <v>16.8</v>
      </c>
      <c r="E77" s="11">
        <v>8</v>
      </c>
      <c r="F77" s="11">
        <f>D77*E77</f>
        <v>134.4</v>
      </c>
      <c r="G77" s="12"/>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row>
    <row r="78" spans="1:110" s="5" customFormat="1">
      <c r="A78" s="22"/>
      <c r="B78" s="23" t="s">
        <v>185</v>
      </c>
      <c r="C78" s="2" t="s">
        <v>349</v>
      </c>
      <c r="D78" s="11">
        <v>15.8</v>
      </c>
      <c r="E78" s="11">
        <v>12</v>
      </c>
      <c r="F78" s="11">
        <f>D78*E78</f>
        <v>189.60000000000002</v>
      </c>
      <c r="G78" s="12"/>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row>
    <row r="79" spans="1:110" s="5" customFormat="1">
      <c r="A79" s="22"/>
      <c r="B79" s="23"/>
      <c r="C79" s="2"/>
      <c r="D79" s="11"/>
      <c r="E79" s="11"/>
      <c r="F79" s="11"/>
      <c r="G79" s="12"/>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row>
    <row r="80" spans="1:110" s="5" customFormat="1">
      <c r="A80" s="22"/>
      <c r="B80" s="23"/>
      <c r="C80" s="2"/>
      <c r="D80" s="11"/>
      <c r="E80" s="11"/>
      <c r="F80" s="11"/>
      <c r="G80" s="12"/>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row>
    <row r="81" spans="1:110" s="5" customFormat="1" ht="52.8">
      <c r="A81" s="22" t="s">
        <v>336</v>
      </c>
      <c r="B81" s="71" t="s">
        <v>4</v>
      </c>
      <c r="C81" s="2" t="s">
        <v>349</v>
      </c>
      <c r="D81" s="11">
        <v>12.8</v>
      </c>
      <c r="E81" s="11">
        <v>100</v>
      </c>
      <c r="F81" s="11">
        <f>D81*E81</f>
        <v>1280</v>
      </c>
      <c r="G81" s="12"/>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row>
    <row r="82" spans="1:110" s="5" customFormat="1">
      <c r="A82" s="22"/>
      <c r="B82" s="23"/>
      <c r="G82" s="12"/>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row>
    <row r="83" spans="1:110" s="5" customFormat="1">
      <c r="A83" s="22"/>
      <c r="B83" s="23"/>
      <c r="C83" s="2"/>
      <c r="D83" s="11"/>
      <c r="E83" s="11"/>
      <c r="F83" s="11"/>
      <c r="G83" s="12"/>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row>
    <row r="84" spans="1:110" s="5" customFormat="1" ht="52.8">
      <c r="A84" s="22" t="s">
        <v>337</v>
      </c>
      <c r="B84" s="71" t="s">
        <v>3</v>
      </c>
      <c r="C84" s="2" t="s">
        <v>349</v>
      </c>
      <c r="D84" s="11">
        <v>15</v>
      </c>
      <c r="E84" s="11">
        <v>80</v>
      </c>
      <c r="F84" s="11">
        <f>D84*E84</f>
        <v>1200</v>
      </c>
      <c r="G84" s="12"/>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row>
    <row r="85" spans="1:110" s="5" customFormat="1">
      <c r="A85" s="22"/>
      <c r="B85" s="23"/>
      <c r="G85" s="12"/>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row>
    <row r="86" spans="1:110" s="5" customFormat="1">
      <c r="A86" s="22"/>
      <c r="B86" s="23"/>
      <c r="C86" s="2"/>
      <c r="D86" s="11"/>
      <c r="E86" s="11"/>
      <c r="F86" s="11"/>
      <c r="G86" s="12"/>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row>
    <row r="87" spans="1:110" s="5" customFormat="1" ht="66">
      <c r="A87" s="22" t="s">
        <v>338</v>
      </c>
      <c r="B87" s="71" t="s">
        <v>5</v>
      </c>
      <c r="G87" s="12"/>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row>
    <row r="88" spans="1:110" s="5" customFormat="1" ht="26.4">
      <c r="A88" s="22"/>
      <c r="B88" s="71" t="s">
        <v>6</v>
      </c>
      <c r="C88" s="2" t="s">
        <v>349</v>
      </c>
      <c r="D88" s="11">
        <v>15</v>
      </c>
      <c r="E88" s="11">
        <v>95</v>
      </c>
      <c r="F88" s="11">
        <f>D88*E88</f>
        <v>1425</v>
      </c>
      <c r="G88" s="12"/>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row>
    <row r="89" spans="1:110" s="5" customFormat="1">
      <c r="A89" s="22"/>
      <c r="B89" s="23"/>
      <c r="C89" s="2"/>
      <c r="D89" s="11"/>
      <c r="E89" s="11"/>
      <c r="F89" s="11"/>
      <c r="G89" s="12"/>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row>
    <row r="90" spans="1:110" s="5" customFormat="1">
      <c r="A90" s="22"/>
      <c r="B90" s="23"/>
      <c r="C90" s="2"/>
      <c r="D90" s="11"/>
      <c r="E90" s="11"/>
      <c r="F90" s="11"/>
      <c r="G90" s="12"/>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row>
    <row r="91" spans="1:110" s="5" customFormat="1" ht="52.8">
      <c r="A91" s="22" t="s">
        <v>339</v>
      </c>
      <c r="B91" s="71" t="s">
        <v>297</v>
      </c>
      <c r="G91" s="12"/>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row>
    <row r="92" spans="1:110" s="5" customFormat="1">
      <c r="A92" s="22"/>
      <c r="B92" s="71"/>
      <c r="G92" s="12"/>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row>
    <row r="93" spans="1:110" s="5" customFormat="1" ht="52.8">
      <c r="A93" s="22" t="s">
        <v>343</v>
      </c>
      <c r="B93" s="71" t="s">
        <v>295</v>
      </c>
      <c r="C93" s="2" t="s">
        <v>354</v>
      </c>
      <c r="D93" s="11">
        <v>100</v>
      </c>
      <c r="E93" s="11">
        <v>15</v>
      </c>
      <c r="F93" s="11">
        <f>D93*E93</f>
        <v>1500</v>
      </c>
      <c r="G93" s="12"/>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row>
    <row r="94" spans="1:110" s="5" customFormat="1">
      <c r="A94" s="22"/>
      <c r="B94" s="71"/>
      <c r="C94" s="2"/>
      <c r="D94" s="11"/>
      <c r="E94" s="11"/>
      <c r="F94" s="11"/>
      <c r="G94" s="12"/>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row>
    <row r="95" spans="1:110" s="5" customFormat="1" ht="52.8">
      <c r="A95" s="22" t="s">
        <v>345</v>
      </c>
      <c r="B95" s="71" t="s">
        <v>296</v>
      </c>
      <c r="C95" s="2" t="s">
        <v>344</v>
      </c>
      <c r="D95" s="11">
        <v>1</v>
      </c>
      <c r="E95" s="11">
        <v>2500</v>
      </c>
      <c r="F95" s="11">
        <f>D95*E95</f>
        <v>2500</v>
      </c>
      <c r="G95" s="12"/>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row>
    <row r="96" spans="1:110" s="5" customFormat="1">
      <c r="A96" s="22"/>
      <c r="B96" s="71"/>
      <c r="C96" s="2"/>
      <c r="D96" s="11"/>
      <c r="E96" s="11"/>
      <c r="F96" s="11"/>
      <c r="G96" s="12"/>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row>
    <row r="97" spans="1:110" s="5" customFormat="1" ht="39.6">
      <c r="A97" s="22" t="s">
        <v>346</v>
      </c>
      <c r="B97" s="71" t="s">
        <v>298</v>
      </c>
      <c r="C97" s="2" t="s">
        <v>344</v>
      </c>
      <c r="D97" s="11">
        <v>1</v>
      </c>
      <c r="E97" s="11">
        <v>600</v>
      </c>
      <c r="F97" s="11">
        <f>D97*E97</f>
        <v>600</v>
      </c>
      <c r="G97" s="12"/>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row>
    <row r="98" spans="1:110" s="5" customFormat="1">
      <c r="A98" s="22"/>
      <c r="B98" s="71"/>
      <c r="C98" s="2"/>
      <c r="D98" s="11"/>
      <c r="E98" s="11"/>
      <c r="F98" s="11"/>
      <c r="G98" s="12"/>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row>
    <row r="99" spans="1:110" s="5" customFormat="1">
      <c r="A99" s="22"/>
      <c r="B99" s="23"/>
      <c r="C99" s="2"/>
      <c r="D99" s="11"/>
      <c r="E99" s="11"/>
      <c r="F99" s="11"/>
      <c r="G99" s="12"/>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row>
    <row r="100" spans="1:110" s="5" customFormat="1" ht="52.8">
      <c r="A100" s="22" t="s">
        <v>355</v>
      </c>
      <c r="B100" s="23" t="s">
        <v>274</v>
      </c>
      <c r="C100" s="2"/>
      <c r="D100" s="11"/>
      <c r="E100" s="11"/>
      <c r="F100" s="11"/>
      <c r="G100" s="12"/>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row>
    <row r="101" spans="1:110" s="5" customFormat="1" ht="52.8">
      <c r="A101" s="22" t="s">
        <v>343</v>
      </c>
      <c r="B101" s="23" t="s">
        <v>272</v>
      </c>
      <c r="C101" s="2" t="s">
        <v>353</v>
      </c>
      <c r="D101" s="11">
        <v>1</v>
      </c>
      <c r="E101" s="11">
        <v>2800</v>
      </c>
      <c r="F101" s="47">
        <f>+D101*E101</f>
        <v>2800</v>
      </c>
      <c r="G101" s="12"/>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row>
    <row r="102" spans="1:110" s="5" customFormat="1">
      <c r="A102" s="22"/>
      <c r="B102" s="71"/>
      <c r="C102" s="2"/>
      <c r="D102" s="11"/>
      <c r="E102" s="11"/>
      <c r="F102" s="11"/>
      <c r="G102" s="12"/>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row>
    <row r="103" spans="1:110" s="5" customFormat="1">
      <c r="A103" s="22"/>
      <c r="B103" s="71"/>
      <c r="C103" s="2"/>
      <c r="D103" s="11"/>
      <c r="E103" s="11"/>
      <c r="F103" s="11"/>
      <c r="G103" s="12"/>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row>
    <row r="104" spans="1:110" s="5" customFormat="1" ht="39.6">
      <c r="A104" s="22" t="s">
        <v>340</v>
      </c>
      <c r="B104" s="23" t="s">
        <v>275</v>
      </c>
      <c r="C104" s="2"/>
      <c r="D104" s="11"/>
      <c r="E104" s="11"/>
      <c r="F104" s="11"/>
      <c r="G104" s="12"/>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row>
    <row r="105" spans="1:110" s="5" customFormat="1" ht="66">
      <c r="A105" s="22"/>
      <c r="B105" s="37" t="s">
        <v>276</v>
      </c>
      <c r="C105" s="2"/>
      <c r="D105" s="11"/>
      <c r="E105" s="11"/>
      <c r="F105" s="11"/>
      <c r="G105" s="12"/>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row>
    <row r="106" spans="1:110" s="5" customFormat="1" ht="26.4">
      <c r="A106" s="22"/>
      <c r="B106" s="37" t="s">
        <v>277</v>
      </c>
      <c r="C106" s="2"/>
      <c r="D106" s="11"/>
      <c r="E106" s="11"/>
      <c r="F106" s="11"/>
      <c r="G106" s="12"/>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row>
    <row r="107" spans="1:110" s="5" customFormat="1" ht="79.2">
      <c r="A107" s="22"/>
      <c r="B107" s="37" t="s">
        <v>278</v>
      </c>
      <c r="C107" s="2"/>
      <c r="D107" s="11"/>
      <c r="E107" s="11"/>
      <c r="F107" s="11"/>
      <c r="G107" s="12"/>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row>
    <row r="108" spans="1:110" s="5" customFormat="1" ht="39.6">
      <c r="A108" s="22"/>
      <c r="B108" s="37" t="s">
        <v>93</v>
      </c>
      <c r="C108" s="2"/>
      <c r="D108" s="11"/>
      <c r="E108" s="11"/>
      <c r="F108" s="11"/>
      <c r="G108" s="12"/>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row>
    <row r="109" spans="1:110" s="5" customFormat="1" ht="26.4">
      <c r="A109" s="22"/>
      <c r="B109" s="37" t="s">
        <v>280</v>
      </c>
      <c r="C109" s="2"/>
      <c r="D109" s="11"/>
      <c r="E109" s="11"/>
      <c r="F109" s="11"/>
      <c r="G109" s="12"/>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row>
    <row r="110" spans="1:110" s="5" customFormat="1" ht="39.6">
      <c r="A110" s="22"/>
      <c r="B110" s="23" t="s">
        <v>118</v>
      </c>
      <c r="C110" s="2"/>
      <c r="D110" s="11"/>
      <c r="E110" s="11"/>
      <c r="F110" s="11"/>
      <c r="G110" s="12"/>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row>
    <row r="111" spans="1:110" s="5" customFormat="1" ht="39.6">
      <c r="A111" s="22"/>
      <c r="B111" s="23" t="s">
        <v>279</v>
      </c>
      <c r="C111" s="2"/>
      <c r="D111" s="11"/>
      <c r="E111" s="11"/>
      <c r="F111" s="11"/>
      <c r="G111" s="12"/>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row>
    <row r="112" spans="1:110" s="5" customFormat="1">
      <c r="A112" s="22"/>
      <c r="B112" s="23" t="s">
        <v>94</v>
      </c>
      <c r="C112" s="2" t="s">
        <v>353</v>
      </c>
      <c r="D112" s="11">
        <v>1</v>
      </c>
      <c r="E112" s="11">
        <v>4500</v>
      </c>
      <c r="F112" s="11">
        <f>D112*E112</f>
        <v>4500</v>
      </c>
      <c r="G112" s="12"/>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row>
    <row r="113" spans="1:111" s="5" customFormat="1">
      <c r="A113" s="22"/>
      <c r="B113" s="23"/>
      <c r="C113" s="2"/>
      <c r="D113" s="11"/>
      <c r="E113" s="11"/>
      <c r="F113" s="11"/>
      <c r="G113" s="12"/>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row>
    <row r="114" spans="1:111" s="5" customFormat="1">
      <c r="A114" s="22"/>
      <c r="B114" s="23"/>
      <c r="C114" s="2"/>
      <c r="D114" s="11"/>
      <c r="E114" s="11"/>
      <c r="F114" s="11"/>
      <c r="G114" s="12"/>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row>
    <row r="115" spans="1:111" s="5" customFormat="1" ht="52.8">
      <c r="A115" s="22" t="s">
        <v>356</v>
      </c>
      <c r="B115" s="23" t="s">
        <v>115</v>
      </c>
      <c r="G115" s="12"/>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row>
    <row r="116" spans="1:111" s="5" customFormat="1" ht="39.6">
      <c r="A116" s="22"/>
      <c r="B116" s="23" t="s">
        <v>116</v>
      </c>
      <c r="C116" s="2" t="s">
        <v>353</v>
      </c>
      <c r="D116" s="11">
        <v>1</v>
      </c>
      <c r="E116" s="11">
        <v>1000</v>
      </c>
      <c r="F116" s="11">
        <f>D116*E116</f>
        <v>1000</v>
      </c>
      <c r="G116" s="12"/>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row>
    <row r="117" spans="1:111" s="5" customFormat="1">
      <c r="A117" s="22"/>
      <c r="B117" s="23"/>
      <c r="C117" s="2"/>
      <c r="D117" s="11"/>
      <c r="E117" s="11"/>
      <c r="F117" s="11"/>
      <c r="G117" s="12"/>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row>
    <row r="118" spans="1:111" s="5" customFormat="1">
      <c r="A118" s="22"/>
      <c r="B118" s="23"/>
      <c r="C118" s="2"/>
      <c r="D118" s="11"/>
      <c r="E118" s="11"/>
      <c r="F118" s="11"/>
      <c r="G118" s="12"/>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row>
    <row r="119" spans="1:111" s="45" customFormat="1" ht="52.8">
      <c r="A119" s="50" t="s">
        <v>357</v>
      </c>
      <c r="B119" s="23" t="s">
        <v>59</v>
      </c>
      <c r="D119" s="47"/>
      <c r="E119" s="47"/>
      <c r="G119" s="47"/>
      <c r="H119" s="49"/>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row>
    <row r="120" spans="1:111" s="45" customFormat="1" ht="39.6">
      <c r="A120" s="44"/>
      <c r="B120" s="23" t="s">
        <v>60</v>
      </c>
      <c r="D120" s="47"/>
      <c r="E120" s="47"/>
      <c r="G120" s="47"/>
      <c r="H120" s="49"/>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row>
    <row r="121" spans="1:111" s="45" customFormat="1" ht="39.6">
      <c r="A121" s="44"/>
      <c r="B121" s="23" t="s">
        <v>61</v>
      </c>
      <c r="C121" s="45" t="s">
        <v>333</v>
      </c>
      <c r="D121" s="47">
        <v>91.27</v>
      </c>
      <c r="E121" s="47">
        <v>190</v>
      </c>
      <c r="F121" s="11">
        <f>D121*E121</f>
        <v>17341.3</v>
      </c>
      <c r="G121" s="47"/>
      <c r="H121" s="49"/>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row>
    <row r="122" spans="1:111" s="45" customFormat="1">
      <c r="A122" s="44"/>
      <c r="B122" s="41"/>
      <c r="H122" s="49"/>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row>
    <row r="123" spans="1:111" s="45" customFormat="1">
      <c r="A123" s="44"/>
      <c r="B123" s="41"/>
      <c r="D123" s="47"/>
      <c r="E123" s="47"/>
      <c r="G123" s="47"/>
      <c r="H123" s="49"/>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row>
    <row r="124" spans="1:111" s="45" customFormat="1" ht="52.8">
      <c r="A124" s="50" t="s">
        <v>341</v>
      </c>
      <c r="B124" s="23" t="s">
        <v>56</v>
      </c>
      <c r="C124" s="45" t="s">
        <v>333</v>
      </c>
      <c r="D124" s="47">
        <v>38.94</v>
      </c>
      <c r="E124" s="47">
        <v>35</v>
      </c>
      <c r="F124" s="11">
        <f>D124*E124</f>
        <v>1362.8999999999999</v>
      </c>
      <c r="G124" s="47"/>
      <c r="H124" s="49"/>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row>
    <row r="125" spans="1:111" s="45" customFormat="1">
      <c r="A125" s="44"/>
      <c r="B125" s="41"/>
      <c r="H125" s="49"/>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row>
    <row r="126" spans="1:111" s="45" customFormat="1">
      <c r="A126" s="44"/>
      <c r="B126" s="41"/>
      <c r="D126" s="47"/>
      <c r="E126" s="47"/>
      <c r="G126" s="47"/>
      <c r="H126" s="49"/>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row>
    <row r="127" spans="1:111" s="5" customFormat="1" ht="52.8">
      <c r="A127" s="22" t="s">
        <v>342</v>
      </c>
      <c r="B127" s="23" t="s">
        <v>304</v>
      </c>
      <c r="G127" s="12"/>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row>
    <row r="128" spans="1:111" s="5" customFormat="1" ht="26.4">
      <c r="A128" s="22"/>
      <c r="B128" s="23" t="s">
        <v>305</v>
      </c>
      <c r="C128" s="2" t="s">
        <v>333</v>
      </c>
      <c r="D128" s="11">
        <v>54</v>
      </c>
      <c r="E128" s="11">
        <v>80</v>
      </c>
      <c r="F128" s="11">
        <f>D128*E128</f>
        <v>4320</v>
      </c>
      <c r="G128" s="12"/>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row>
    <row r="129" spans="1:111" s="5" customFormat="1">
      <c r="A129" s="22"/>
      <c r="B129" s="23"/>
      <c r="D129" s="70"/>
      <c r="E129" s="70"/>
      <c r="F129" s="70"/>
      <c r="G129" s="12"/>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row>
    <row r="130" spans="1:111" s="5" customFormat="1">
      <c r="A130" s="22"/>
      <c r="B130" s="23"/>
      <c r="D130" s="70"/>
      <c r="E130" s="70"/>
      <c r="F130" s="70"/>
      <c r="G130" s="12"/>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row>
    <row r="131" spans="1:111" s="5" customFormat="1" ht="66">
      <c r="A131" s="22" t="s">
        <v>348</v>
      </c>
      <c r="B131" s="23" t="s">
        <v>117</v>
      </c>
      <c r="C131" s="46" t="s">
        <v>344</v>
      </c>
      <c r="D131" s="47">
        <v>1</v>
      </c>
      <c r="E131" s="47">
        <v>300</v>
      </c>
      <c r="F131" s="47">
        <f>+D131*E131</f>
        <v>300</v>
      </c>
      <c r="G131" s="12"/>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row>
    <row r="132" spans="1:111" s="5" customFormat="1">
      <c r="A132" s="22"/>
      <c r="B132" s="23"/>
      <c r="C132" s="46"/>
      <c r="D132" s="47"/>
      <c r="E132" s="47"/>
      <c r="F132" s="47"/>
      <c r="G132" s="12"/>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c r="DF132" s="4"/>
    </row>
    <row r="133" spans="1:111" s="5" customFormat="1">
      <c r="A133" s="22"/>
      <c r="B133" s="23"/>
      <c r="C133" s="46"/>
      <c r="D133" s="47"/>
      <c r="E133" s="47"/>
      <c r="F133" s="47"/>
      <c r="G133" s="12"/>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row>
    <row r="134" spans="1:111" s="5" customFormat="1" ht="66">
      <c r="A134" s="22" t="s">
        <v>358</v>
      </c>
      <c r="B134" s="72" t="s">
        <v>294</v>
      </c>
      <c r="C134" s="2" t="s">
        <v>333</v>
      </c>
      <c r="D134" s="11">
        <v>11.6</v>
      </c>
      <c r="E134" s="11">
        <v>220</v>
      </c>
      <c r="F134" s="11">
        <f>D134*E134</f>
        <v>2552</v>
      </c>
      <c r="G134" s="12"/>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c r="DF134" s="4"/>
    </row>
    <row r="135" spans="1:111" s="5" customFormat="1">
      <c r="A135" s="21"/>
      <c r="B135" s="8"/>
      <c r="C135" s="2"/>
      <c r="D135" s="11"/>
      <c r="E135" s="11"/>
      <c r="F135" s="11"/>
      <c r="G135" s="12"/>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row>
    <row r="136" spans="1:111" s="5" customFormat="1">
      <c r="A136" s="22"/>
      <c r="B136" s="23"/>
      <c r="C136" s="2"/>
      <c r="D136" s="11"/>
      <c r="E136" s="11"/>
      <c r="F136" s="11"/>
      <c r="G136" s="12"/>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row>
    <row r="137" spans="1:111" s="5" customFormat="1" ht="66">
      <c r="A137" s="22" t="s">
        <v>359</v>
      </c>
      <c r="B137" s="72" t="s">
        <v>302</v>
      </c>
      <c r="C137" s="2" t="s">
        <v>344</v>
      </c>
      <c r="D137" s="11">
        <v>1</v>
      </c>
      <c r="E137" s="11">
        <v>800</v>
      </c>
      <c r="F137" s="11">
        <f>D137*E137</f>
        <v>800</v>
      </c>
      <c r="G137" s="12"/>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row>
    <row r="138" spans="1:111" s="5" customFormat="1">
      <c r="A138" s="21"/>
      <c r="B138" s="72"/>
      <c r="C138" s="2"/>
      <c r="D138" s="11"/>
      <c r="E138" s="11"/>
      <c r="F138" s="11"/>
      <c r="G138" s="12"/>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row>
    <row r="139" spans="1:111" s="5" customFormat="1">
      <c r="A139" s="21"/>
      <c r="B139" s="72"/>
      <c r="C139" s="2"/>
      <c r="D139" s="11"/>
      <c r="E139" s="11"/>
      <c r="F139" s="11"/>
      <c r="G139" s="12"/>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row>
    <row r="140" spans="1:111" s="45" customFormat="1" ht="52.8">
      <c r="A140" s="50" t="s">
        <v>360</v>
      </c>
      <c r="B140" s="42" t="s">
        <v>65</v>
      </c>
      <c r="C140" s="46" t="s">
        <v>333</v>
      </c>
      <c r="D140" s="47">
        <v>81</v>
      </c>
      <c r="E140" s="47">
        <v>10</v>
      </c>
      <c r="F140" s="11">
        <f>D140*E140</f>
        <v>810</v>
      </c>
      <c r="G140" s="47"/>
      <c r="H140" s="49"/>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row>
    <row r="141" spans="1:111" s="14" customFormat="1">
      <c r="A141" s="29"/>
      <c r="B141" s="16"/>
      <c r="C141" s="17"/>
      <c r="D141" s="19"/>
      <c r="E141" s="19"/>
      <c r="F141" s="19"/>
    </row>
    <row r="142" spans="1:111">
      <c r="A142" s="22"/>
      <c r="B142" s="13"/>
    </row>
    <row r="143" spans="1:111" s="35" customFormat="1" ht="14.4" thickBot="1">
      <c r="A143" s="30"/>
      <c r="B143" s="31" t="s">
        <v>293</v>
      </c>
      <c r="C143" s="32"/>
      <c r="D143" s="34"/>
      <c r="E143" s="34"/>
      <c r="F143" s="36">
        <f>SUM(F1:F141)</f>
        <v>89049.799999999988</v>
      </c>
    </row>
    <row r="144" spans="1:111" ht="13.8" thickTop="1"/>
  </sheetData>
  <phoneticPr fontId="0" type="noConversion"/>
  <printOptions horizontalCentered="1"/>
  <pageMargins left="0.98425196850393704" right="0.39370078740157483" top="0.98425196850393704" bottom="0.78740157480314965" header="0.51181102362204722" footer="0.51181102362204722"/>
  <pageSetup paperSize="9"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worksheet>
</file>

<file path=xl/worksheets/sheet7.xml><?xml version="1.0" encoding="utf-8"?>
<worksheet xmlns="http://schemas.openxmlformats.org/spreadsheetml/2006/main" xmlns:r="http://schemas.openxmlformats.org/officeDocument/2006/relationships">
  <dimension ref="A3:DF110"/>
  <sheetViews>
    <sheetView zoomScaleNormal="100" zoomScaleSheetLayoutView="100" workbookViewId="0">
      <selection activeCell="A3" sqref="A3:F109"/>
    </sheetView>
  </sheetViews>
  <sheetFormatPr defaultColWidth="9.109375" defaultRowHeight="13.2"/>
  <cols>
    <col min="1" max="1" width="3.88671875" style="2" customWidth="1"/>
    <col min="2" max="2" width="38.33203125" style="4" customWidth="1"/>
    <col min="3" max="3" width="4.33203125" style="2" customWidth="1"/>
    <col min="4" max="4" width="8.6640625" style="11" customWidth="1"/>
    <col min="5" max="5" width="10.44140625" style="11" customWidth="1"/>
    <col min="6" max="6" width="18.44140625" style="11" bestFit="1" customWidth="1"/>
    <col min="7" max="16384" width="9.109375" style="4"/>
  </cols>
  <sheetData>
    <row r="3" spans="1:110" ht="15.6">
      <c r="B3" s="69" t="s">
        <v>8</v>
      </c>
    </row>
    <row r="7" spans="1:110" s="5" customFormat="1">
      <c r="A7" s="21"/>
      <c r="B7" s="8" t="s">
        <v>221</v>
      </c>
      <c r="C7" s="2"/>
      <c r="D7" s="11"/>
      <c r="E7" s="11"/>
      <c r="F7" s="11"/>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5" customFormat="1">
      <c r="A8" s="21"/>
      <c r="C8" s="2"/>
      <c r="D8" s="11"/>
      <c r="E8" s="11"/>
      <c r="F8" s="11"/>
      <c r="G8" s="12"/>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5" customFormat="1">
      <c r="A9" s="21"/>
      <c r="B9" s="20"/>
      <c r="C9" s="2"/>
      <c r="D9" s="11"/>
      <c r="E9" s="11"/>
      <c r="F9" s="11"/>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5" customFormat="1">
      <c r="A10" s="21"/>
      <c r="B10" s="20"/>
      <c r="C10" s="2"/>
      <c r="D10" s="11"/>
      <c r="E10" s="11"/>
      <c r="F10" s="11"/>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s="5" customFormat="1" ht="52.8">
      <c r="A11" s="22" t="s">
        <v>328</v>
      </c>
      <c r="B11" s="10" t="s">
        <v>324</v>
      </c>
      <c r="C11" s="1"/>
      <c r="D11" s="11"/>
      <c r="E11" s="11"/>
      <c r="F11" s="11"/>
      <c r="G11" s="12"/>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5" customFormat="1" ht="52.8">
      <c r="A12" s="22" t="s">
        <v>363</v>
      </c>
      <c r="B12" s="10" t="s">
        <v>306</v>
      </c>
      <c r="C12" s="1"/>
      <c r="D12" s="11"/>
      <c r="E12" s="11"/>
      <c r="F12" s="11"/>
      <c r="G12" s="12"/>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c r="A13" s="22"/>
      <c r="B13" s="68"/>
      <c r="G13" s="12"/>
    </row>
    <row r="14" spans="1:110" s="5" customFormat="1">
      <c r="A14" s="22" t="s">
        <v>343</v>
      </c>
      <c r="B14" s="24" t="s">
        <v>10</v>
      </c>
      <c r="C14" s="1"/>
      <c r="D14" s="11"/>
      <c r="E14" s="11"/>
      <c r="F14" s="11"/>
      <c r="G14" s="1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0" s="5" customFormat="1" ht="26.4">
      <c r="A15" s="22"/>
      <c r="B15" s="23" t="s">
        <v>11</v>
      </c>
      <c r="D15" s="70"/>
      <c r="E15" s="70"/>
      <c r="F15" s="70"/>
      <c r="G15" s="12"/>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row>
    <row r="16" spans="1:110" s="5" customFormat="1">
      <c r="A16" s="22"/>
      <c r="B16" s="23" t="s">
        <v>209</v>
      </c>
      <c r="D16" s="70"/>
      <c r="E16" s="70"/>
      <c r="F16" s="70"/>
      <c r="G16" s="1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ht="26.4">
      <c r="A17" s="22"/>
      <c r="B17" s="23" t="s">
        <v>12</v>
      </c>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c r="A18" s="22"/>
      <c r="B18" s="23" t="s">
        <v>13</v>
      </c>
      <c r="C18" s="1" t="s">
        <v>333</v>
      </c>
      <c r="D18" s="11">
        <f>102.3-15</f>
        <v>87.3</v>
      </c>
      <c r="E18" s="11">
        <v>53</v>
      </c>
      <c r="F18" s="11">
        <f>D18*E18</f>
        <v>4626.8999999999996</v>
      </c>
      <c r="G18" s="12"/>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c r="A19" s="22"/>
      <c r="B19" s="23"/>
      <c r="C19" s="1"/>
      <c r="D19" s="11"/>
      <c r="E19" s="11"/>
      <c r="F19" s="11"/>
      <c r="G19" s="1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ht="26.4">
      <c r="A20" s="22" t="s">
        <v>345</v>
      </c>
      <c r="B20" s="24" t="s">
        <v>14</v>
      </c>
      <c r="C20" s="1"/>
      <c r="D20" s="11"/>
      <c r="E20" s="11"/>
      <c r="F20" s="11"/>
      <c r="G20" s="1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ht="26.4">
      <c r="A21" s="22"/>
      <c r="B21" s="23" t="s">
        <v>15</v>
      </c>
      <c r="D21" s="70"/>
      <c r="E21" s="70"/>
      <c r="F21" s="70"/>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c r="A22" s="22"/>
      <c r="B22" s="23" t="s">
        <v>16</v>
      </c>
      <c r="D22" s="70"/>
      <c r="E22" s="70"/>
      <c r="F22" s="70"/>
      <c r="G22" s="1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s="5" customFormat="1" ht="26.4">
      <c r="A23" s="22"/>
      <c r="B23" s="23" t="s">
        <v>17</v>
      </c>
      <c r="D23" s="70"/>
      <c r="E23" s="70"/>
      <c r="F23" s="70"/>
      <c r="G23" s="1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row>
    <row r="24" spans="1:110" s="5" customFormat="1" ht="26.4">
      <c r="A24" s="22"/>
      <c r="B24" s="23" t="s">
        <v>12</v>
      </c>
      <c r="G24" s="1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c r="A25" s="22"/>
      <c r="B25" s="23" t="s">
        <v>13</v>
      </c>
      <c r="C25" s="1" t="s">
        <v>333</v>
      </c>
      <c r="D25" s="11">
        <v>15</v>
      </c>
      <c r="E25" s="11">
        <v>80</v>
      </c>
      <c r="F25" s="11">
        <f>D25*E25</f>
        <v>1200</v>
      </c>
      <c r="G25" s="1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c r="A26" s="22"/>
      <c r="B26" s="10"/>
      <c r="C26" s="1"/>
      <c r="D26" s="11"/>
      <c r="E26" s="11"/>
      <c r="F26" s="11"/>
      <c r="G26" s="1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c r="A27" s="22" t="s">
        <v>346</v>
      </c>
      <c r="B27" s="24" t="s">
        <v>18</v>
      </c>
      <c r="C27" s="1"/>
      <c r="D27" s="11"/>
      <c r="E27" s="11"/>
      <c r="F27" s="11"/>
      <c r="G27" s="1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s="5" customFormat="1" ht="26.4">
      <c r="A28" s="22"/>
      <c r="B28" s="23" t="s">
        <v>19</v>
      </c>
      <c r="D28" s="70"/>
      <c r="E28" s="70"/>
      <c r="F28" s="70"/>
      <c r="G28" s="12"/>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row>
    <row r="29" spans="1:110" s="5" customFormat="1">
      <c r="A29" s="22"/>
      <c r="B29" s="23" t="s">
        <v>209</v>
      </c>
      <c r="D29" s="70"/>
      <c r="E29" s="70"/>
      <c r="F29" s="70"/>
      <c r="G29" s="1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s="5" customFormat="1" ht="26.4">
      <c r="A30" s="22"/>
      <c r="B30" s="23" t="s">
        <v>12</v>
      </c>
      <c r="G30" s="12"/>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row>
    <row r="31" spans="1:110" s="5" customFormat="1">
      <c r="A31" s="22"/>
      <c r="B31" s="23" t="s">
        <v>13</v>
      </c>
      <c r="C31" s="1" t="s">
        <v>333</v>
      </c>
      <c r="D31" s="11">
        <v>38.799999999999997</v>
      </c>
      <c r="E31" s="11">
        <v>48</v>
      </c>
      <c r="F31" s="11">
        <f>D31*E31</f>
        <v>1862.3999999999999</v>
      </c>
      <c r="G31" s="12"/>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row>
    <row r="32" spans="1:110" s="5" customFormat="1">
      <c r="A32" s="22"/>
      <c r="B32" s="23"/>
      <c r="C32" s="1"/>
      <c r="D32" s="11"/>
      <c r="E32" s="11"/>
      <c r="F32" s="11"/>
      <c r="G32" s="12"/>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row>
    <row r="33" spans="1:110" s="5" customFormat="1" ht="26.4">
      <c r="A33" s="22" t="s">
        <v>330</v>
      </c>
      <c r="B33" s="23" t="s">
        <v>214</v>
      </c>
      <c r="C33" s="2" t="s">
        <v>329</v>
      </c>
      <c r="D33" s="11">
        <v>18</v>
      </c>
      <c r="E33" s="11">
        <v>60</v>
      </c>
      <c r="F33" s="15">
        <f>+D33*E33</f>
        <v>1080</v>
      </c>
      <c r="G33" s="12"/>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row>
    <row r="34" spans="1:110" s="5" customFormat="1">
      <c r="A34" s="22"/>
      <c r="B34" s="38"/>
      <c r="C34" s="2"/>
      <c r="D34" s="11"/>
      <c r="E34" s="11"/>
      <c r="F34" s="15"/>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row>
    <row r="35" spans="1:110" s="5" customFormat="1">
      <c r="A35" s="22"/>
      <c r="B35" s="10"/>
      <c r="C35" s="1"/>
      <c r="D35" s="11"/>
      <c r="E35" s="11"/>
      <c r="F35" s="11"/>
      <c r="G35" s="12"/>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row>
    <row r="36" spans="1:110" s="5" customFormat="1" ht="39.6">
      <c r="A36" s="22" t="s">
        <v>331</v>
      </c>
      <c r="B36" s="10" t="s">
        <v>351</v>
      </c>
      <c r="C36" s="1" t="s">
        <v>350</v>
      </c>
      <c r="D36" s="11">
        <v>40</v>
      </c>
      <c r="E36" s="11">
        <v>25</v>
      </c>
      <c r="F36" s="11">
        <f>D36*E36</f>
        <v>1000</v>
      </c>
      <c r="G36" s="12"/>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row>
    <row r="37" spans="1:110" s="5" customFormat="1">
      <c r="A37" s="22"/>
      <c r="B37" s="10"/>
      <c r="C37" s="1"/>
      <c r="D37" s="11"/>
      <c r="E37" s="11"/>
      <c r="F37" s="11"/>
      <c r="G37" s="12"/>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row>
    <row r="38" spans="1:110" s="5" customFormat="1">
      <c r="A38" s="22"/>
      <c r="B38" s="10"/>
      <c r="C38" s="1"/>
      <c r="D38" s="11"/>
      <c r="E38" s="11"/>
      <c r="F38" s="11"/>
      <c r="G38" s="12"/>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row>
    <row r="39" spans="1:110" s="5" customFormat="1" ht="52.8">
      <c r="A39" s="22" t="s">
        <v>332</v>
      </c>
      <c r="B39" s="23" t="s">
        <v>224</v>
      </c>
      <c r="G39" s="12"/>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row>
    <row r="40" spans="1:110" s="5" customFormat="1">
      <c r="A40" s="22"/>
      <c r="B40" s="23" t="s">
        <v>225</v>
      </c>
      <c r="C40" s="2" t="s">
        <v>352</v>
      </c>
      <c r="D40" s="11">
        <v>50</v>
      </c>
      <c r="E40" s="11">
        <v>9</v>
      </c>
      <c r="F40" s="15">
        <f>+D40*E40</f>
        <v>450</v>
      </c>
      <c r="G40" s="12"/>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row>
    <row r="41" spans="1:110" s="5" customFormat="1">
      <c r="A41" s="22"/>
      <c r="B41" s="23" t="s">
        <v>226</v>
      </c>
      <c r="C41" s="2" t="s">
        <v>352</v>
      </c>
      <c r="D41" s="11">
        <v>50</v>
      </c>
      <c r="E41" s="11">
        <v>12</v>
      </c>
      <c r="F41" s="15">
        <f>+D41*E41</f>
        <v>600</v>
      </c>
      <c r="G41" s="12"/>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row>
    <row r="42" spans="1:110" s="5" customFormat="1">
      <c r="A42" s="22"/>
      <c r="B42" s="23" t="s">
        <v>227</v>
      </c>
      <c r="C42" s="2" t="s">
        <v>352</v>
      </c>
      <c r="D42" s="11">
        <v>50</v>
      </c>
      <c r="E42" s="11">
        <v>16</v>
      </c>
      <c r="F42" s="15">
        <f>+D42*E42</f>
        <v>800</v>
      </c>
      <c r="G42" s="12"/>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row>
    <row r="43" spans="1:110" s="5" customFormat="1">
      <c r="A43" s="22"/>
      <c r="B43" s="10"/>
      <c r="C43" s="1"/>
      <c r="D43" s="11"/>
      <c r="E43" s="11"/>
      <c r="F43" s="11"/>
      <c r="G43" s="12"/>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row>
    <row r="44" spans="1:110" s="5" customFormat="1">
      <c r="A44" s="22"/>
      <c r="B44" s="10"/>
      <c r="C44" s="1"/>
      <c r="D44" s="11"/>
      <c r="E44" s="11"/>
      <c r="F44" s="11"/>
      <c r="G44" s="12"/>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row>
    <row r="45" spans="1:110" s="5" customFormat="1">
      <c r="A45" s="21"/>
      <c r="B45" s="8" t="s">
        <v>323</v>
      </c>
      <c r="C45" s="2"/>
      <c r="D45" s="11"/>
      <c r="E45" s="11"/>
      <c r="F45" s="11"/>
      <c r="G45" s="12"/>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row>
    <row r="46" spans="1:110" s="5" customFormat="1">
      <c r="A46" s="21"/>
      <c r="B46" s="8"/>
      <c r="C46" s="2"/>
      <c r="D46" s="11"/>
      <c r="E46" s="11"/>
      <c r="F46" s="11"/>
      <c r="G46" s="12"/>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row>
    <row r="47" spans="1:110" s="5" customFormat="1">
      <c r="A47" s="21"/>
      <c r="B47" s="8"/>
      <c r="C47" s="2"/>
      <c r="D47" s="11"/>
      <c r="E47" s="11"/>
      <c r="F47" s="11"/>
      <c r="G47" s="12"/>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row>
    <row r="48" spans="1:110" s="5" customFormat="1">
      <c r="A48" s="21"/>
      <c r="B48" s="8"/>
      <c r="C48" s="2"/>
      <c r="D48" s="11"/>
      <c r="E48" s="11"/>
      <c r="F48" s="11"/>
      <c r="G48" s="12"/>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row>
    <row r="49" spans="1:110" s="5" customFormat="1" ht="52.8">
      <c r="A49" s="22" t="s">
        <v>328</v>
      </c>
      <c r="B49" s="23" t="s">
        <v>34</v>
      </c>
      <c r="C49" s="2" t="s">
        <v>333</v>
      </c>
      <c r="D49" s="11">
        <v>49.3</v>
      </c>
      <c r="E49" s="11">
        <v>30</v>
      </c>
      <c r="F49" s="11">
        <f>D49*E49</f>
        <v>1479</v>
      </c>
      <c r="G49" s="12"/>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row>
    <row r="50" spans="1:110" s="5" customFormat="1">
      <c r="A50" s="22"/>
      <c r="B50" s="23"/>
      <c r="C50" s="2"/>
      <c r="D50" s="11"/>
      <c r="E50" s="11"/>
      <c r="F50" s="11"/>
      <c r="G50" s="12"/>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row>
    <row r="51" spans="1:110" s="5" customFormat="1">
      <c r="A51" s="22"/>
      <c r="B51" s="23"/>
      <c r="C51" s="2"/>
      <c r="D51" s="11"/>
      <c r="E51" s="11"/>
      <c r="F51" s="11"/>
      <c r="G51" s="12"/>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row>
    <row r="52" spans="1:110" s="5" customFormat="1" ht="39.6">
      <c r="A52" s="22" t="s">
        <v>330</v>
      </c>
      <c r="B52" s="23" t="s">
        <v>21</v>
      </c>
      <c r="G52" s="12"/>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row>
    <row r="53" spans="1:110" s="5" customFormat="1">
      <c r="A53" s="22"/>
      <c r="B53" s="23" t="s">
        <v>22</v>
      </c>
      <c r="C53" s="2" t="s">
        <v>354</v>
      </c>
      <c r="D53" s="11">
        <v>150</v>
      </c>
      <c r="E53" s="11">
        <v>4</v>
      </c>
      <c r="F53" s="11">
        <f>D53*E53</f>
        <v>600</v>
      </c>
      <c r="G53" s="12"/>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row>
    <row r="54" spans="1:110" s="5" customFormat="1">
      <c r="A54" s="22"/>
      <c r="B54" s="23"/>
      <c r="C54" s="2"/>
      <c r="D54" s="11"/>
      <c r="E54" s="11"/>
      <c r="F54" s="11"/>
      <c r="G54" s="12"/>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row>
    <row r="55" spans="1:110" s="5" customFormat="1">
      <c r="A55" s="22"/>
      <c r="B55" s="23"/>
      <c r="C55" s="2"/>
      <c r="D55" s="11"/>
      <c r="E55" s="11"/>
      <c r="F55" s="11"/>
      <c r="G55" s="12"/>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row>
    <row r="56" spans="1:110" s="5" customFormat="1" ht="52.8">
      <c r="A56" s="22" t="s">
        <v>331</v>
      </c>
      <c r="B56" s="23" t="s">
        <v>23</v>
      </c>
      <c r="G56" s="12"/>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row>
    <row r="57" spans="1:110" s="5" customFormat="1">
      <c r="A57" s="22"/>
      <c r="B57" s="23" t="s">
        <v>22</v>
      </c>
      <c r="C57" s="2" t="s">
        <v>333</v>
      </c>
      <c r="D57" s="11">
        <v>5</v>
      </c>
      <c r="E57" s="11">
        <v>35</v>
      </c>
      <c r="F57" s="11">
        <f>D57*E57</f>
        <v>175</v>
      </c>
      <c r="G57" s="12"/>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row>
    <row r="58" spans="1:110" s="5" customFormat="1">
      <c r="A58" s="22"/>
      <c r="B58" s="23"/>
      <c r="C58" s="2"/>
      <c r="D58" s="11"/>
      <c r="E58" s="11"/>
      <c r="F58" s="11"/>
      <c r="G58" s="12"/>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row>
    <row r="59" spans="1:110" s="5" customFormat="1">
      <c r="A59" s="22"/>
      <c r="B59" s="23"/>
      <c r="C59" s="2"/>
      <c r="D59" s="11"/>
      <c r="E59" s="11"/>
      <c r="F59" s="11"/>
      <c r="G59" s="12"/>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row>
    <row r="60" spans="1:110" s="5" customFormat="1" ht="26.4">
      <c r="A60" s="22" t="s">
        <v>332</v>
      </c>
      <c r="B60" s="23" t="s">
        <v>24</v>
      </c>
      <c r="G60" s="12"/>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row>
    <row r="61" spans="1:110" s="5" customFormat="1" ht="26.4">
      <c r="A61" s="22"/>
      <c r="B61" s="23" t="s">
        <v>25</v>
      </c>
      <c r="G61" s="12"/>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row>
    <row r="62" spans="1:110" s="5" customFormat="1" ht="26.4">
      <c r="A62" s="22"/>
      <c r="B62" s="23" t="s">
        <v>26</v>
      </c>
      <c r="G62" s="12"/>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row>
    <row r="63" spans="1:110" s="5" customFormat="1">
      <c r="A63" s="22"/>
      <c r="B63" s="23" t="s">
        <v>27</v>
      </c>
      <c r="G63" s="12"/>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row>
    <row r="64" spans="1:110" s="5" customFormat="1">
      <c r="A64" s="22"/>
      <c r="B64" s="23" t="s">
        <v>28</v>
      </c>
      <c r="G64" s="12"/>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row>
    <row r="65" spans="1:110" s="5" customFormat="1" ht="26.4">
      <c r="A65" s="22"/>
      <c r="B65" s="23" t="s">
        <v>29</v>
      </c>
      <c r="G65" s="12"/>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row>
    <row r="66" spans="1:110" s="5" customFormat="1" ht="26.4">
      <c r="A66" s="22"/>
      <c r="B66" s="23" t="s">
        <v>30</v>
      </c>
      <c r="C66" s="2" t="s">
        <v>333</v>
      </c>
      <c r="D66" s="11">
        <v>145.80000000000001</v>
      </c>
      <c r="E66" s="11">
        <v>38</v>
      </c>
      <c r="F66" s="11">
        <f>D66*E66</f>
        <v>5540.4000000000005</v>
      </c>
      <c r="G66" s="12"/>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row>
    <row r="67" spans="1:110" s="5" customFormat="1">
      <c r="A67" s="22"/>
      <c r="B67" s="23"/>
      <c r="C67" s="2"/>
      <c r="D67" s="11"/>
      <c r="E67" s="11"/>
      <c r="F67" s="11"/>
      <c r="G67" s="12"/>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row>
    <row r="68" spans="1:110" s="5" customFormat="1">
      <c r="A68" s="22"/>
      <c r="B68" s="23"/>
      <c r="C68" s="2"/>
      <c r="D68" s="11"/>
      <c r="E68" s="11"/>
      <c r="F68" s="11"/>
      <c r="G68" s="12"/>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row>
    <row r="69" spans="1:110" s="5" customFormat="1" ht="52.8">
      <c r="A69" s="22" t="s">
        <v>334</v>
      </c>
      <c r="B69" s="23" t="s">
        <v>31</v>
      </c>
      <c r="G69" s="12"/>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row>
    <row r="70" spans="1:110" s="5" customFormat="1">
      <c r="A70" s="22"/>
      <c r="B70" s="23" t="s">
        <v>32</v>
      </c>
      <c r="C70" s="2" t="s">
        <v>349</v>
      </c>
      <c r="D70" s="11">
        <v>22</v>
      </c>
      <c r="E70" s="11">
        <v>18</v>
      </c>
      <c r="F70" s="11">
        <f>D70*E70</f>
        <v>396</v>
      </c>
      <c r="G70" s="12"/>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row>
    <row r="71" spans="1:110" s="5" customFormat="1">
      <c r="A71" s="22"/>
      <c r="B71" s="23" t="s">
        <v>33</v>
      </c>
      <c r="C71" s="2" t="s">
        <v>349</v>
      </c>
      <c r="D71" s="11">
        <v>18.2</v>
      </c>
      <c r="E71" s="11">
        <v>21</v>
      </c>
      <c r="F71" s="11">
        <f>D71*E71</f>
        <v>382.2</v>
      </c>
      <c r="G71" s="12"/>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row>
    <row r="72" spans="1:110" s="5" customFormat="1">
      <c r="A72" s="22"/>
      <c r="B72" s="23"/>
      <c r="G72" s="12"/>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row>
    <row r="73" spans="1:110" s="5" customFormat="1">
      <c r="A73" s="22"/>
      <c r="B73" s="23"/>
      <c r="G73" s="12"/>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row>
    <row r="74" spans="1:110" s="5" customFormat="1" ht="39.6">
      <c r="A74" s="22" t="s">
        <v>335</v>
      </c>
      <c r="B74" s="23" t="s">
        <v>40</v>
      </c>
      <c r="G74" s="12"/>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row>
    <row r="75" spans="1:110" s="5" customFormat="1">
      <c r="A75" s="22"/>
      <c r="B75" s="23"/>
      <c r="G75" s="12"/>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row>
    <row r="76" spans="1:110" s="5" customFormat="1" ht="26.4">
      <c r="A76" s="22" t="s">
        <v>343</v>
      </c>
      <c r="B76" s="23" t="s">
        <v>36</v>
      </c>
      <c r="C76" s="2" t="s">
        <v>333</v>
      </c>
      <c r="D76" s="11">
        <v>6.5</v>
      </c>
      <c r="E76" s="11">
        <v>8</v>
      </c>
      <c r="F76" s="11">
        <f>D76*E76</f>
        <v>52</v>
      </c>
      <c r="G76" s="12"/>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row>
    <row r="77" spans="1:110" s="5" customFormat="1">
      <c r="A77" s="22"/>
      <c r="B77" s="23"/>
      <c r="C77" s="2"/>
      <c r="D77" s="11"/>
      <c r="E77" s="11"/>
      <c r="F77" s="11"/>
      <c r="G77" s="12"/>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row>
    <row r="78" spans="1:110" s="5" customFormat="1" ht="28.5" customHeight="1">
      <c r="A78" s="22" t="s">
        <v>345</v>
      </c>
      <c r="B78" s="23" t="s">
        <v>35</v>
      </c>
      <c r="C78" s="2" t="s">
        <v>344</v>
      </c>
      <c r="D78" s="11">
        <v>4</v>
      </c>
      <c r="E78" s="11">
        <v>15</v>
      </c>
      <c r="F78" s="11">
        <f>D78*E78</f>
        <v>60</v>
      </c>
      <c r="G78" s="12"/>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row>
    <row r="79" spans="1:110" s="5" customFormat="1">
      <c r="A79" s="22"/>
      <c r="B79" s="23"/>
      <c r="C79" s="2"/>
      <c r="D79" s="11"/>
      <c r="E79" s="11"/>
      <c r="F79" s="11"/>
      <c r="G79" s="12"/>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row>
    <row r="80" spans="1:110" s="5" customFormat="1" ht="39.6">
      <c r="A80" s="22" t="s">
        <v>346</v>
      </c>
      <c r="B80" s="23" t="s">
        <v>37</v>
      </c>
      <c r="C80" s="2" t="s">
        <v>354</v>
      </c>
      <c r="D80" s="11">
        <v>80</v>
      </c>
      <c r="E80" s="11">
        <v>12</v>
      </c>
      <c r="F80" s="11">
        <f>D80*E80</f>
        <v>960</v>
      </c>
      <c r="G80" s="12"/>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row>
    <row r="81" spans="1:110" s="5" customFormat="1">
      <c r="A81" s="22"/>
      <c r="B81" s="71"/>
      <c r="C81" s="2"/>
      <c r="D81" s="11"/>
      <c r="E81" s="11"/>
      <c r="F81" s="11"/>
      <c r="G81" s="12"/>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row>
    <row r="82" spans="1:110" s="5" customFormat="1" ht="66">
      <c r="A82" s="22" t="s">
        <v>347</v>
      </c>
      <c r="B82" s="23" t="s">
        <v>38</v>
      </c>
      <c r="C82" s="2" t="s">
        <v>333</v>
      </c>
      <c r="D82" s="11">
        <f>2*1.1*2.5</f>
        <v>5.5</v>
      </c>
      <c r="E82" s="11">
        <v>150</v>
      </c>
      <c r="F82" s="11">
        <f>D82*E82</f>
        <v>825</v>
      </c>
      <c r="G82" s="12"/>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row>
    <row r="83" spans="1:110" s="5" customFormat="1">
      <c r="A83" s="22"/>
      <c r="B83" s="71"/>
      <c r="C83" s="2"/>
      <c r="D83" s="11"/>
      <c r="E83" s="11"/>
      <c r="F83" s="11"/>
      <c r="G83" s="12"/>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row>
    <row r="84" spans="1:110" s="5" customFormat="1" ht="39.6">
      <c r="A84" s="22" t="s">
        <v>308</v>
      </c>
      <c r="B84" s="23" t="s">
        <v>39</v>
      </c>
      <c r="C84" s="2" t="s">
        <v>344</v>
      </c>
      <c r="D84" s="11">
        <v>6</v>
      </c>
      <c r="E84" s="11">
        <v>90</v>
      </c>
      <c r="F84" s="11">
        <f>D84*E84</f>
        <v>540</v>
      </c>
      <c r="G84" s="12"/>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row>
    <row r="85" spans="1:110" s="5" customFormat="1">
      <c r="A85" s="22"/>
      <c r="B85" s="71"/>
      <c r="C85" s="2"/>
      <c r="D85" s="11"/>
      <c r="E85" s="11"/>
      <c r="F85" s="11"/>
      <c r="G85" s="12"/>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row>
    <row r="86" spans="1:110" s="5" customFormat="1" ht="39.6">
      <c r="A86" s="22" t="s">
        <v>309</v>
      </c>
      <c r="B86" s="23" t="s">
        <v>41</v>
      </c>
      <c r="C86" s="2" t="s">
        <v>349</v>
      </c>
      <c r="D86" s="11">
        <v>10</v>
      </c>
      <c r="E86" s="11">
        <v>14</v>
      </c>
      <c r="F86" s="11">
        <f>D86*E86</f>
        <v>140</v>
      </c>
      <c r="G86" s="12"/>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row>
    <row r="87" spans="1:110" s="5" customFormat="1">
      <c r="A87" s="22"/>
      <c r="B87" s="71"/>
      <c r="C87" s="2"/>
      <c r="D87" s="11"/>
      <c r="E87" s="11"/>
      <c r="F87" s="11"/>
      <c r="G87" s="12"/>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row>
    <row r="88" spans="1:110" s="5" customFormat="1" ht="39.6">
      <c r="A88" s="22" t="s">
        <v>42</v>
      </c>
      <c r="B88" s="23" t="s">
        <v>43</v>
      </c>
      <c r="C88" s="2" t="s">
        <v>333</v>
      </c>
      <c r="D88" s="11">
        <v>6</v>
      </c>
      <c r="E88" s="11">
        <v>35</v>
      </c>
      <c r="F88" s="11">
        <f>D88*E88</f>
        <v>210</v>
      </c>
      <c r="G88" s="12"/>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row>
    <row r="89" spans="1:110" s="5" customFormat="1">
      <c r="A89" s="22"/>
      <c r="B89" s="71"/>
      <c r="C89" s="2"/>
      <c r="D89" s="11"/>
      <c r="E89" s="11"/>
      <c r="F89" s="11"/>
      <c r="G89" s="12"/>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row>
    <row r="90" spans="1:110" s="5" customFormat="1" ht="52.8">
      <c r="A90" s="22" t="s">
        <v>44</v>
      </c>
      <c r="B90" s="23" t="s">
        <v>45</v>
      </c>
      <c r="C90" s="2" t="s">
        <v>333</v>
      </c>
      <c r="D90" s="11">
        <v>7</v>
      </c>
      <c r="E90" s="11">
        <v>85</v>
      </c>
      <c r="F90" s="11">
        <f>D90*E90</f>
        <v>595</v>
      </c>
      <c r="G90" s="12"/>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row>
    <row r="91" spans="1:110" s="5" customFormat="1">
      <c r="A91" s="22"/>
      <c r="B91" s="71"/>
      <c r="C91" s="2"/>
      <c r="D91" s="11"/>
      <c r="E91" s="11"/>
      <c r="F91" s="11"/>
      <c r="G91" s="12"/>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row>
    <row r="92" spans="1:110" s="5" customFormat="1" ht="26.4">
      <c r="A92" s="22" t="s">
        <v>46</v>
      </c>
      <c r="B92" s="23" t="s">
        <v>47</v>
      </c>
      <c r="C92" s="2" t="s">
        <v>333</v>
      </c>
      <c r="D92" s="11">
        <v>3.5</v>
      </c>
      <c r="E92" s="11">
        <v>150</v>
      </c>
      <c r="F92" s="11">
        <f>D92*E92</f>
        <v>525</v>
      </c>
      <c r="G92" s="12"/>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row>
    <row r="93" spans="1:110" s="5" customFormat="1">
      <c r="A93" s="22"/>
      <c r="B93" s="71"/>
      <c r="C93" s="2"/>
      <c r="D93" s="11"/>
      <c r="E93" s="11"/>
      <c r="F93" s="11"/>
      <c r="G93" s="12"/>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row>
    <row r="94" spans="1:110" s="5" customFormat="1">
      <c r="A94" s="22"/>
      <c r="B94" s="23"/>
      <c r="C94" s="2"/>
      <c r="D94" s="11"/>
      <c r="E94" s="11"/>
      <c r="F94" s="11"/>
      <c r="G94" s="12"/>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row>
    <row r="95" spans="1:110" s="5" customFormat="1" ht="52.8">
      <c r="A95" s="22" t="s">
        <v>336</v>
      </c>
      <c r="B95" s="23" t="s">
        <v>48</v>
      </c>
      <c r="G95" s="12"/>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row>
    <row r="96" spans="1:110" s="5" customFormat="1">
      <c r="A96" s="22"/>
      <c r="B96" s="23"/>
      <c r="G96" s="12"/>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row>
    <row r="97" spans="1:110" s="5" customFormat="1" ht="26.4">
      <c r="A97" s="22" t="s">
        <v>343</v>
      </c>
      <c r="B97" s="23" t="s">
        <v>49</v>
      </c>
      <c r="G97" s="12"/>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row>
    <row r="98" spans="1:110" s="5" customFormat="1">
      <c r="A98" s="22"/>
      <c r="B98" s="23" t="s">
        <v>50</v>
      </c>
      <c r="C98" s="2" t="s">
        <v>349</v>
      </c>
      <c r="D98" s="11">
        <v>22</v>
      </c>
      <c r="E98" s="11">
        <v>48</v>
      </c>
      <c r="F98" s="11">
        <f>D98*E98</f>
        <v>1056</v>
      </c>
      <c r="G98" s="12"/>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row>
    <row r="99" spans="1:110" s="5" customFormat="1">
      <c r="A99" s="22"/>
      <c r="B99" s="23" t="s">
        <v>51</v>
      </c>
      <c r="C99" s="2" t="s">
        <v>349</v>
      </c>
      <c r="D99" s="11">
        <v>18.2</v>
      </c>
      <c r="E99" s="11">
        <v>55</v>
      </c>
      <c r="F99" s="11">
        <f>D99*E99</f>
        <v>1001</v>
      </c>
      <c r="G99" s="12"/>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row>
    <row r="100" spans="1:110" s="5" customFormat="1">
      <c r="A100" s="22"/>
      <c r="B100" s="23"/>
      <c r="C100" s="2"/>
      <c r="D100" s="11"/>
      <c r="E100" s="11"/>
      <c r="F100" s="11"/>
      <c r="G100" s="12"/>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row>
    <row r="101" spans="1:110" s="5" customFormat="1" ht="26.4">
      <c r="A101" s="22" t="s">
        <v>345</v>
      </c>
      <c r="B101" s="23" t="s">
        <v>52</v>
      </c>
      <c r="G101" s="12"/>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row>
    <row r="102" spans="1:110" s="5" customFormat="1">
      <c r="A102" s="22"/>
      <c r="B102" s="23" t="s">
        <v>53</v>
      </c>
      <c r="C102" s="2" t="s">
        <v>349</v>
      </c>
      <c r="D102" s="11">
        <v>22</v>
      </c>
      <c r="E102" s="11">
        <v>67</v>
      </c>
      <c r="F102" s="11">
        <f>D102*E102</f>
        <v>1474</v>
      </c>
      <c r="G102" s="12"/>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row>
    <row r="103" spans="1:110" s="5" customFormat="1">
      <c r="A103" s="22"/>
      <c r="B103" s="23" t="s">
        <v>54</v>
      </c>
      <c r="C103" s="2" t="s">
        <v>349</v>
      </c>
      <c r="D103" s="11">
        <v>18.2</v>
      </c>
      <c r="E103" s="11">
        <v>73</v>
      </c>
      <c r="F103" s="11">
        <f>D103*E103</f>
        <v>1328.6</v>
      </c>
      <c r="G103" s="12"/>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row>
    <row r="104" spans="1:110" s="5" customFormat="1">
      <c r="A104" s="22"/>
      <c r="B104" s="23"/>
      <c r="C104" s="2"/>
      <c r="D104" s="11"/>
      <c r="E104" s="11"/>
      <c r="F104" s="11"/>
      <c r="G104" s="12"/>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row>
    <row r="105" spans="1:110" s="5" customFormat="1" ht="79.2">
      <c r="A105" s="22" t="s">
        <v>346</v>
      </c>
      <c r="B105" s="23" t="s">
        <v>55</v>
      </c>
      <c r="C105" s="2" t="s">
        <v>333</v>
      </c>
      <c r="D105" s="11">
        <v>750</v>
      </c>
      <c r="E105" s="11">
        <v>10</v>
      </c>
      <c r="F105" s="11">
        <f>D105*E105</f>
        <v>7500</v>
      </c>
      <c r="G105" s="12"/>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row>
    <row r="106" spans="1:110" s="5" customFormat="1">
      <c r="A106" s="22"/>
      <c r="B106" s="71"/>
      <c r="C106" s="2"/>
      <c r="D106" s="11"/>
      <c r="E106" s="11"/>
      <c r="F106" s="11"/>
      <c r="G106" s="12"/>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row>
    <row r="107" spans="1:110" s="14" customFormat="1">
      <c r="A107" s="29"/>
      <c r="B107" s="16"/>
      <c r="C107" s="17"/>
      <c r="D107" s="19"/>
      <c r="E107" s="19"/>
      <c r="F107" s="19"/>
    </row>
    <row r="108" spans="1:110">
      <c r="A108" s="22"/>
      <c r="B108" s="13"/>
    </row>
    <row r="109" spans="1:110" s="35" customFormat="1" ht="14.4" thickBot="1">
      <c r="A109" s="30"/>
      <c r="B109" s="31" t="s">
        <v>9</v>
      </c>
      <c r="C109" s="32"/>
      <c r="D109" s="34"/>
      <c r="E109" s="34"/>
      <c r="F109" s="36">
        <f>SUM(F1:F107)</f>
        <v>36458.5</v>
      </c>
    </row>
    <row r="110" spans="1:110" ht="13.8" thickTop="1"/>
  </sheetData>
  <phoneticPr fontId="0" type="noConversion"/>
  <printOptions horizontalCentered="1"/>
  <pageMargins left="0.98425196850393704" right="0.39370078740157483" top="0.98425196850393704" bottom="0.78740157480314965" header="0.51181102362204722" footer="0.51181102362204722"/>
  <pageSetup paperSize="9"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worksheet>
</file>

<file path=xl/worksheets/sheet8.xml><?xml version="1.0" encoding="utf-8"?>
<worksheet xmlns="http://schemas.openxmlformats.org/spreadsheetml/2006/main" xmlns:r="http://schemas.openxmlformats.org/officeDocument/2006/relationships">
  <dimension ref="A1:DG79"/>
  <sheetViews>
    <sheetView zoomScaleNormal="100" zoomScaleSheetLayoutView="100" workbookViewId="0">
      <selection sqref="A1:F78"/>
    </sheetView>
  </sheetViews>
  <sheetFormatPr defaultColWidth="9.109375" defaultRowHeight="13.2"/>
  <cols>
    <col min="1" max="1" width="3.88671875" style="2" customWidth="1"/>
    <col min="2" max="2" width="38.33203125" style="4" customWidth="1"/>
    <col min="3" max="3" width="4.33203125" style="2" customWidth="1"/>
    <col min="4" max="4" width="8.6640625" style="3" customWidth="1"/>
    <col min="5" max="5" width="10.44140625" style="3" customWidth="1"/>
    <col min="6" max="6" width="18.44140625" style="11" bestFit="1" customWidth="1"/>
    <col min="7" max="16384" width="9.109375" style="4"/>
  </cols>
  <sheetData>
    <row r="1" spans="1:110" s="7" customFormat="1" ht="15.6">
      <c r="A1" s="6"/>
      <c r="B1" s="28" t="s">
        <v>63</v>
      </c>
      <c r="C1" s="8"/>
      <c r="D1" s="9"/>
      <c r="E1" s="9"/>
      <c r="F1" s="26"/>
    </row>
    <row r="4" spans="1:110" s="5" customFormat="1">
      <c r="A4" s="21"/>
      <c r="C4" s="2"/>
      <c r="D4" s="11"/>
      <c r="E4" s="11"/>
      <c r="F4" s="11"/>
      <c r="G4" s="12"/>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row>
    <row r="5" spans="1:110" s="5" customFormat="1" ht="26.4">
      <c r="A5" s="22" t="s">
        <v>328</v>
      </c>
      <c r="B5" s="23" t="s">
        <v>144</v>
      </c>
      <c r="C5" s="2" t="s">
        <v>353</v>
      </c>
      <c r="D5" s="11">
        <v>1</v>
      </c>
      <c r="E5" s="11">
        <v>2000</v>
      </c>
      <c r="F5" s="15">
        <f>+D5*E5</f>
        <v>2000</v>
      </c>
      <c r="G5" s="12"/>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row>
    <row r="6" spans="1:110" s="5" customFormat="1">
      <c r="A6" s="21"/>
      <c r="B6" s="20"/>
      <c r="C6" s="2"/>
      <c r="D6" s="11"/>
      <c r="E6" s="11"/>
      <c r="F6" s="11"/>
      <c r="G6" s="12"/>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row>
    <row r="7" spans="1:110" s="5" customFormat="1">
      <c r="A7" s="21"/>
      <c r="B7" s="20"/>
      <c r="C7" s="2"/>
      <c r="D7" s="11"/>
      <c r="E7" s="11"/>
      <c r="F7" s="11"/>
      <c r="G7" s="12"/>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row>
    <row r="8" spans="1:110" s="5" customFormat="1" ht="39.6">
      <c r="A8" s="22" t="s">
        <v>330</v>
      </c>
      <c r="B8" s="23" t="s">
        <v>310</v>
      </c>
      <c r="C8" s="2" t="s">
        <v>333</v>
      </c>
      <c r="D8" s="11">
        <v>5</v>
      </c>
      <c r="E8" s="11">
        <v>550</v>
      </c>
      <c r="F8" s="15">
        <f>+D8*E8</f>
        <v>2750</v>
      </c>
      <c r="G8" s="12"/>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row>
    <row r="9" spans="1:110" s="5" customFormat="1">
      <c r="A9" s="21"/>
      <c r="B9" s="20"/>
      <c r="C9" s="2"/>
      <c r="D9" s="11"/>
      <c r="E9" s="11"/>
      <c r="F9" s="11"/>
      <c r="G9" s="12"/>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row>
    <row r="10" spans="1:110" s="5" customFormat="1">
      <c r="A10" s="21"/>
      <c r="B10" s="20"/>
      <c r="C10" s="2"/>
      <c r="D10" s="11"/>
      <c r="E10" s="11"/>
      <c r="F10" s="11"/>
      <c r="G10" s="12"/>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row>
    <row r="11" spans="1:110" s="5" customFormat="1" ht="39.6">
      <c r="A11" s="22" t="s">
        <v>331</v>
      </c>
      <c r="B11" s="23" t="s">
        <v>311</v>
      </c>
      <c r="G11" s="12"/>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row>
    <row r="12" spans="1:110" s="5" customFormat="1" ht="26.4">
      <c r="A12" s="21"/>
      <c r="B12" s="24" t="s">
        <v>291</v>
      </c>
      <c r="C12" s="2"/>
      <c r="D12" s="11"/>
      <c r="E12" s="11"/>
      <c r="F12" s="3"/>
      <c r="G12" s="12"/>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row>
    <row r="13" spans="1:110" s="5" customFormat="1" ht="26.4">
      <c r="A13" s="21"/>
      <c r="B13" s="24" t="s">
        <v>223</v>
      </c>
      <c r="C13" s="2" t="s">
        <v>329</v>
      </c>
      <c r="D13" s="11">
        <v>3</v>
      </c>
      <c r="E13" s="11">
        <v>350</v>
      </c>
      <c r="F13" s="15">
        <f>+D13*E13</f>
        <v>1050</v>
      </c>
      <c r="G13" s="12"/>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row>
    <row r="14" spans="1:110" s="5" customFormat="1">
      <c r="A14" s="22"/>
      <c r="B14" s="23"/>
      <c r="G14" s="12"/>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row>
    <row r="15" spans="1:110" s="5" customFormat="1">
      <c r="A15" s="21"/>
      <c r="B15" s="24"/>
      <c r="C15" s="2"/>
      <c r="D15" s="11"/>
      <c r="E15" s="11"/>
      <c r="F15" s="15"/>
      <c r="G15" s="12"/>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row>
    <row r="16" spans="1:110" s="5" customFormat="1" ht="52.8">
      <c r="A16" s="22" t="s">
        <v>332</v>
      </c>
      <c r="B16" s="23" t="s">
        <v>111</v>
      </c>
      <c r="G16" s="12"/>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row>
    <row r="17" spans="1:110" s="5" customFormat="1" ht="26.4">
      <c r="A17" s="21"/>
      <c r="B17" s="24" t="s">
        <v>291</v>
      </c>
      <c r="C17" s="2"/>
      <c r="D17" s="11"/>
      <c r="E17" s="11"/>
      <c r="F17" s="3"/>
      <c r="G17" s="12"/>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row>
    <row r="18" spans="1:110" s="5" customFormat="1" ht="26.4">
      <c r="A18" s="21"/>
      <c r="B18" s="24" t="s">
        <v>223</v>
      </c>
      <c r="C18" s="2" t="s">
        <v>329</v>
      </c>
      <c r="D18" s="11">
        <v>2.8</v>
      </c>
      <c r="E18" s="11">
        <v>450</v>
      </c>
      <c r="F18" s="15">
        <f>+D18*E18</f>
        <v>1260</v>
      </c>
      <c r="G18" s="12"/>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row>
    <row r="19" spans="1:110" s="5" customFormat="1">
      <c r="A19" s="22"/>
      <c r="B19" s="23"/>
      <c r="G19" s="1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row>
    <row r="20" spans="1:110" s="5" customFormat="1">
      <c r="A20" s="21"/>
      <c r="B20" s="24"/>
      <c r="C20" s="2"/>
      <c r="D20" s="11"/>
      <c r="E20" s="11"/>
      <c r="F20" s="15"/>
      <c r="G20" s="12"/>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row>
    <row r="21" spans="1:110" s="5" customFormat="1" ht="66">
      <c r="A21" s="22" t="s">
        <v>334</v>
      </c>
      <c r="B21" s="23" t="s">
        <v>108</v>
      </c>
      <c r="D21" s="70"/>
      <c r="E21" s="70"/>
      <c r="F21" s="70"/>
      <c r="G21" s="1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row>
    <row r="22" spans="1:110" s="5" customFormat="1" ht="26.4">
      <c r="A22" s="21"/>
      <c r="B22" s="24" t="s">
        <v>223</v>
      </c>
      <c r="G22" s="12"/>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row>
    <row r="23" spans="1:110" s="5" customFormat="1">
      <c r="A23" s="22"/>
      <c r="B23" s="23"/>
      <c r="D23" s="70"/>
      <c r="E23" s="70"/>
      <c r="F23" s="70"/>
      <c r="G23" s="12"/>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row>
    <row r="24" spans="1:110" s="5" customFormat="1">
      <c r="A24" s="22" t="s">
        <v>343</v>
      </c>
      <c r="B24" s="38" t="s">
        <v>109</v>
      </c>
      <c r="C24" s="2" t="s">
        <v>349</v>
      </c>
      <c r="D24" s="11">
        <v>12</v>
      </c>
      <c r="E24" s="11">
        <v>320</v>
      </c>
      <c r="F24" s="15">
        <f>+D24*E24</f>
        <v>3840</v>
      </c>
      <c r="G24" s="12"/>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row>
    <row r="25" spans="1:110" s="5" customFormat="1">
      <c r="A25" s="22" t="s">
        <v>345</v>
      </c>
      <c r="B25" s="38" t="s">
        <v>110</v>
      </c>
      <c r="C25" s="2" t="s">
        <v>349</v>
      </c>
      <c r="D25" s="11">
        <v>12</v>
      </c>
      <c r="E25" s="11">
        <v>160</v>
      </c>
      <c r="F25" s="15">
        <f>+D25*E25</f>
        <v>1920</v>
      </c>
      <c r="G25" s="12"/>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row>
    <row r="26" spans="1:110" s="5" customFormat="1">
      <c r="A26" s="22" t="s">
        <v>346</v>
      </c>
      <c r="B26" s="38" t="s">
        <v>112</v>
      </c>
      <c r="C26" s="2" t="s">
        <v>344</v>
      </c>
      <c r="D26" s="11">
        <v>1</v>
      </c>
      <c r="E26" s="11">
        <v>200</v>
      </c>
      <c r="F26" s="15">
        <f>+D26*E26</f>
        <v>200</v>
      </c>
      <c r="G26" s="12"/>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row>
    <row r="27" spans="1:110" s="5" customFormat="1">
      <c r="A27" s="21"/>
      <c r="B27" s="24"/>
      <c r="C27" s="2"/>
      <c r="D27" s="11"/>
      <c r="E27" s="11"/>
      <c r="F27" s="15"/>
      <c r="G27" s="12"/>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row>
    <row r="28" spans="1:110">
      <c r="A28" s="22"/>
      <c r="B28" s="27"/>
      <c r="C28" s="25"/>
      <c r="E28" s="15"/>
    </row>
    <row r="29" spans="1:110" s="5" customFormat="1" ht="52.8">
      <c r="A29" s="22" t="s">
        <v>335</v>
      </c>
      <c r="B29" s="38" t="s">
        <v>191</v>
      </c>
      <c r="G29" s="12"/>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row>
    <row r="30" spans="1:110" ht="39.6">
      <c r="A30" s="22"/>
      <c r="B30" s="27" t="s">
        <v>192</v>
      </c>
      <c r="C30" s="2" t="s">
        <v>344</v>
      </c>
      <c r="D30" s="11">
        <v>1</v>
      </c>
      <c r="E30" s="11">
        <v>200</v>
      </c>
      <c r="F30" s="15">
        <f>+D30*E30</f>
        <v>200</v>
      </c>
    </row>
    <row r="31" spans="1:110">
      <c r="A31" s="22"/>
      <c r="B31" s="27"/>
      <c r="C31" s="25"/>
      <c r="E31" s="15"/>
    </row>
    <row r="32" spans="1:110">
      <c r="A32" s="22"/>
      <c r="B32" s="27"/>
      <c r="C32" s="25"/>
      <c r="E32" s="15"/>
    </row>
    <row r="33" spans="1:6" ht="39.6">
      <c r="A33" s="22" t="s">
        <v>336</v>
      </c>
      <c r="B33" s="27" t="s">
        <v>64</v>
      </c>
      <c r="C33" s="2" t="s">
        <v>333</v>
      </c>
      <c r="D33" s="11">
        <v>850</v>
      </c>
      <c r="E33" s="11">
        <v>15</v>
      </c>
      <c r="F33" s="15">
        <f>+D33*E33</f>
        <v>12750</v>
      </c>
    </row>
    <row r="34" spans="1:6">
      <c r="A34" s="22"/>
      <c r="B34" s="27"/>
      <c r="C34" s="25"/>
      <c r="E34" s="15"/>
    </row>
    <row r="35" spans="1:6">
      <c r="A35" s="22"/>
      <c r="B35" s="27"/>
      <c r="C35" s="25"/>
      <c r="E35" s="15"/>
    </row>
    <row r="36" spans="1:6" ht="66">
      <c r="A36" s="22" t="s">
        <v>337</v>
      </c>
      <c r="B36" s="27" t="s">
        <v>257</v>
      </c>
      <c r="C36" s="2" t="s">
        <v>329</v>
      </c>
      <c r="D36" s="11">
        <v>3</v>
      </c>
      <c r="E36" s="11">
        <v>680</v>
      </c>
      <c r="F36" s="15">
        <f>+D36*E36</f>
        <v>2040</v>
      </c>
    </row>
    <row r="37" spans="1:6">
      <c r="A37" s="22"/>
      <c r="B37" s="27"/>
      <c r="C37" s="25"/>
      <c r="E37" s="15"/>
    </row>
    <row r="38" spans="1:6">
      <c r="A38" s="22"/>
      <c r="B38" s="27"/>
      <c r="C38" s="25"/>
      <c r="E38" s="15"/>
    </row>
    <row r="39" spans="1:6" ht="66">
      <c r="A39" s="22" t="s">
        <v>338</v>
      </c>
      <c r="B39" s="27" t="s">
        <v>258</v>
      </c>
      <c r="C39" s="2" t="s">
        <v>333</v>
      </c>
      <c r="D39" s="11">
        <v>6</v>
      </c>
      <c r="E39" s="11">
        <v>75</v>
      </c>
      <c r="F39" s="15">
        <f>+D39*E39</f>
        <v>450</v>
      </c>
    </row>
    <row r="40" spans="1:6">
      <c r="A40" s="22"/>
      <c r="B40" s="27"/>
      <c r="C40" s="25"/>
      <c r="E40" s="15"/>
    </row>
    <row r="41" spans="1:6">
      <c r="A41" s="22"/>
      <c r="B41" s="27"/>
      <c r="C41" s="25"/>
      <c r="E41" s="15"/>
    </row>
    <row r="42" spans="1:6" ht="39.6">
      <c r="A42" s="22" t="s">
        <v>339</v>
      </c>
      <c r="B42" s="27" t="s">
        <v>364</v>
      </c>
      <c r="C42" s="25"/>
      <c r="E42" s="15"/>
    </row>
    <row r="43" spans="1:6" ht="118.8">
      <c r="A43" s="22"/>
      <c r="B43" s="73" t="s">
        <v>365</v>
      </c>
      <c r="C43" s="25"/>
      <c r="E43" s="15"/>
    </row>
    <row r="44" spans="1:6" ht="66">
      <c r="A44" s="22"/>
      <c r="B44" s="73" t="s">
        <v>374</v>
      </c>
      <c r="C44" s="25"/>
      <c r="E44" s="15"/>
    </row>
    <row r="45" spans="1:6" ht="158.4">
      <c r="A45" s="22"/>
      <c r="B45" s="73" t="s">
        <v>375</v>
      </c>
      <c r="C45" s="25"/>
      <c r="E45" s="15"/>
    </row>
    <row r="46" spans="1:6" ht="92.4">
      <c r="A46" s="22"/>
      <c r="B46" s="74" t="s">
        <v>376</v>
      </c>
      <c r="C46" s="25"/>
      <c r="E46" s="15"/>
    </row>
    <row r="47" spans="1:6" ht="92.4">
      <c r="A47" s="22"/>
      <c r="B47" s="74" t="s">
        <v>377</v>
      </c>
      <c r="C47" s="25"/>
      <c r="E47" s="15"/>
    </row>
    <row r="48" spans="1:6" ht="171.6">
      <c r="A48" s="22"/>
      <c r="B48" s="73" t="s">
        <v>378</v>
      </c>
      <c r="C48" s="25"/>
      <c r="E48" s="15"/>
    </row>
    <row r="49" spans="1:6" ht="145.19999999999999">
      <c r="A49" s="22"/>
      <c r="B49" s="73" t="s">
        <v>379</v>
      </c>
      <c r="C49" s="25"/>
      <c r="E49" s="15"/>
    </row>
    <row r="50" spans="1:6" ht="39.6">
      <c r="A50" s="22"/>
      <c r="B50" s="73" t="s">
        <v>380</v>
      </c>
      <c r="C50" s="25"/>
      <c r="E50" s="15"/>
    </row>
    <row r="51" spans="1:6" ht="39.6">
      <c r="A51" s="22"/>
      <c r="B51" s="73" t="s">
        <v>381</v>
      </c>
      <c r="C51" s="4"/>
      <c r="D51" s="4"/>
      <c r="E51" s="4"/>
      <c r="F51" s="4"/>
    </row>
    <row r="52" spans="1:6">
      <c r="A52" s="22"/>
      <c r="B52" s="73"/>
      <c r="C52" s="4"/>
      <c r="D52" s="4"/>
      <c r="E52" s="4"/>
      <c r="F52" s="4"/>
    </row>
    <row r="53" spans="1:6">
      <c r="A53" s="22"/>
      <c r="B53" s="73" t="s">
        <v>145</v>
      </c>
      <c r="C53" s="25"/>
      <c r="E53" s="15"/>
    </row>
    <row r="54" spans="1:6" ht="26.4">
      <c r="A54" s="22"/>
      <c r="B54" s="73" t="s">
        <v>147</v>
      </c>
      <c r="C54" s="25" t="s">
        <v>349</v>
      </c>
      <c r="D54" s="3">
        <v>292</v>
      </c>
      <c r="E54" s="15"/>
    </row>
    <row r="55" spans="1:6" ht="26.4">
      <c r="A55" s="22"/>
      <c r="B55" s="73" t="s">
        <v>146</v>
      </c>
      <c r="C55" s="25" t="s">
        <v>349</v>
      </c>
      <c r="D55" s="3">
        <f>1.85*117</f>
        <v>216.45000000000002</v>
      </c>
      <c r="E55" s="15"/>
    </row>
    <row r="56" spans="1:6" ht="26.4">
      <c r="A56" s="22"/>
      <c r="B56" s="73" t="s">
        <v>148</v>
      </c>
      <c r="C56" s="25" t="s">
        <v>344</v>
      </c>
      <c r="D56" s="3">
        <v>468</v>
      </c>
      <c r="E56" s="15"/>
    </row>
    <row r="57" spans="1:6" ht="26.4">
      <c r="A57" s="22"/>
      <c r="B57" s="73" t="s">
        <v>149</v>
      </c>
      <c r="C57" s="25" t="s">
        <v>344</v>
      </c>
      <c r="D57" s="3">
        <v>72</v>
      </c>
      <c r="E57" s="15"/>
    </row>
    <row r="58" spans="1:6" ht="26.4">
      <c r="A58" s="22"/>
      <c r="B58" s="73" t="s">
        <v>150</v>
      </c>
      <c r="C58" s="25" t="s">
        <v>344</v>
      </c>
      <c r="D58" s="3">
        <v>15</v>
      </c>
      <c r="E58" s="15"/>
    </row>
    <row r="59" spans="1:6" ht="26.4">
      <c r="A59" s="22"/>
      <c r="B59" s="73" t="s">
        <v>151</v>
      </c>
      <c r="C59" s="25" t="s">
        <v>344</v>
      </c>
      <c r="D59" s="3">
        <v>5</v>
      </c>
      <c r="E59" s="15"/>
    </row>
    <row r="60" spans="1:6" ht="39.6">
      <c r="A60" s="22"/>
      <c r="B60" s="73" t="s">
        <v>152</v>
      </c>
      <c r="C60" s="25" t="s">
        <v>333</v>
      </c>
      <c r="D60" s="3">
        <v>72</v>
      </c>
      <c r="E60" s="15"/>
    </row>
    <row r="61" spans="1:6">
      <c r="A61" s="22"/>
      <c r="B61" s="73" t="s">
        <v>153</v>
      </c>
      <c r="C61" s="25" t="s">
        <v>349</v>
      </c>
      <c r="D61" s="3">
        <v>40.4</v>
      </c>
      <c r="E61" s="15"/>
    </row>
    <row r="62" spans="1:6">
      <c r="A62" s="22"/>
      <c r="B62" s="73"/>
      <c r="C62" s="25"/>
      <c r="E62" s="15"/>
    </row>
    <row r="63" spans="1:6" ht="46.5" customHeight="1">
      <c r="A63" s="22"/>
      <c r="B63" s="73" t="s">
        <v>154</v>
      </c>
      <c r="C63" s="25" t="s">
        <v>353</v>
      </c>
      <c r="D63" s="3">
        <v>1</v>
      </c>
      <c r="E63" s="15"/>
      <c r="F63" s="11">
        <v>90000</v>
      </c>
    </row>
    <row r="64" spans="1:6">
      <c r="A64" s="22"/>
      <c r="B64" s="27"/>
      <c r="C64" s="25"/>
      <c r="E64" s="15"/>
    </row>
    <row r="65" spans="1:111">
      <c r="A65" s="22"/>
      <c r="B65" s="27"/>
      <c r="C65" s="25"/>
      <c r="E65" s="15"/>
    </row>
    <row r="66" spans="1:111" s="45" customFormat="1" ht="79.2">
      <c r="A66" s="50" t="s">
        <v>355</v>
      </c>
      <c r="B66" s="42" t="s">
        <v>168</v>
      </c>
      <c r="C66" s="46"/>
      <c r="D66" s="47"/>
      <c r="E66" s="47"/>
      <c r="F66" s="47"/>
      <c r="G66" s="48"/>
      <c r="H66" s="49"/>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row>
    <row r="67" spans="1:111" s="45" customFormat="1" ht="39.6">
      <c r="A67" s="44"/>
      <c r="B67" s="42" t="s">
        <v>167</v>
      </c>
      <c r="H67" s="49"/>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row>
    <row r="68" spans="1:111" s="45" customFormat="1">
      <c r="A68" s="44"/>
      <c r="B68" s="42"/>
      <c r="C68" s="46"/>
      <c r="D68" s="47"/>
      <c r="E68" s="47"/>
      <c r="F68" s="47"/>
      <c r="G68" s="47"/>
      <c r="H68" s="49"/>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row>
    <row r="69" spans="1:111" s="45" customFormat="1" ht="26.4">
      <c r="A69" s="50" t="s">
        <v>343</v>
      </c>
      <c r="B69" s="42" t="s">
        <v>169</v>
      </c>
      <c r="C69" s="46" t="s">
        <v>349</v>
      </c>
      <c r="D69" s="47">
        <v>25</v>
      </c>
      <c r="E69" s="47">
        <v>100</v>
      </c>
      <c r="F69" s="47">
        <f>+D69*E69</f>
        <v>2500</v>
      </c>
      <c r="H69" s="49"/>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row>
    <row r="70" spans="1:111" s="45" customFormat="1">
      <c r="A70" s="50"/>
      <c r="B70" s="42"/>
      <c r="C70" s="46"/>
      <c r="D70" s="47"/>
      <c r="E70" s="47"/>
      <c r="F70" s="47"/>
      <c r="H70" s="49"/>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row>
    <row r="71" spans="1:111" s="45" customFormat="1">
      <c r="A71" s="44"/>
      <c r="B71" s="51"/>
      <c r="C71" s="46"/>
      <c r="D71" s="47"/>
      <c r="E71" s="47"/>
      <c r="F71" s="47"/>
      <c r="G71" s="47"/>
      <c r="H71" s="49"/>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row>
    <row r="72" spans="1:111" s="45" customFormat="1" ht="66">
      <c r="A72" s="50" t="s">
        <v>340</v>
      </c>
      <c r="B72" s="42" t="s">
        <v>156</v>
      </c>
      <c r="C72" s="46" t="s">
        <v>354</v>
      </c>
      <c r="D72" s="47">
        <v>500</v>
      </c>
      <c r="E72" s="47">
        <v>12</v>
      </c>
      <c r="F72" s="47">
        <f>+D72*E72</f>
        <v>6000</v>
      </c>
      <c r="H72" s="49"/>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row>
    <row r="73" spans="1:111" s="45" customFormat="1">
      <c r="A73" s="44"/>
      <c r="B73" s="51"/>
      <c r="C73" s="46"/>
      <c r="D73" s="47"/>
      <c r="E73" s="47"/>
      <c r="F73" s="47"/>
      <c r="G73" s="47"/>
      <c r="H73" s="49"/>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row>
    <row r="74" spans="1:111" s="45" customFormat="1">
      <c r="A74" s="44"/>
      <c r="B74" s="51"/>
      <c r="C74" s="46"/>
      <c r="D74" s="47"/>
      <c r="E74" s="47"/>
      <c r="F74" s="47"/>
      <c r="G74" s="47"/>
      <c r="H74" s="49"/>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row>
    <row r="75" spans="1:111" s="45" customFormat="1" ht="79.2">
      <c r="A75" s="50" t="s">
        <v>356</v>
      </c>
      <c r="B75" s="42" t="s">
        <v>157</v>
      </c>
      <c r="C75" s="46" t="s">
        <v>354</v>
      </c>
      <c r="D75" s="47">
        <v>500</v>
      </c>
      <c r="E75" s="47">
        <v>12</v>
      </c>
      <c r="F75" s="47">
        <f>+D75*E75</f>
        <v>6000</v>
      </c>
      <c r="H75" s="49"/>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row>
    <row r="76" spans="1:111" s="14" customFormat="1">
      <c r="A76" s="29"/>
      <c r="B76" s="16"/>
      <c r="C76" s="17"/>
      <c r="D76" s="18"/>
      <c r="E76" s="19"/>
      <c r="F76" s="19"/>
    </row>
    <row r="77" spans="1:111">
      <c r="A77" s="22"/>
      <c r="B77" s="13"/>
      <c r="E77" s="11"/>
    </row>
    <row r="78" spans="1:111" s="35" customFormat="1" ht="14.4" thickBot="1">
      <c r="A78" s="30"/>
      <c r="B78" s="31" t="s">
        <v>218</v>
      </c>
      <c r="C78" s="32"/>
      <c r="D78" s="33"/>
      <c r="E78" s="34"/>
      <c r="F78" s="36">
        <f>SUM(F1:F76)</f>
        <v>132960</v>
      </c>
    </row>
    <row r="79" spans="1:111" ht="13.8" thickTop="1"/>
  </sheetData>
  <phoneticPr fontId="0" type="noConversion"/>
  <printOptions horizontalCentered="1"/>
  <pageMargins left="0.98425196850393704" right="0.39370078740157483" top="0.98425196850393704" bottom="0.78740157480314965" header="0.51181102362204722" footer="0.51181102362204722"/>
  <pageSetup paperSize="9"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worksheet>
</file>

<file path=xl/worksheets/sheet9.xml><?xml version="1.0" encoding="utf-8"?>
<worksheet xmlns="http://schemas.openxmlformats.org/spreadsheetml/2006/main" xmlns:r="http://schemas.openxmlformats.org/officeDocument/2006/relationships">
  <dimension ref="A1:DF86"/>
  <sheetViews>
    <sheetView zoomScaleNormal="100" zoomScaleSheetLayoutView="100" workbookViewId="0">
      <selection sqref="A1:F85"/>
    </sheetView>
  </sheetViews>
  <sheetFormatPr defaultColWidth="9.109375" defaultRowHeight="13.2"/>
  <cols>
    <col min="1" max="1" width="5.109375" style="46" customWidth="1"/>
    <col min="2" max="2" width="47.5546875" style="41" customWidth="1"/>
    <col min="3" max="3" width="4.5546875" style="46" customWidth="1"/>
    <col min="4" max="4" width="7.5546875" style="48" customWidth="1"/>
    <col min="5" max="5" width="9.6640625" style="48" customWidth="1"/>
    <col min="6" max="6" width="13.109375" style="53" customWidth="1"/>
    <col min="7" max="16384" width="9.109375" style="40"/>
  </cols>
  <sheetData>
    <row r="1" spans="1:110">
      <c r="B1" s="67"/>
    </row>
    <row r="3" spans="1:110">
      <c r="B3" s="43" t="s">
        <v>243</v>
      </c>
    </row>
    <row r="6" spans="1:110">
      <c r="B6" s="67" t="s">
        <v>220</v>
      </c>
    </row>
    <row r="7" spans="1:110">
      <c r="B7" s="67"/>
    </row>
    <row r="8" spans="1:110" ht="39.6">
      <c r="B8" s="67" t="s">
        <v>242</v>
      </c>
    </row>
    <row r="9" spans="1:110" ht="39.6">
      <c r="B9" s="67" t="s">
        <v>219</v>
      </c>
    </row>
    <row r="10" spans="1:110" s="45" customFormat="1" ht="52.8">
      <c r="A10" s="44"/>
      <c r="B10" s="67" t="s">
        <v>368</v>
      </c>
      <c r="C10" s="46"/>
      <c r="D10" s="47"/>
      <c r="E10" s="47"/>
      <c r="F10" s="47"/>
      <c r="G10" s="49"/>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row>
    <row r="11" spans="1:110" s="45" customFormat="1">
      <c r="A11" s="44"/>
      <c r="B11" s="41"/>
      <c r="C11" s="46"/>
      <c r="D11" s="47"/>
      <c r="E11" s="47"/>
      <c r="F11" s="47"/>
      <c r="G11" s="49"/>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row>
    <row r="12" spans="1:110" s="45" customFormat="1">
      <c r="A12" s="44"/>
      <c r="B12" s="41"/>
      <c r="C12" s="46"/>
      <c r="D12" s="47"/>
      <c r="E12" s="47"/>
      <c r="F12" s="47"/>
      <c r="G12" s="49"/>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row>
    <row r="13" spans="1:110" s="45" customFormat="1">
      <c r="A13" s="50" t="s">
        <v>328</v>
      </c>
      <c r="B13" s="67" t="s">
        <v>231</v>
      </c>
      <c r="C13" s="46"/>
      <c r="D13" s="47"/>
      <c r="E13" s="47"/>
      <c r="F13" s="47"/>
      <c r="G13" s="49"/>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row>
    <row r="14" spans="1:110" s="45" customFormat="1" ht="52.8">
      <c r="A14" s="50" t="s">
        <v>343</v>
      </c>
      <c r="B14" s="41" t="s">
        <v>236</v>
      </c>
      <c r="C14" s="46"/>
      <c r="D14" s="47"/>
      <c r="E14" s="47"/>
      <c r="F14" s="47"/>
      <c r="G14" s="49"/>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row>
    <row r="15" spans="1:110" s="45" customFormat="1" ht="39.6">
      <c r="A15" s="44"/>
      <c r="B15" s="41" t="s">
        <v>232</v>
      </c>
      <c r="C15" s="46" t="s">
        <v>344</v>
      </c>
      <c r="D15" s="47">
        <v>1</v>
      </c>
      <c r="E15" s="47">
        <v>300</v>
      </c>
      <c r="F15" s="47">
        <f>+D15*E15</f>
        <v>300</v>
      </c>
      <c r="G15" s="49"/>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row>
    <row r="16" spans="1:110" s="45" customFormat="1">
      <c r="A16" s="44"/>
      <c r="B16" s="41"/>
      <c r="C16" s="46"/>
      <c r="D16" s="47"/>
      <c r="E16" s="47"/>
      <c r="F16" s="47"/>
      <c r="G16" s="49"/>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row>
    <row r="17" spans="1:110" s="45" customFormat="1" ht="132">
      <c r="A17" s="50" t="s">
        <v>345</v>
      </c>
      <c r="B17" s="41" t="s">
        <v>233</v>
      </c>
      <c r="C17" s="46" t="s">
        <v>353</v>
      </c>
      <c r="D17" s="47">
        <v>1</v>
      </c>
      <c r="E17" s="47">
        <v>150</v>
      </c>
      <c r="F17" s="47">
        <f>+D17*E17</f>
        <v>150</v>
      </c>
      <c r="G17" s="49"/>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row>
    <row r="18" spans="1:110" s="45" customFormat="1">
      <c r="A18" s="50"/>
      <c r="B18" s="41"/>
      <c r="C18" s="46"/>
      <c r="D18" s="47"/>
      <c r="E18" s="47"/>
      <c r="F18" s="47"/>
      <c r="G18" s="49"/>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row>
    <row r="19" spans="1:110" s="45" customFormat="1" ht="66">
      <c r="A19" s="50" t="s">
        <v>346</v>
      </c>
      <c r="B19" s="41" t="s">
        <v>238</v>
      </c>
      <c r="C19" s="46"/>
      <c r="D19" s="47"/>
      <c r="E19" s="47"/>
      <c r="F19" s="47"/>
      <c r="G19" s="49"/>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row>
    <row r="20" spans="1:110" s="45" customFormat="1" ht="52.8">
      <c r="A20" s="50"/>
      <c r="B20" s="41" t="s">
        <v>244</v>
      </c>
      <c r="C20" s="46" t="s">
        <v>353</v>
      </c>
      <c r="D20" s="47">
        <v>1</v>
      </c>
      <c r="E20" s="47">
        <v>5500</v>
      </c>
      <c r="F20" s="47">
        <f>+D20*E20</f>
        <v>5500</v>
      </c>
      <c r="G20" s="49"/>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row>
    <row r="21" spans="1:110" s="45" customFormat="1">
      <c r="A21" s="50"/>
      <c r="B21" s="41"/>
      <c r="C21" s="46"/>
      <c r="D21" s="47"/>
      <c r="E21" s="47"/>
      <c r="F21" s="47"/>
      <c r="G21" s="49"/>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row>
    <row r="22" spans="1:110" s="45" customFormat="1" ht="39.6">
      <c r="A22" s="50" t="s">
        <v>347</v>
      </c>
      <c r="B22" s="41" t="s">
        <v>241</v>
      </c>
      <c r="C22" s="46" t="s">
        <v>344</v>
      </c>
      <c r="D22" s="47">
        <v>1</v>
      </c>
      <c r="E22" s="47">
        <v>80</v>
      </c>
      <c r="F22" s="47">
        <f>+D22*E22</f>
        <v>80</v>
      </c>
      <c r="G22" s="49"/>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row>
    <row r="23" spans="1:110" s="45" customFormat="1">
      <c r="A23" s="50"/>
      <c r="B23" s="41"/>
      <c r="C23" s="46"/>
      <c r="D23" s="47"/>
      <c r="E23" s="47"/>
      <c r="F23" s="47"/>
      <c r="G23" s="49"/>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row>
    <row r="24" spans="1:110" s="45" customFormat="1">
      <c r="A24" s="44"/>
      <c r="B24" s="41"/>
      <c r="C24" s="46"/>
      <c r="D24" s="47"/>
      <c r="E24" s="47"/>
      <c r="F24" s="47"/>
      <c r="G24" s="49"/>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row>
    <row r="25" spans="1:110" s="45" customFormat="1">
      <c r="A25" s="50" t="s">
        <v>330</v>
      </c>
      <c r="B25" s="67" t="s">
        <v>235</v>
      </c>
      <c r="C25" s="46"/>
      <c r="D25" s="47"/>
      <c r="E25" s="47"/>
      <c r="F25" s="47"/>
      <c r="G25" s="49"/>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row>
    <row r="26" spans="1:110" s="45" customFormat="1" ht="92.4">
      <c r="A26" s="50" t="s">
        <v>343</v>
      </c>
      <c r="B26" s="41" t="s">
        <v>369</v>
      </c>
      <c r="C26" s="46"/>
      <c r="D26" s="47"/>
      <c r="E26" s="47"/>
      <c r="F26" s="47"/>
      <c r="G26" s="49"/>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row>
    <row r="27" spans="1:110" s="45" customFormat="1" ht="68.25" customHeight="1">
      <c r="A27" s="44"/>
      <c r="B27" s="41" t="s">
        <v>370</v>
      </c>
      <c r="C27" s="46" t="s">
        <v>353</v>
      </c>
      <c r="D27" s="47">
        <v>1</v>
      </c>
      <c r="E27" s="47">
        <v>850</v>
      </c>
      <c r="F27" s="47">
        <f>+D27*E27</f>
        <v>850</v>
      </c>
      <c r="G27" s="49"/>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row>
    <row r="28" spans="1:110" s="45" customFormat="1">
      <c r="A28" s="44"/>
      <c r="B28" s="41"/>
      <c r="C28" s="46"/>
      <c r="D28" s="47"/>
      <c r="E28" s="47"/>
      <c r="F28" s="47"/>
      <c r="G28" s="49"/>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row>
    <row r="29" spans="1:110" s="45" customFormat="1" ht="66">
      <c r="A29" s="50" t="s">
        <v>345</v>
      </c>
      <c r="B29" s="41" t="s">
        <v>237</v>
      </c>
      <c r="C29" s="46"/>
      <c r="D29" s="47"/>
      <c r="E29" s="47"/>
      <c r="F29" s="47"/>
      <c r="G29" s="49"/>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row>
    <row r="30" spans="1:110" s="45" customFormat="1" ht="26.4">
      <c r="A30" s="50"/>
      <c r="B30" s="41" t="s">
        <v>239</v>
      </c>
      <c r="C30" s="46"/>
      <c r="D30" s="47"/>
      <c r="E30" s="47"/>
      <c r="F30" s="47"/>
      <c r="G30" s="49"/>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row>
    <row r="31" spans="1:110" s="45" customFormat="1" ht="52.8">
      <c r="A31" s="50"/>
      <c r="B31" s="41" t="s">
        <v>245</v>
      </c>
      <c r="C31" s="46" t="s">
        <v>353</v>
      </c>
      <c r="D31" s="47">
        <v>1</v>
      </c>
      <c r="E31" s="47">
        <v>3600</v>
      </c>
      <c r="F31" s="47">
        <f>+D31*E31</f>
        <v>3600</v>
      </c>
      <c r="G31" s="49"/>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row>
    <row r="32" spans="1:110" s="45" customFormat="1">
      <c r="A32" s="50"/>
      <c r="B32" s="41"/>
      <c r="C32" s="46"/>
      <c r="D32" s="47"/>
      <c r="E32" s="47"/>
      <c r="F32" s="47"/>
      <c r="G32" s="49"/>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row>
    <row r="33" spans="1:110" s="45" customFormat="1" ht="39.6">
      <c r="A33" s="50" t="s">
        <v>347</v>
      </c>
      <c r="B33" s="41" t="s">
        <v>240</v>
      </c>
      <c r="C33" s="46" t="s">
        <v>344</v>
      </c>
      <c r="D33" s="47">
        <v>1</v>
      </c>
      <c r="E33" s="47">
        <v>40</v>
      </c>
      <c r="F33" s="47">
        <f>+D33*E33</f>
        <v>40</v>
      </c>
      <c r="G33" s="49"/>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row>
    <row r="34" spans="1:110" s="45" customFormat="1">
      <c r="A34" s="50"/>
      <c r="B34" s="41"/>
      <c r="C34" s="46"/>
      <c r="D34" s="47"/>
      <c r="E34" s="47"/>
      <c r="F34" s="47"/>
      <c r="G34" s="49"/>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row>
    <row r="35" spans="1:110" s="45" customFormat="1">
      <c r="A35" s="44"/>
      <c r="B35" s="41"/>
      <c r="C35" s="46"/>
      <c r="D35" s="47"/>
      <c r="E35" s="47"/>
      <c r="F35" s="47"/>
      <c r="G35" s="49"/>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row>
    <row r="36" spans="1:110">
      <c r="A36" s="50" t="s">
        <v>331</v>
      </c>
      <c r="B36" s="67" t="s">
        <v>246</v>
      </c>
      <c r="E36" s="47"/>
      <c r="F36" s="65"/>
    </row>
    <row r="37" spans="1:110" ht="66">
      <c r="A37" s="50" t="s">
        <v>343</v>
      </c>
      <c r="B37" s="41" t="s">
        <v>247</v>
      </c>
      <c r="E37" s="47"/>
      <c r="F37" s="65"/>
    </row>
    <row r="38" spans="1:110" ht="92.4">
      <c r="A38" s="50"/>
      <c r="B38" s="41" t="s">
        <v>248</v>
      </c>
      <c r="C38" s="40"/>
      <c r="D38" s="40"/>
      <c r="E38" s="40"/>
      <c r="F38" s="40"/>
    </row>
    <row r="39" spans="1:110" ht="26.4">
      <c r="A39" s="50"/>
      <c r="B39" s="41" t="s">
        <v>249</v>
      </c>
      <c r="C39" s="46" t="s">
        <v>353</v>
      </c>
      <c r="D39" s="47">
        <v>1</v>
      </c>
      <c r="E39" s="47">
        <v>650</v>
      </c>
      <c r="F39" s="47">
        <f>+D39*E39</f>
        <v>650</v>
      </c>
    </row>
    <row r="40" spans="1:110">
      <c r="A40" s="50"/>
      <c r="E40" s="47"/>
      <c r="F40" s="65"/>
    </row>
    <row r="41" spans="1:110" s="45" customFormat="1" ht="39.6">
      <c r="A41" s="50" t="s">
        <v>345</v>
      </c>
      <c r="B41" s="41" t="s">
        <v>250</v>
      </c>
      <c r="C41" s="46" t="s">
        <v>344</v>
      </c>
      <c r="D41" s="47">
        <v>1</v>
      </c>
      <c r="E41" s="47">
        <v>65</v>
      </c>
      <c r="F41" s="47">
        <f>+D41*E41</f>
        <v>65</v>
      </c>
      <c r="G41" s="49"/>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row>
    <row r="42" spans="1:110" s="45" customFormat="1">
      <c r="A42" s="50"/>
      <c r="B42" s="41"/>
      <c r="C42" s="46"/>
      <c r="D42" s="47"/>
      <c r="E42" s="47"/>
      <c r="F42" s="47"/>
      <c r="G42" s="49"/>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row>
    <row r="43" spans="1:110" s="45" customFormat="1">
      <c r="A43" s="44"/>
      <c r="B43" s="41"/>
      <c r="C43" s="46"/>
      <c r="D43" s="47"/>
      <c r="E43" s="47"/>
      <c r="F43" s="47"/>
      <c r="G43" s="49"/>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row>
    <row r="44" spans="1:110">
      <c r="A44" s="50" t="s">
        <v>332</v>
      </c>
      <c r="B44" s="67" t="s">
        <v>251</v>
      </c>
      <c r="E44" s="47"/>
      <c r="F44" s="65"/>
    </row>
    <row r="45" spans="1:110" ht="66">
      <c r="A45" s="50"/>
      <c r="B45" s="41" t="s">
        <v>252</v>
      </c>
      <c r="E45" s="47"/>
      <c r="F45" s="65"/>
    </row>
    <row r="46" spans="1:110" ht="39.6">
      <c r="A46" s="50"/>
      <c r="B46" s="41" t="s">
        <v>253</v>
      </c>
      <c r="C46" s="46" t="s">
        <v>353</v>
      </c>
      <c r="D46" s="47">
        <v>1</v>
      </c>
      <c r="E46" s="47">
        <v>500</v>
      </c>
      <c r="F46" s="47">
        <f>+D46*E46</f>
        <v>500</v>
      </c>
    </row>
    <row r="47" spans="1:110">
      <c r="A47" s="50"/>
      <c r="C47" s="40"/>
      <c r="D47" s="40"/>
      <c r="E47" s="40"/>
      <c r="F47" s="40"/>
    </row>
    <row r="48" spans="1:110">
      <c r="A48" s="50"/>
      <c r="E48" s="47"/>
      <c r="F48" s="65"/>
    </row>
    <row r="49" spans="1:110">
      <c r="A49" s="50" t="s">
        <v>334</v>
      </c>
      <c r="B49" s="67" t="s">
        <v>259</v>
      </c>
      <c r="E49" s="47"/>
      <c r="F49" s="65"/>
    </row>
    <row r="50" spans="1:110" ht="66">
      <c r="A50" s="50"/>
      <c r="B50" s="41" t="s">
        <v>260</v>
      </c>
      <c r="E50" s="47"/>
      <c r="F50" s="65"/>
    </row>
    <row r="51" spans="1:110" ht="39.6">
      <c r="A51" s="50"/>
      <c r="B51" s="41" t="s">
        <v>261</v>
      </c>
      <c r="C51" s="46" t="s">
        <v>353</v>
      </c>
      <c r="D51" s="47">
        <v>1</v>
      </c>
      <c r="E51" s="47">
        <v>1000</v>
      </c>
      <c r="F51" s="47">
        <f>+D51*E51</f>
        <v>1000</v>
      </c>
    </row>
    <row r="52" spans="1:110">
      <c r="A52" s="50"/>
      <c r="C52" s="40"/>
      <c r="D52" s="40"/>
      <c r="E52" s="40"/>
      <c r="F52" s="40"/>
    </row>
    <row r="53" spans="1:110">
      <c r="A53" s="50"/>
      <c r="E53" s="47"/>
      <c r="F53" s="65"/>
    </row>
    <row r="54" spans="1:110">
      <c r="A54" s="50" t="s">
        <v>335</v>
      </c>
      <c r="B54" s="67" t="s">
        <v>254</v>
      </c>
      <c r="E54" s="47"/>
      <c r="F54" s="65"/>
    </row>
    <row r="55" spans="1:110" ht="79.2">
      <c r="A55" s="50"/>
      <c r="B55" s="41" t="s">
        <v>256</v>
      </c>
      <c r="E55" s="47"/>
      <c r="F55" s="65"/>
    </row>
    <row r="56" spans="1:110" ht="105.6">
      <c r="A56" s="50"/>
      <c r="B56" s="41" t="s">
        <v>255</v>
      </c>
      <c r="C56" s="46" t="s">
        <v>353</v>
      </c>
      <c r="D56" s="47">
        <v>3</v>
      </c>
      <c r="E56" s="47">
        <v>400</v>
      </c>
      <c r="F56" s="47">
        <f>+D56*E56</f>
        <v>1200</v>
      </c>
    </row>
    <row r="57" spans="1:110">
      <c r="A57" s="50"/>
      <c r="C57" s="40"/>
      <c r="D57" s="40"/>
      <c r="E57" s="40"/>
      <c r="F57" s="40"/>
    </row>
    <row r="58" spans="1:110">
      <c r="A58" s="50"/>
      <c r="E58" s="47"/>
      <c r="F58" s="65"/>
    </row>
    <row r="59" spans="1:110">
      <c r="A59" s="50" t="s">
        <v>336</v>
      </c>
      <c r="B59" s="67" t="s">
        <v>119</v>
      </c>
      <c r="E59" s="47"/>
      <c r="F59" s="65"/>
    </row>
    <row r="60" spans="1:110" ht="66">
      <c r="A60" s="50"/>
      <c r="B60" s="41" t="s">
        <v>126</v>
      </c>
      <c r="E60" s="47"/>
      <c r="F60" s="65"/>
    </row>
    <row r="61" spans="1:110" ht="105.6">
      <c r="A61" s="50"/>
      <c r="B61" s="41" t="s">
        <v>127</v>
      </c>
      <c r="C61" s="40"/>
      <c r="D61" s="40"/>
      <c r="E61" s="40"/>
      <c r="F61" s="40"/>
    </row>
    <row r="62" spans="1:110" ht="79.2">
      <c r="A62" s="50"/>
      <c r="B62" s="41" t="s">
        <v>128</v>
      </c>
      <c r="C62" s="46" t="s">
        <v>353</v>
      </c>
      <c r="D62" s="47">
        <v>12</v>
      </c>
      <c r="E62" s="47">
        <v>350</v>
      </c>
      <c r="F62" s="47">
        <f>+D62*E62</f>
        <v>4200</v>
      </c>
    </row>
    <row r="63" spans="1:110">
      <c r="A63" s="50"/>
      <c r="E63" s="47"/>
      <c r="F63" s="65"/>
    </row>
    <row r="64" spans="1:110" s="45" customFormat="1">
      <c r="A64" s="50"/>
      <c r="B64" s="41"/>
      <c r="C64" s="46"/>
      <c r="D64" s="47"/>
      <c r="E64" s="47"/>
      <c r="F64" s="47"/>
      <c r="G64" s="49"/>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row>
    <row r="65" spans="1:110">
      <c r="A65" s="50" t="s">
        <v>337</v>
      </c>
      <c r="B65" s="67" t="s">
        <v>129</v>
      </c>
      <c r="E65" s="47"/>
      <c r="F65" s="65"/>
    </row>
    <row r="66" spans="1:110" ht="66">
      <c r="A66" s="50"/>
      <c r="B66" s="41" t="s">
        <v>130</v>
      </c>
      <c r="E66" s="47"/>
      <c r="F66" s="65"/>
    </row>
    <row r="67" spans="1:110" ht="39.6">
      <c r="A67" s="50"/>
      <c r="B67" s="41" t="s">
        <v>131</v>
      </c>
      <c r="C67" s="40"/>
      <c r="D67" s="40"/>
      <c r="E67" s="40"/>
      <c r="F67" s="40"/>
    </row>
    <row r="68" spans="1:110" ht="26.4">
      <c r="A68" s="50"/>
      <c r="B68" s="41" t="s">
        <v>132</v>
      </c>
      <c r="C68" s="40"/>
      <c r="D68" s="40"/>
      <c r="E68" s="40"/>
      <c r="F68" s="40"/>
    </row>
    <row r="69" spans="1:110" ht="66">
      <c r="A69" s="50"/>
      <c r="B69" s="41" t="s">
        <v>371</v>
      </c>
      <c r="C69" s="46" t="s">
        <v>353</v>
      </c>
      <c r="D69" s="47">
        <v>4</v>
      </c>
      <c r="E69" s="47">
        <v>1200</v>
      </c>
      <c r="F69" s="47">
        <f>+D69*E69</f>
        <v>4800</v>
      </c>
    </row>
    <row r="70" spans="1:110" s="45" customFormat="1">
      <c r="A70" s="50"/>
      <c r="B70" s="41"/>
      <c r="C70" s="46"/>
      <c r="D70" s="47"/>
      <c r="E70" s="47"/>
      <c r="F70" s="47"/>
      <c r="G70" s="49"/>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row>
    <row r="71" spans="1:110" s="45" customFormat="1">
      <c r="A71" s="50"/>
      <c r="B71" s="41"/>
      <c r="C71" s="46"/>
      <c r="D71" s="47"/>
      <c r="E71" s="47"/>
      <c r="F71" s="47"/>
      <c r="G71" s="49"/>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row>
    <row r="72" spans="1:110">
      <c r="A72" s="50" t="s">
        <v>338</v>
      </c>
      <c r="B72" s="75" t="s">
        <v>367</v>
      </c>
      <c r="E72" s="47"/>
      <c r="F72" s="65"/>
    </row>
    <row r="73" spans="1:110" ht="70.5" customHeight="1">
      <c r="A73" s="50"/>
      <c r="B73" s="41" t="s">
        <v>366</v>
      </c>
      <c r="C73" s="46" t="s">
        <v>344</v>
      </c>
      <c r="D73" s="48">
        <v>1</v>
      </c>
      <c r="E73" s="47">
        <v>1500</v>
      </c>
      <c r="F73" s="47">
        <f>+D73*E73</f>
        <v>1500</v>
      </c>
    </row>
    <row r="74" spans="1:110">
      <c r="A74" s="50"/>
      <c r="C74" s="40"/>
      <c r="D74" s="40"/>
      <c r="E74" s="40"/>
      <c r="F74" s="40"/>
    </row>
    <row r="75" spans="1:110">
      <c r="A75" s="50"/>
      <c r="C75" s="40"/>
      <c r="D75" s="40"/>
      <c r="E75" s="40"/>
      <c r="F75" s="40"/>
    </row>
    <row r="76" spans="1:110">
      <c r="A76" s="50" t="s">
        <v>339</v>
      </c>
      <c r="B76" s="67" t="s">
        <v>143</v>
      </c>
      <c r="E76" s="47"/>
      <c r="F76" s="65"/>
    </row>
    <row r="77" spans="1:110" ht="92.4">
      <c r="A77" s="50"/>
      <c r="B77" s="41" t="s">
        <v>155</v>
      </c>
      <c r="C77" s="46" t="s">
        <v>344</v>
      </c>
      <c r="D77" s="47">
        <v>1</v>
      </c>
      <c r="E77" s="47">
        <v>2800</v>
      </c>
      <c r="F77" s="47">
        <f>+D77*E77</f>
        <v>2800</v>
      </c>
    </row>
    <row r="78" spans="1:110">
      <c r="A78" s="50"/>
      <c r="D78" s="47"/>
      <c r="E78" s="47"/>
      <c r="F78" s="47"/>
    </row>
    <row r="79" spans="1:110">
      <c r="A79" s="50"/>
      <c r="D79" s="47"/>
      <c r="E79" s="47"/>
      <c r="F79" s="47"/>
    </row>
    <row r="80" spans="1:110" ht="39.6">
      <c r="A80" s="50" t="s">
        <v>355</v>
      </c>
      <c r="B80" s="67" t="s">
        <v>373</v>
      </c>
      <c r="D80" s="47"/>
      <c r="E80" s="47"/>
      <c r="F80" s="47"/>
    </row>
    <row r="81" spans="1:110" ht="221.25" customHeight="1">
      <c r="A81" s="50"/>
      <c r="B81" s="77" t="s">
        <v>372</v>
      </c>
      <c r="C81" s="46" t="s">
        <v>353</v>
      </c>
      <c r="D81" s="47">
        <v>1</v>
      </c>
      <c r="E81" s="76">
        <v>3500</v>
      </c>
      <c r="F81" s="76">
        <f>+D81*E81</f>
        <v>3500</v>
      </c>
    </row>
    <row r="82" spans="1:110" s="45" customFormat="1">
      <c r="A82" s="50"/>
      <c r="B82" s="51"/>
      <c r="C82" s="52"/>
      <c r="D82" s="47"/>
      <c r="E82" s="47"/>
      <c r="F82" s="47"/>
      <c r="G82" s="49"/>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row>
    <row r="83" spans="1:110" s="59" customFormat="1">
      <c r="A83" s="54"/>
      <c r="B83" s="55"/>
      <c r="C83" s="56"/>
      <c r="D83" s="57"/>
      <c r="E83" s="58"/>
      <c r="F83" s="58"/>
    </row>
    <row r="84" spans="1:110">
      <c r="A84" s="50"/>
      <c r="B84" s="60"/>
      <c r="E84" s="47"/>
      <c r="F84" s="47"/>
    </row>
    <row r="85" spans="1:110" s="43" customFormat="1" ht="13.8" thickBot="1">
      <c r="A85" s="61"/>
      <c r="B85" s="66" t="s">
        <v>68</v>
      </c>
      <c r="C85" s="62"/>
      <c r="D85" s="63"/>
      <c r="E85" s="64"/>
      <c r="F85" s="64">
        <f>SUM(F1:F77)</f>
        <v>27235</v>
      </c>
    </row>
    <row r="86" spans="1:110" ht="13.8" thickTop="1"/>
  </sheetData>
  <phoneticPr fontId="0" type="noConversion"/>
  <printOptions horizontalCentered="1"/>
  <pageMargins left="0.98425196850393704" right="0.39370078740157483" top="0.98425196850393704" bottom="0.78740157480314965" header="0.51181102362204722" footer="0.51181102362204722"/>
  <pageSetup paperSize="9" scale="94" orientation="portrait" horizontalDpi="180" verticalDpi="180" r:id="rId1"/>
  <headerFooter alignWithMargins="0">
    <oddHeader xml:space="preserve">&amp;L&amp;"Arial,Krepko"&amp;8AMBIENT d.o.o.&amp;"Arial,Navadno", Mestni trg 25, 1000 Ljubljana  
telefon: 01 / 2511 808, 01 / 2511 807; fax: 01 / 2511 795; e-mail: ambient@ambient.si  
</oddHeader>
    <oddFooter>&amp;L&amp;8LJUBLJANSKI GRAD – PZI  – &amp;"Arial,Krepko"GOSTILNA – stolp A&amp;"Arial,Navadno" – št.proj.: &amp;"Arial,Krepko"1035/5&amp;R&amp;12 &amp;P</oddFooter>
  </headerFooter>
  <rowBreaks count="4" manualBreakCount="4">
    <brk id="24" max="16383" man="1"/>
    <brk id="43" max="16383" man="1"/>
    <brk id="62" max="16383" man="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1</vt:i4>
      </vt:variant>
    </vt:vector>
  </HeadingPairs>
  <TitlesOfParts>
    <vt:vector size="13" baseType="lpstr">
      <vt:lpstr>REKAPITULACIJA</vt:lpstr>
      <vt:lpstr>N  -2</vt:lpstr>
      <vt:lpstr>N  -1</vt:lpstr>
      <vt:lpstr>N  -0</vt:lpstr>
      <vt:lpstr>N  1a</vt:lpstr>
      <vt:lpstr>N  2</vt:lpstr>
      <vt:lpstr>podstrešje</vt:lpstr>
      <vt:lpstr>razno</vt:lpstr>
      <vt:lpstr>okna ,line</vt:lpstr>
      <vt:lpstr>terasa</vt:lpstr>
      <vt:lpstr>SPLOŠNO</vt:lpstr>
      <vt:lpstr>POPIS DEL</vt:lpstr>
      <vt:lpstr>REKAPITULACIJA!Področje_tiskanja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JZ Ljubljanski grad</dc:title>
  <dc:subject>Hribarjeva dvorana</dc:subject>
  <dc:creator>Stane MIKLAVEC</dc:creator>
  <cp:lastModifiedBy>Žiga</cp:lastModifiedBy>
  <cp:lastPrinted>2013-06-22T14:41:51Z</cp:lastPrinted>
  <dcterms:created xsi:type="dcterms:W3CDTF">1998-11-20T14:47:53Z</dcterms:created>
  <dcterms:modified xsi:type="dcterms:W3CDTF">2013-06-23T18:02:21Z</dcterms:modified>
</cp:coreProperties>
</file>