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55" yWindow="480" windowWidth="12660" windowHeight="12120" tabRatio="114" activeTab="0"/>
  </bookViews>
  <sheets>
    <sheet name="FEK. KANALIZACIJA" sheetId="1" r:id="rId1"/>
  </sheets>
  <definedNames>
    <definedName name="_xlnm.Print_Area" localSheetId="0">'FEK. KANALIZACIJA'!$A$2:$G$459</definedName>
  </definedNames>
  <calcPr fullCalcOnLoad="1"/>
</workbook>
</file>

<file path=xl/sharedStrings.xml><?xml version="1.0" encoding="utf-8"?>
<sst xmlns="http://schemas.openxmlformats.org/spreadsheetml/2006/main" count="450" uniqueCount="226">
  <si>
    <t>kos</t>
  </si>
  <si>
    <t>po</t>
  </si>
  <si>
    <t>ocena</t>
  </si>
  <si>
    <t>%</t>
  </si>
  <si>
    <t xml:space="preserve">SKUPAJ: </t>
  </si>
  <si>
    <t>oznako horizontalnih in vertikalnih lomov,</t>
  </si>
  <si>
    <t>m1</t>
  </si>
  <si>
    <t>Priprava gradbišča, odstranitev eventuelnih ovir</t>
  </si>
  <si>
    <t>in ureditev delovnega platoja. Po končanih delih se gradbišče</t>
  </si>
  <si>
    <t>pospravi in vzpostavi prvotno stanje</t>
  </si>
  <si>
    <t xml:space="preserve">Zavarovanje gradbišča s predpisano prometno </t>
  </si>
  <si>
    <t>signalizacijo, kot so letve, opozorilne vrvice, znaki,</t>
  </si>
  <si>
    <t>svetlobna telesa, ....Po končanih delih se signalizacija odstrani.</t>
  </si>
  <si>
    <t>Zakoličba obstoječih komunalnih vodov s strani predstavnikov</t>
  </si>
  <si>
    <t>prizadetih komunalnih organizacij. Obračun po dejanskih stroških.</t>
  </si>
  <si>
    <t>ocena stroškov (ur)</t>
  </si>
  <si>
    <t>Zavarovanje ter podbetoniranje obstoječih komunalnih</t>
  </si>
  <si>
    <t>Postavitev gradbenih profilov na vzpostavljeno os</t>
  </si>
  <si>
    <t>m2</t>
  </si>
  <si>
    <t>m3</t>
  </si>
  <si>
    <t>gradbeno deponijo h=5km</t>
  </si>
  <si>
    <t>Obračun je za 1 m3</t>
  </si>
  <si>
    <t>Ročni izkop jarka v terenu III.ktg. Z odmetavanjem</t>
  </si>
  <si>
    <t>izkopanega materiala ob robu gradbene jame</t>
  </si>
  <si>
    <t>ocena 2% celotnega izkopa</t>
  </si>
  <si>
    <t>ocena (m3)</t>
  </si>
  <si>
    <t>Ročno planiranje jarka s točnostjo do 3cm v projektiranem padcu</t>
  </si>
  <si>
    <t>trdnosti po proctorjevem postopku</t>
  </si>
  <si>
    <t>izvaja v slojih po 15-20 cm istočasno na obeh straneh cevi.</t>
  </si>
  <si>
    <t>Obsip cevi je treba skrbno utrditi, da bo preprečeno poznejše</t>
  </si>
  <si>
    <t xml:space="preserve">posedaje terena nad izkopom.Zasipi vodovodnih cevi morajo biti sproti </t>
  </si>
  <si>
    <t>vibracijsko utrjevani v slojih debeline 30-40cm.Debelina utrjevanja</t>
  </si>
  <si>
    <t>nikakor ne sme biti večja od 50cm.</t>
  </si>
  <si>
    <t>Paziti je potrebno, da se cev ne premakne iz ležišča. Obsip</t>
  </si>
  <si>
    <t>in nasip se utrjujeta po standardnem Proktorjevem postopku</t>
  </si>
  <si>
    <t>Čiščenje terena po končani gradnji ter ureditev okolice.</t>
  </si>
  <si>
    <t>Projektantski nadzor na gradbišču v času izvedbe</t>
  </si>
  <si>
    <t>ur</t>
  </si>
  <si>
    <t>Opravljanje nadzora s strani upravljalca komunalnih</t>
  </si>
  <si>
    <t>Obračun po dejanskih stroških</t>
  </si>
  <si>
    <t>Nadzor pri gradnji vodovoda pristojnih služb ostalih komunalnih vodov</t>
  </si>
  <si>
    <t>na območju: TK vod, elektrika, kanalizacija in geomehanika</t>
  </si>
  <si>
    <t>upravljalca omrežja</t>
  </si>
  <si>
    <t>(UL. RS. Št. 120/04)</t>
  </si>
  <si>
    <t>20% DDV</t>
  </si>
  <si>
    <t>materialom, s komprimiranjem v slojih po 20 cm.</t>
  </si>
  <si>
    <t>Obračun za 1m3 izvedenega nasipa.</t>
  </si>
  <si>
    <t>obsip</t>
  </si>
  <si>
    <t>nov material</t>
  </si>
  <si>
    <t>vodov ( PTT, Elektro, HPV …).</t>
  </si>
  <si>
    <t>Širina dna za DN150 je 70 cm</t>
  </si>
  <si>
    <t>izkop - skupen</t>
  </si>
  <si>
    <t>z nakladanjem na kamion in odvozom materiala na začasno</t>
  </si>
  <si>
    <t xml:space="preserve">Brežine se izvajajo v naklonu  75° </t>
  </si>
  <si>
    <t xml:space="preserve"> - dober material globina materiala 65 cm</t>
  </si>
  <si>
    <t xml:space="preserve">   od (-23cm(zgornji usroj ceste, ki bo že odstranjen do - 88cm)</t>
  </si>
  <si>
    <t>Strojni izkop jarka globine od -0,23 m do -0,88 m, v terenu 3. ktg.</t>
  </si>
  <si>
    <t>Strojni izkop jarka globine od -0,88 m do -2,0 m, v terenu 3. ktg.</t>
  </si>
  <si>
    <t>z nakladanjem na kamion in odvozom materiala na trajno gradbeno deponijo</t>
  </si>
  <si>
    <t>Vključno z razkladanjem, razgrnjanjem in plačilom takse.</t>
  </si>
  <si>
    <t xml:space="preserve"> - slab material</t>
  </si>
  <si>
    <t>Nabava in transport materiala za izdelavo nasipa nad položeno</t>
  </si>
  <si>
    <t xml:space="preserve"> cevjo (30 cm nad temenom cevi). Obsip cevi se</t>
  </si>
  <si>
    <t>dober material na začasni deponiji</t>
  </si>
  <si>
    <t>odloženim na začasni deponij vključno z dovozom</t>
  </si>
  <si>
    <t>planiranjem in utrjevanjem v slojih po 20 cm do</t>
  </si>
  <si>
    <t>zbitosti primerni za začasen pomet z motornimi vozili</t>
  </si>
  <si>
    <t>Izdelava projekta izvedenih del (PID) po zahtevah bodočega</t>
  </si>
  <si>
    <t xml:space="preserve">Izdelava geodetskega načrta, kot ga predpisuje ZGO-1 </t>
  </si>
  <si>
    <t>Kanal A - II.faza</t>
  </si>
  <si>
    <t>Kanali A1, A2 in A3</t>
  </si>
  <si>
    <t>1.</t>
  </si>
  <si>
    <t>2.</t>
  </si>
  <si>
    <t>5.</t>
  </si>
  <si>
    <t>1.1.</t>
  </si>
  <si>
    <t>Zakoličba osi kanalizacije z zavarovanjem osi,</t>
  </si>
  <si>
    <t>Izdelava geodetskega posnetka izvedene kanalizacije in vris v kataster</t>
  </si>
  <si>
    <t>oznako odcepov in zakoličba mesta</t>
  </si>
  <si>
    <t>prevezave na obst. kanalizacijo</t>
  </si>
  <si>
    <t>trase kanalizacije ter določitev nivoja za merjenje</t>
  </si>
  <si>
    <t>globine izkopa in polaganje kanalizacije</t>
  </si>
  <si>
    <t>1.2.</t>
  </si>
  <si>
    <t>1.3.</t>
  </si>
  <si>
    <t>1.4.</t>
  </si>
  <si>
    <t>1.5.</t>
  </si>
  <si>
    <t>1.6.</t>
  </si>
  <si>
    <t>1.7.</t>
  </si>
  <si>
    <t>1.8.</t>
  </si>
  <si>
    <t>1.9.</t>
  </si>
  <si>
    <t>Zavarovanje gradbene jame z razpiranjem brežin jarka z lesenim opažem</t>
  </si>
  <si>
    <t>1.10.</t>
  </si>
  <si>
    <t xml:space="preserve">Nabava in dobava frakcije 8-16mm in izdelava nasipa </t>
  </si>
  <si>
    <t>za izravnavo dna jarka debeline 10 cm s planiranjem in utrjevanjem do 95%</t>
  </si>
  <si>
    <t>do 90% trdnosti. Obsipni material je frakcija 8-16</t>
  </si>
  <si>
    <t>Nabava, transport in zasipavanje jarka z novim gramoznim</t>
  </si>
  <si>
    <t>1.11.</t>
  </si>
  <si>
    <t>1.12.</t>
  </si>
  <si>
    <t>1.13.</t>
  </si>
  <si>
    <t>1.14.</t>
  </si>
  <si>
    <t>posteljica</t>
  </si>
  <si>
    <t>cev + jaški</t>
  </si>
  <si>
    <t xml:space="preserve">Zasipavanje  jarka z dobrim materialom </t>
  </si>
  <si>
    <t>1.15.</t>
  </si>
  <si>
    <t>1.16.</t>
  </si>
  <si>
    <t>kom</t>
  </si>
  <si>
    <t>1.17.</t>
  </si>
  <si>
    <t xml:space="preserve">Nabava, dobava in izdelava revizijskega poliestrskega jaska fi 100cm s kanalskim pokrovom LTZ fi 60cm po standardu SIST EN124, 400kN z zaklepom in protihrupnim vložkom, betoniranjem pete jaska z vodotesnim betonom MB20 in izdelavo poliestrske koritnice v dnu jaska; gl. od 2,00 do 2,50 m.Cevi morajo biti vgrajene vertikalno, minimalna debelina stene revizijskega jaška je 8 mm. </t>
  </si>
  <si>
    <t xml:space="preserve">Nabava, dobava in izdelava revizijskega poliestrskega jaska fi 100cm s kanalskim pokrovom LTZ fi 60cm po standardu SIST EN124, 400kN z zaklepom in protihrupnim vložkom, betoniranjem pete jaska z vodotesnim betonom MB20 in izdelavo poliestrske koritnice v dnu jaska; gl. od 3,50 do 4,00 m.Cevi morajo biti vgrajene vertikalno, minimalna debelina stene revizijskega jaška je 8 mm. </t>
  </si>
  <si>
    <t xml:space="preserve">Nabava, dobava in izdelava revizijskega poliestrskega jaska fi 100cm s kanalskim pokrovom LTZ fi 60cm po standardu SIST EN124, 400kN z zaklepom in protihrupnim vložkom, betoniranjem pete jaska z vodotesnim betonom MB20 in izdelavo poliestrske koritnice v dnu jaska; gl. od 4,00 do 4,50 m.Cevi morajo biti vgrajene vertikalno, minimalna debelina stene revizijskega jaška je 8 mm. </t>
  </si>
  <si>
    <t xml:space="preserve">Nabava, dobava in izdelava revizijskega poliestrskega jaska fi 100cm s kanalskim pokrovom LTZ fi 60cm po standardu SIST EN124, 400kN z zaklepom in protihrupnim vložkom, betoniranjem pete jaska z vodotesnim betonom MB20 in izdelavo poliestrske koritnice v dnu jaska; gl. od 4,50 do 5,00 m.Cevi morajo biti vgrajene vertikalno, minimalna debelina stene revizijskega jaška je 8 mm. </t>
  </si>
  <si>
    <t xml:space="preserve">Izdelava kaskade ob revizijskem jašku </t>
  </si>
  <si>
    <t>fi 1000 mm iz CPE cevi fi 160 mm, odcepnim</t>
  </si>
  <si>
    <t>kosom fi 250/160-90° in lokom fi 160-90°,</t>
  </si>
  <si>
    <t>po detajlu</t>
  </si>
  <si>
    <t>Izdelava odcepa hišnega priključnega kanala na</t>
  </si>
  <si>
    <t xml:space="preserve">po detajlu </t>
  </si>
  <si>
    <t xml:space="preserve">komadom fi DN/160-45° in lokom PVC f 160-45°, </t>
  </si>
  <si>
    <t xml:space="preserve">javnem kanalu CPE DN, z odcepnim PVC  </t>
  </si>
  <si>
    <t xml:space="preserve">Pregled in čiščenje kanala </t>
  </si>
  <si>
    <t>po končanih delih</t>
  </si>
  <si>
    <t>Tlačni preizkus vodotesnosti položenih</t>
  </si>
  <si>
    <t>kanalizacijskih cevi  po EN SIST 1610</t>
  </si>
  <si>
    <t>Nabava, dobava in montaža centrifugiranih</t>
  </si>
  <si>
    <t xml:space="preserve">poliesterskih kanalskih cevi fi 250 mm, </t>
  </si>
  <si>
    <t xml:space="preserve">SN 10000, stiki so tesnjeni s spojkami </t>
  </si>
  <si>
    <t>z gumi tesnili</t>
  </si>
  <si>
    <t xml:space="preserve">poliesterskih kanalskih cevi fi 400 mm, </t>
  </si>
  <si>
    <t>SKUPAJ</t>
  </si>
  <si>
    <t>Kanal A - II.faza - odcepi hišnih priključkov</t>
  </si>
  <si>
    <t>1.A.</t>
  </si>
  <si>
    <t>Postavitev gradbenih profilov na</t>
  </si>
  <si>
    <t>vzpostavljeno os trase kanala, ter</t>
  </si>
  <si>
    <t>določitev nivoja za merjenje globine</t>
  </si>
  <si>
    <t>izkopa in polaganja kanala</t>
  </si>
  <si>
    <t>Strojno-ročni izkop kanalizacijskega</t>
  </si>
  <si>
    <t>jarka globine 0-2 m1, v terenu III ktg.</t>
  </si>
  <si>
    <t>z nakladanjem materiala na kamion</t>
  </si>
  <si>
    <t xml:space="preserve">Zasip gradbene jame-jarka z dovozom  </t>
  </si>
  <si>
    <t>izkopanega zasipnega materiala z utrjevanjem</t>
  </si>
  <si>
    <t xml:space="preserve">v slojih po 95 % trdnosti po </t>
  </si>
  <si>
    <t>standardnem Proktorjevem postopku</t>
  </si>
  <si>
    <t xml:space="preserve">Odvoz viška izkopanega materiala na stalno </t>
  </si>
  <si>
    <t>odpadno deponijo vključno s stroški</t>
  </si>
  <si>
    <t>deponije</t>
  </si>
  <si>
    <t>Ročno planiranje dna jarka s točnostjo</t>
  </si>
  <si>
    <t>+/- 3 cm po projektiranem padcu</t>
  </si>
  <si>
    <t>Nabava, dobava in montaža  PVC  kanalskih cevi</t>
  </si>
  <si>
    <t xml:space="preserve">fi 160 mm SN4, stiki so tesnjeni z gumi tesnili, </t>
  </si>
  <si>
    <t>polno obbetoniranih z betonom MB 20</t>
  </si>
  <si>
    <t xml:space="preserve">Nabava, dobava, montaža in končna </t>
  </si>
  <si>
    <t>obdelava poliesterskih revizijskih jaškov</t>
  </si>
  <si>
    <t>kompletno s PVC muldo,</t>
  </si>
  <si>
    <t>ter dodatnim izkopom in zasipom</t>
  </si>
  <si>
    <t>Čiščenje terena po končani gradnji</t>
  </si>
  <si>
    <t>Ostala dodatna in nepredvidena</t>
  </si>
  <si>
    <t>dela. Obračun po dejanskih stroških</t>
  </si>
  <si>
    <t>porabe časa in materiala po vpisu v</t>
  </si>
  <si>
    <t>gradbeni dnevnik.</t>
  </si>
  <si>
    <t xml:space="preserve">Ocena stroškov 5 % od vrednosti </t>
  </si>
  <si>
    <t>del.</t>
  </si>
  <si>
    <t>1.A.1.</t>
  </si>
  <si>
    <t>LTŽ pokrovom fi 600 mm, 250 kN</t>
  </si>
  <si>
    <t>Nepredvidena dela (% zemeljskih del)</t>
  </si>
  <si>
    <t>1.A.4.</t>
  </si>
  <si>
    <t>1.A.5.</t>
  </si>
  <si>
    <t>1.A.6.</t>
  </si>
  <si>
    <t>1.A.7.</t>
  </si>
  <si>
    <t>1.A.8.</t>
  </si>
  <si>
    <t>1.A.9.</t>
  </si>
  <si>
    <t>1.A.10.</t>
  </si>
  <si>
    <t>1.18.</t>
  </si>
  <si>
    <t>1.19.</t>
  </si>
  <si>
    <t>1.20.</t>
  </si>
  <si>
    <t>1.21.</t>
  </si>
  <si>
    <t>1.22.</t>
  </si>
  <si>
    <t>1.23.</t>
  </si>
  <si>
    <t>1.24.</t>
  </si>
  <si>
    <t>1.25</t>
  </si>
  <si>
    <t>1.26.</t>
  </si>
  <si>
    <t>1.27.</t>
  </si>
  <si>
    <t>1.28.</t>
  </si>
  <si>
    <t>1.9a.</t>
  </si>
  <si>
    <t>Strojni izkop jarka globine od -2,08 m do -5,0 m, v terenu 3. ktg.</t>
  </si>
  <si>
    <t>2.2.</t>
  </si>
  <si>
    <t>2.3.</t>
  </si>
  <si>
    <t>2.4.</t>
  </si>
  <si>
    <t>2.5.</t>
  </si>
  <si>
    <t>2.6.</t>
  </si>
  <si>
    <t>2.7.</t>
  </si>
  <si>
    <t>2.8.</t>
  </si>
  <si>
    <t>2.9.</t>
  </si>
  <si>
    <t>2.9.a</t>
  </si>
  <si>
    <t>2.10.</t>
  </si>
  <si>
    <t>2.12.</t>
  </si>
  <si>
    <t>2.13.</t>
  </si>
  <si>
    <t>2.14.</t>
  </si>
  <si>
    <t>2.15.</t>
  </si>
  <si>
    <t>2.16.</t>
  </si>
  <si>
    <t>2.17.</t>
  </si>
  <si>
    <t>Strojni izkop jarka globine od -2,00 m do -4,0 m, v terenu 3. ktg.</t>
  </si>
  <si>
    <t>2.11.</t>
  </si>
  <si>
    <t>2.18.</t>
  </si>
  <si>
    <t>2.19.</t>
  </si>
  <si>
    <t>2.20.</t>
  </si>
  <si>
    <t>2.21.</t>
  </si>
  <si>
    <t>2.22.</t>
  </si>
  <si>
    <t>2.23.</t>
  </si>
  <si>
    <t>2.24</t>
  </si>
  <si>
    <t>2.25</t>
  </si>
  <si>
    <t>2.26</t>
  </si>
  <si>
    <t>2.27</t>
  </si>
  <si>
    <t>fi 1000 mm, globine do 2.50 m,</t>
  </si>
  <si>
    <t>1.A.2</t>
  </si>
  <si>
    <t>1.A.3</t>
  </si>
  <si>
    <t>3.2.1</t>
  </si>
  <si>
    <t>FEKALNA KANALIZACIJA</t>
  </si>
  <si>
    <t>Kanalizacijsko omrežje</t>
  </si>
  <si>
    <t>Kanal A - odcepi hišnih priključkov</t>
  </si>
  <si>
    <t>3.</t>
  </si>
  <si>
    <t>SKUPAJ 1+3</t>
  </si>
  <si>
    <t>4.</t>
  </si>
  <si>
    <t>SKUPAJ FEK.KAN.:</t>
  </si>
  <si>
    <t>ENOTA</t>
  </si>
  <si>
    <t>KOLIČINA</t>
  </si>
  <si>
    <t>CENA/ENOTO (EUR)</t>
  </si>
  <si>
    <t>VREDNOST (EUR)</t>
  </si>
</sst>
</file>

<file path=xl/styles.xml><?xml version="1.0" encoding="utf-8"?>
<styleSheet xmlns="http://schemas.openxmlformats.org/spreadsheetml/2006/main">
  <numFmts count="4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0.0"/>
    <numFmt numFmtId="186" formatCode="_-* #,##0.000\ _S_I_T_-;\-* #,##0.000\ _S_I_T_-;_-* &quot;-&quot;??\ _S_I_T_-;_-@_-"/>
    <numFmt numFmtId="187" formatCode="_-* #,##0.0\ _S_I_T_-;\-* #,##0.0\ _S_I_T_-;_-* &quot;-&quot;??\ _S_I_T_-;_-@_-"/>
    <numFmt numFmtId="188" formatCode="_-* #,##0\ _S_I_T_-;\-* #,##0\ _S_I_T_-;_-* &quot;-&quot;??\ _S_I_T_-;_-@_-"/>
    <numFmt numFmtId="189" formatCode="_-* #,##0.0000\ _S_I_T_-;\-* #,##0.0000\ _S_I_T_-;_-* &quot;-&quot;??\ _S_I_T_-;_-@_-"/>
    <numFmt numFmtId="190" formatCode="#,##0.0"/>
    <numFmt numFmtId="191" formatCode="#,##0.00\ &quot;SIT&quot;"/>
    <numFmt numFmtId="192" formatCode="#,##0.00\ [$€-407]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\ _S_I_T"/>
    <numFmt numFmtId="198" formatCode="#,##0.00\ [$€-1]"/>
    <numFmt numFmtId="199" formatCode="#,##0.00_ ;\-#,##0.00\ 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4"/>
      <name val="Arial CE"/>
      <family val="0"/>
    </font>
    <font>
      <b/>
      <sz val="12"/>
      <name val="Arial"/>
      <family val="0"/>
    </font>
    <font>
      <sz val="8"/>
      <name val="Arial"/>
      <family val="0"/>
    </font>
    <font>
      <sz val="8"/>
      <color indexed="10"/>
      <name val="Arial CE"/>
      <family val="2"/>
    </font>
    <font>
      <sz val="11"/>
      <name val="Arial CE"/>
      <family val="0"/>
    </font>
    <font>
      <sz val="11"/>
      <name val="Arial"/>
      <family val="0"/>
    </font>
    <font>
      <sz val="18"/>
      <name val="Arial CE"/>
      <family val="0"/>
    </font>
    <font>
      <b/>
      <sz val="18"/>
      <name val="Arial CE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8"/>
      <name val="Arial CE"/>
      <family val="0"/>
    </font>
    <font>
      <b/>
      <sz val="11"/>
      <name val="Arial"/>
      <family val="2"/>
    </font>
    <font>
      <b/>
      <i/>
      <sz val="12"/>
      <name val="Arial CE"/>
      <family val="0"/>
    </font>
    <font>
      <b/>
      <i/>
      <sz val="12"/>
      <name val="Arial"/>
      <family val="0"/>
    </font>
    <font>
      <sz val="10"/>
      <name val="Times New Roman CE"/>
      <family val="0"/>
    </font>
    <font>
      <b/>
      <sz val="12"/>
      <color indexed="10"/>
      <name val="Arial CE"/>
      <family val="0"/>
    </font>
    <font>
      <sz val="10"/>
      <color indexed="2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8" fontId="0" fillId="0" borderId="0" xfId="0" applyNumberFormat="1" applyFill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 applyProtection="1">
      <alignment/>
      <protection/>
    </xf>
    <xf numFmtId="198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98" fontId="6" fillId="0" borderId="1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98" fontId="7" fillId="0" borderId="10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98" fontId="7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43" fontId="4" fillId="0" borderId="0" xfId="42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98" fontId="0" fillId="0" borderId="0" xfId="0" applyNumberFormat="1" applyFill="1" applyBorder="1" applyAlignment="1" applyProtection="1">
      <alignment/>
      <protection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11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198" fontId="6" fillId="0" borderId="12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3" fillId="0" borderId="0" xfId="0" applyFont="1" applyBorder="1" applyAlignment="1">
      <alignment/>
    </xf>
    <xf numFmtId="198" fontId="7" fillId="0" borderId="13" xfId="0" applyNumberFormat="1" applyFont="1" applyBorder="1" applyAlignment="1" applyProtection="1">
      <alignment/>
      <protection/>
    </xf>
    <xf numFmtId="198" fontId="6" fillId="0" borderId="0" xfId="0" applyNumberFormat="1" applyFont="1" applyBorder="1" applyAlignment="1">
      <alignment/>
    </xf>
    <xf numFmtId="198" fontId="6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198" fontId="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98" fontId="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43" fontId="11" fillId="0" borderId="0" xfId="42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198" fontId="0" fillId="0" borderId="0" xfId="0" applyNumberFormat="1" applyFont="1" applyFill="1" applyBorder="1" applyAlignment="1" applyProtection="1">
      <alignment/>
      <protection/>
    </xf>
    <xf numFmtId="197" fontId="0" fillId="0" borderId="0" xfId="0" applyNumberFormat="1" applyBorder="1" applyAlignment="1" applyProtection="1">
      <alignment/>
      <protection locked="0"/>
    </xf>
    <xf numFmtId="197" fontId="5" fillId="0" borderId="0" xfId="0" applyNumberFormat="1" applyFont="1" applyAlignment="1">
      <alignment horizontal="center"/>
    </xf>
    <xf numFmtId="197" fontId="5" fillId="0" borderId="0" xfId="0" applyNumberFormat="1" applyFont="1" applyBorder="1" applyAlignment="1">
      <alignment horizontal="center"/>
    </xf>
    <xf numFmtId="197" fontId="10" fillId="0" borderId="10" xfId="0" applyNumberFormat="1" applyFont="1" applyBorder="1" applyAlignment="1">
      <alignment horizontal="center"/>
    </xf>
    <xf numFmtId="197" fontId="10" fillId="0" borderId="10" xfId="0" applyNumberFormat="1" applyFont="1" applyBorder="1" applyAlignment="1">
      <alignment horizontal="center"/>
    </xf>
    <xf numFmtId="197" fontId="10" fillId="0" borderId="0" xfId="0" applyNumberFormat="1" applyFont="1" applyBorder="1" applyAlignment="1">
      <alignment horizontal="center"/>
    </xf>
    <xf numFmtId="197" fontId="7" fillId="0" borderId="0" xfId="0" applyNumberFormat="1" applyFont="1" applyBorder="1" applyAlignment="1">
      <alignment/>
    </xf>
    <xf numFmtId="197" fontId="7" fillId="0" borderId="13" xfId="0" applyNumberFormat="1" applyFont="1" applyBorder="1" applyAlignment="1">
      <alignment/>
    </xf>
    <xf numFmtId="197" fontId="4" fillId="0" borderId="0" xfId="0" applyNumberFormat="1" applyFont="1" applyAlignment="1">
      <alignment horizontal="center"/>
    </xf>
    <xf numFmtId="197" fontId="4" fillId="0" borderId="0" xfId="0" applyNumberFormat="1" applyFont="1" applyAlignment="1">
      <alignment/>
    </xf>
    <xf numFmtId="197" fontId="12" fillId="0" borderId="0" xfId="0" applyNumberFormat="1" applyFont="1" applyAlignment="1">
      <alignment horizontal="center"/>
    </xf>
    <xf numFmtId="197" fontId="4" fillId="0" borderId="0" xfId="42" applyNumberFormat="1" applyFont="1" applyAlignment="1">
      <alignment horizontal="center"/>
    </xf>
    <xf numFmtId="197" fontId="4" fillId="0" borderId="0" xfId="0" applyNumberFormat="1" applyFont="1" applyFill="1" applyAlignment="1">
      <alignment/>
    </xf>
    <xf numFmtId="197" fontId="4" fillId="0" borderId="0" xfId="42" applyNumberFormat="1" applyFont="1" applyFill="1" applyAlignment="1">
      <alignment horizontal="center"/>
    </xf>
    <xf numFmtId="197" fontId="12" fillId="0" borderId="0" xfId="42" applyNumberFormat="1" applyFont="1" applyFill="1" applyAlignment="1">
      <alignment horizontal="center"/>
    </xf>
    <xf numFmtId="197" fontId="11" fillId="0" borderId="0" xfId="0" applyNumberFormat="1" applyFont="1" applyAlignment="1">
      <alignment horizontal="center"/>
    </xf>
    <xf numFmtId="197" fontId="11" fillId="0" borderId="0" xfId="0" applyNumberFormat="1" applyFont="1" applyAlignment="1">
      <alignment horizontal="center"/>
    </xf>
    <xf numFmtId="197" fontId="10" fillId="0" borderId="12" xfId="0" applyNumberFormat="1" applyFont="1" applyBorder="1" applyAlignment="1">
      <alignment horizontal="center"/>
    </xf>
    <xf numFmtId="197" fontId="0" fillId="0" borderId="0" xfId="0" applyNumberFormat="1" applyAlignment="1" applyProtection="1">
      <alignment/>
      <protection/>
    </xf>
    <xf numFmtId="0" fontId="20" fillId="0" borderId="0" xfId="0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/>
      <protection/>
    </xf>
    <xf numFmtId="49" fontId="22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Fill="1" applyBorder="1" applyAlignment="1" applyProtection="1">
      <alignment/>
      <protection/>
    </xf>
    <xf numFmtId="49" fontId="19" fillId="0" borderId="1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Border="1" applyAlignment="1">
      <alignment/>
    </xf>
    <xf numFmtId="49" fontId="21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197" fontId="5" fillId="33" borderId="0" xfId="0" applyNumberFormat="1" applyFont="1" applyFill="1" applyAlignment="1">
      <alignment horizontal="center"/>
    </xf>
    <xf numFmtId="198" fontId="0" fillId="33" borderId="0" xfId="0" applyNumberForma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198" fontId="16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0" fillId="0" borderId="0" xfId="57" applyNumberFormat="1" applyFont="1" applyFill="1" applyAlignment="1" applyProtection="1">
      <alignment horizontal="left" vertical="top" wrapText="1"/>
      <protection/>
    </xf>
    <xf numFmtId="0" fontId="11" fillId="0" borderId="0" xfId="0" applyFont="1" applyAlignment="1">
      <alignment horizontal="left" vertical="top" wrapText="1" shrinkToFit="1"/>
    </xf>
    <xf numFmtId="0" fontId="4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10" fillId="0" borderId="1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43" fontId="11" fillId="0" borderId="0" xfId="42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43" fontId="4" fillId="0" borderId="0" xfId="42" applyFont="1" applyAlignment="1">
      <alignment horizontal="right"/>
    </xf>
    <xf numFmtId="199" fontId="4" fillId="0" borderId="0" xfId="42" applyNumberFormat="1" applyFont="1" applyAlignment="1">
      <alignment horizontal="right"/>
    </xf>
    <xf numFmtId="199" fontId="6" fillId="0" borderId="12" xfId="42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199" fontId="15" fillId="0" borderId="1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99" fontId="10" fillId="0" borderId="10" xfId="0" applyNumberFormat="1" applyFont="1" applyBorder="1" applyAlignment="1">
      <alignment horizontal="right"/>
    </xf>
    <xf numFmtId="199" fontId="10" fillId="0" borderId="1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anal S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9"/>
  <sheetViews>
    <sheetView tabSelected="1" zoomScaleSheetLayoutView="115" zoomScalePageLayoutView="0" workbookViewId="0" topLeftCell="A1">
      <selection activeCell="B13" sqref="B13"/>
    </sheetView>
  </sheetViews>
  <sheetFormatPr defaultColWidth="9.00390625" defaultRowHeight="12.75"/>
  <cols>
    <col min="1" max="1" width="12.00390625" style="112" customWidth="1"/>
    <col min="2" max="2" width="14.125" style="5" customWidth="1"/>
    <col min="3" max="3" width="12.625" style="5" customWidth="1"/>
    <col min="4" max="4" width="11.00390625" style="5" bestFit="1" customWidth="1"/>
    <col min="5" max="5" width="3.00390625" style="2" customWidth="1"/>
    <col min="6" max="6" width="19.00390625" style="5" customWidth="1"/>
    <col min="7" max="7" width="19.375" style="2" customWidth="1"/>
    <col min="8" max="8" width="2.25390625" style="5" customWidth="1"/>
    <col min="9" max="9" width="15.25390625" style="100" customWidth="1"/>
    <col min="10" max="10" width="3.875" style="5" customWidth="1"/>
    <col min="11" max="11" width="14.75390625" style="7" bestFit="1" customWidth="1"/>
    <col min="12" max="12" width="2.625" style="1" customWidth="1"/>
    <col min="13" max="13" width="12.625" style="1" bestFit="1" customWidth="1"/>
    <col min="14" max="14" width="9.125" style="1" customWidth="1"/>
    <col min="15" max="15" width="12.625" style="1" bestFit="1" customWidth="1"/>
    <col min="16" max="16" width="16.25390625" style="1" bestFit="1" customWidth="1"/>
    <col min="17" max="17" width="9.125" style="1" customWidth="1"/>
    <col min="18" max="18" width="12.375" style="1" bestFit="1" customWidth="1"/>
    <col min="19" max="23" width="9.125" style="1" customWidth="1"/>
    <col min="24" max="16384" width="9.125" style="2" customWidth="1"/>
  </cols>
  <sheetData>
    <row r="1" spans="1:23" s="4" customFormat="1" ht="12" customHeight="1">
      <c r="A1" s="102"/>
      <c r="B1" s="11"/>
      <c r="C1" s="6"/>
      <c r="D1" s="6"/>
      <c r="E1" s="8"/>
      <c r="G1" s="8"/>
      <c r="H1" s="6"/>
      <c r="I1" s="82"/>
      <c r="J1" s="6"/>
      <c r="K1" s="1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2.5" customHeight="1">
      <c r="A2" s="138" t="s">
        <v>214</v>
      </c>
      <c r="B2" s="11" t="s">
        <v>215</v>
      </c>
      <c r="C2" s="6"/>
      <c r="D2" s="6"/>
      <c r="E2" s="8"/>
      <c r="G2" s="8"/>
      <c r="H2" s="6"/>
      <c r="I2" s="82"/>
      <c r="J2" s="6"/>
      <c r="K2" s="1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12" customHeight="1">
      <c r="A3" s="102"/>
      <c r="B3" s="11"/>
      <c r="C3" s="6"/>
      <c r="D3" s="6"/>
      <c r="E3" s="8"/>
      <c r="G3" s="8"/>
      <c r="H3" s="6"/>
      <c r="I3" s="82"/>
      <c r="J3" s="6"/>
      <c r="K3" s="1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4" customFormat="1" ht="12" customHeight="1">
      <c r="A4" s="102"/>
      <c r="B4" s="11"/>
      <c r="C4" s="6"/>
      <c r="D4" s="6"/>
      <c r="E4" s="8"/>
      <c r="G4" s="8"/>
      <c r="H4" s="6"/>
      <c r="I4" s="82"/>
      <c r="J4" s="6"/>
      <c r="K4" s="1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4" customFormat="1" ht="21" customHeight="1">
      <c r="A5" s="102"/>
      <c r="B5" s="139" t="s">
        <v>216</v>
      </c>
      <c r="C5" s="9"/>
      <c r="D5" s="9"/>
      <c r="E5" s="10"/>
      <c r="F5" s="9"/>
      <c r="G5" s="10"/>
      <c r="H5" s="10"/>
      <c r="I5" s="83"/>
      <c r="J5" s="9"/>
      <c r="K5" s="1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4" customFormat="1" ht="12" customHeight="1">
      <c r="A6" s="102"/>
      <c r="B6" s="101"/>
      <c r="C6" s="9"/>
      <c r="D6" s="9"/>
      <c r="E6" s="10"/>
      <c r="F6" s="9"/>
      <c r="G6" s="10"/>
      <c r="H6" s="10"/>
      <c r="I6" s="83"/>
      <c r="J6" s="9"/>
      <c r="K6" s="1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4" customFormat="1" ht="21" customHeight="1">
      <c r="A7" s="123" t="s">
        <v>71</v>
      </c>
      <c r="B7" s="124" t="s">
        <v>69</v>
      </c>
      <c r="C7" s="125"/>
      <c r="D7" s="125"/>
      <c r="E7" s="126"/>
      <c r="F7" s="125"/>
      <c r="G7" s="126"/>
      <c r="H7" s="126"/>
      <c r="I7" s="127"/>
      <c r="J7" s="125"/>
      <c r="K7" s="128"/>
      <c r="L7" s="3"/>
      <c r="M7" s="3"/>
      <c r="N7" s="131"/>
      <c r="O7" s="3"/>
      <c r="P7" s="3"/>
      <c r="Q7" s="3"/>
      <c r="R7" s="3"/>
      <c r="S7" s="3"/>
      <c r="T7" s="3"/>
      <c r="U7" s="3"/>
      <c r="V7" s="3"/>
      <c r="W7" s="3"/>
    </row>
    <row r="8" spans="1:23" s="4" customFormat="1" ht="18" customHeight="1">
      <c r="A8" s="103" t="s">
        <v>72</v>
      </c>
      <c r="B8" s="101" t="s">
        <v>217</v>
      </c>
      <c r="C8" s="26"/>
      <c r="D8" s="26"/>
      <c r="E8" s="26"/>
      <c r="F8" s="26"/>
      <c r="G8" s="26"/>
      <c r="H8" s="14"/>
      <c r="I8" s="84"/>
      <c r="J8" s="13"/>
      <c r="K8" s="1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4" customFormat="1" ht="21" customHeight="1">
      <c r="A9" s="103" t="s">
        <v>218</v>
      </c>
      <c r="B9" s="101" t="s">
        <v>70</v>
      </c>
      <c r="C9" s="9"/>
      <c r="D9" s="9"/>
      <c r="E9" s="10"/>
      <c r="F9" s="9"/>
      <c r="G9" s="10"/>
      <c r="H9" s="10"/>
      <c r="I9" s="83"/>
      <c r="J9" s="9"/>
      <c r="K9" s="1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4" customFormat="1" ht="12" customHeight="1">
      <c r="A10" s="103"/>
      <c r="B10" s="9"/>
      <c r="C10" s="9"/>
      <c r="D10" s="9"/>
      <c r="E10" s="10"/>
      <c r="F10" s="9"/>
      <c r="G10" s="10"/>
      <c r="H10" s="10"/>
      <c r="I10" s="83"/>
      <c r="J10" s="9"/>
      <c r="K10" s="12"/>
      <c r="L10" s="3"/>
      <c r="M10" s="132"/>
      <c r="N10" s="132"/>
      <c r="O10" s="132"/>
      <c r="P10" s="132"/>
      <c r="Q10" s="132"/>
      <c r="R10" s="132"/>
      <c r="S10" s="3"/>
      <c r="T10" s="3"/>
      <c r="U10" s="3"/>
      <c r="V10" s="3"/>
      <c r="W10" s="3"/>
    </row>
    <row r="11" spans="1:23" s="4" customFormat="1" ht="12" customHeight="1">
      <c r="A11" s="103"/>
      <c r="B11" s="13"/>
      <c r="C11" s="13"/>
      <c r="D11" s="13"/>
      <c r="E11" s="14"/>
      <c r="F11" s="13"/>
      <c r="G11" s="14"/>
      <c r="H11" s="14"/>
      <c r="I11" s="84"/>
      <c r="J11" s="13"/>
      <c r="K11" s="12"/>
      <c r="L11" s="3"/>
      <c r="M11" s="132"/>
      <c r="N11" s="132"/>
      <c r="O11" s="132"/>
      <c r="P11" s="132"/>
      <c r="Q11" s="132"/>
      <c r="R11" s="132"/>
      <c r="S11" s="3"/>
      <c r="T11" s="3"/>
      <c r="U11" s="3"/>
      <c r="V11" s="3"/>
      <c r="W11" s="3"/>
    </row>
    <row r="12" spans="1:23" s="19" customFormat="1" ht="15.75">
      <c r="A12" s="104"/>
      <c r="B12" s="140" t="s">
        <v>219</v>
      </c>
      <c r="C12" s="15"/>
      <c r="D12" s="15"/>
      <c r="E12" s="16"/>
      <c r="F12" s="15"/>
      <c r="G12" s="161">
        <f>G213+G273+G459</f>
        <v>0</v>
      </c>
      <c r="H12" s="16"/>
      <c r="I12" s="85"/>
      <c r="J12" s="15"/>
      <c r="K12" s="17"/>
      <c r="L12" s="18"/>
      <c r="M12" s="129"/>
      <c r="N12" s="129"/>
      <c r="O12" s="129"/>
      <c r="P12" s="129"/>
      <c r="Q12" s="129"/>
      <c r="R12" s="129"/>
      <c r="S12" s="18"/>
      <c r="T12" s="18"/>
      <c r="U12" s="18"/>
      <c r="V12" s="18"/>
      <c r="W12" s="18"/>
    </row>
    <row r="13" spans="1:23" s="4" customFormat="1" ht="12" customHeight="1">
      <c r="A13" s="103"/>
      <c r="B13" s="13"/>
      <c r="C13" s="13"/>
      <c r="D13" s="13"/>
      <c r="E13" s="14"/>
      <c r="F13" s="13"/>
      <c r="G13" s="14"/>
      <c r="H13" s="14"/>
      <c r="I13" s="84"/>
      <c r="J13" s="13"/>
      <c r="K13" s="1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4" customFormat="1" ht="12" customHeight="1">
      <c r="A14" s="141" t="s">
        <v>220</v>
      </c>
      <c r="B14" s="58" t="s">
        <v>67</v>
      </c>
      <c r="C14" s="57"/>
      <c r="D14" s="13"/>
      <c r="E14" s="10"/>
      <c r="F14" s="13"/>
      <c r="G14" s="10"/>
      <c r="H14" s="10"/>
      <c r="I14" s="83"/>
      <c r="J14" s="9"/>
      <c r="K14" s="1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4" customFormat="1" ht="12" customHeight="1">
      <c r="A15" s="105"/>
      <c r="B15" s="57" t="s">
        <v>42</v>
      </c>
      <c r="C15" s="13"/>
      <c r="D15" s="13"/>
      <c r="E15" s="10"/>
      <c r="F15" s="10"/>
      <c r="G15" s="10"/>
      <c r="H15" s="83"/>
      <c r="I15" s="83"/>
      <c r="J15" s="9"/>
      <c r="K15" s="1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4" customFormat="1" ht="12" customHeight="1">
      <c r="A16" s="103" t="s">
        <v>73</v>
      </c>
      <c r="B16" s="58" t="s">
        <v>68</v>
      </c>
      <c r="C16" s="57"/>
      <c r="D16" s="13"/>
      <c r="E16" s="14"/>
      <c r="F16" s="13"/>
      <c r="G16" s="14"/>
      <c r="H16" s="10"/>
      <c r="I16" s="83"/>
      <c r="J16" s="9"/>
      <c r="K16" s="1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4" customFormat="1" ht="12" customHeight="1">
      <c r="A17" s="102"/>
      <c r="B17" s="61" t="s">
        <v>43</v>
      </c>
      <c r="C17" s="13"/>
      <c r="D17" s="13"/>
      <c r="E17" s="14"/>
      <c r="F17" s="14"/>
      <c r="G17" s="14"/>
      <c r="H17" s="14"/>
      <c r="I17" s="84"/>
      <c r="J17" s="13"/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4" customFormat="1" ht="12" customHeight="1">
      <c r="A18" s="102"/>
      <c r="B18" s="57"/>
      <c r="C18" s="61"/>
      <c r="D18" s="13"/>
      <c r="E18" s="14"/>
      <c r="F18" s="13"/>
      <c r="G18" s="14"/>
      <c r="H18" s="14"/>
      <c r="I18" s="84"/>
      <c r="J18" s="13"/>
      <c r="K18" s="1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4" customFormat="1" ht="9.75" customHeight="1">
      <c r="A19" s="102"/>
      <c r="B19" s="13"/>
      <c r="C19" s="13"/>
      <c r="D19" s="13"/>
      <c r="E19" s="14"/>
      <c r="F19" s="13"/>
      <c r="G19" s="14"/>
      <c r="H19" s="84"/>
      <c r="I19" s="84"/>
      <c r="J19" s="13"/>
      <c r="K19" s="1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4" customFormat="1" ht="16.5" customHeight="1">
      <c r="A20" s="106"/>
      <c r="B20" s="20" t="s">
        <v>4</v>
      </c>
      <c r="C20" s="20"/>
      <c r="D20" s="20"/>
      <c r="E20" s="21"/>
      <c r="F20" s="20"/>
      <c r="G20" s="160">
        <f>G213+G273+G459</f>
        <v>0</v>
      </c>
      <c r="H20" s="14"/>
      <c r="I20" s="84"/>
      <c r="J20" s="13"/>
      <c r="K20" s="1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4" customFormat="1" ht="12" customHeight="1">
      <c r="A21" s="102"/>
      <c r="B21" s="23"/>
      <c r="C21" s="23"/>
      <c r="D21" s="23"/>
      <c r="E21" s="24"/>
      <c r="F21" s="23"/>
      <c r="G21" s="24"/>
      <c r="H21" s="14"/>
      <c r="I21" s="84"/>
      <c r="J21" s="13"/>
      <c r="K21" s="1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4" customFormat="1" ht="15.75">
      <c r="A22" s="102"/>
      <c r="B22" s="59" t="s">
        <v>44</v>
      </c>
      <c r="C22" s="59"/>
      <c r="D22" s="59"/>
      <c r="E22" s="59"/>
      <c r="F22" s="59"/>
      <c r="G22" s="159">
        <f>G20*0.2</f>
        <v>0</v>
      </c>
      <c r="H22" s="21"/>
      <c r="I22" s="86"/>
      <c r="J22" s="20"/>
      <c r="K22" s="2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4" customFormat="1" ht="16.5" thickBot="1">
      <c r="A23" s="107"/>
      <c r="B23" s="60"/>
      <c r="C23" s="60"/>
      <c r="D23" s="60"/>
      <c r="E23" s="60"/>
      <c r="F23" s="60"/>
      <c r="G23" s="60"/>
      <c r="H23" s="24"/>
      <c r="I23" s="87"/>
      <c r="J23" s="23"/>
      <c r="K23" s="2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4" customFormat="1" ht="24.75" thickBot="1" thickTop="1">
      <c r="A24" s="107"/>
      <c r="B24" s="65" t="s">
        <v>221</v>
      </c>
      <c r="C24" s="65"/>
      <c r="D24" s="65"/>
      <c r="E24" s="65"/>
      <c r="F24" s="65"/>
      <c r="G24" s="158">
        <f>G20+G22</f>
        <v>0</v>
      </c>
      <c r="H24" s="59"/>
      <c r="I24" s="88"/>
      <c r="J24" s="63"/>
      <c r="K24" s="2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4" customFormat="1" ht="17.25" thickBot="1" thickTop="1">
      <c r="A25" s="102"/>
      <c r="B25" s="23"/>
      <c r="C25" s="23"/>
      <c r="D25" s="23"/>
      <c r="E25" s="24"/>
      <c r="F25" s="23"/>
      <c r="G25" s="24"/>
      <c r="H25" s="60"/>
      <c r="I25" s="89"/>
      <c r="J25" s="64"/>
      <c r="K25" s="6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4" customFormat="1" ht="24.75" thickBot="1" thickTop="1">
      <c r="A26" s="102"/>
      <c r="B26" s="13"/>
      <c r="C26" s="13"/>
      <c r="D26" s="13"/>
      <c r="E26" s="14"/>
      <c r="F26" s="13"/>
      <c r="G26" s="14"/>
      <c r="H26" s="133"/>
      <c r="I26" s="134"/>
      <c r="J26" s="134"/>
      <c r="K26" s="6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4" customFormat="1" ht="16.5" thickTop="1">
      <c r="A27" s="102"/>
      <c r="B27" s="13"/>
      <c r="C27" s="13"/>
      <c r="D27" s="13"/>
      <c r="E27" s="14"/>
      <c r="F27" s="13"/>
      <c r="G27" s="14"/>
      <c r="H27" s="24"/>
      <c r="I27" s="87"/>
      <c r="J27" s="23"/>
      <c r="K27" s="2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4" customFormat="1" ht="12" customHeight="1">
      <c r="A28" s="103" t="s">
        <v>71</v>
      </c>
      <c r="B28" s="101" t="s">
        <v>69</v>
      </c>
      <c r="C28" s="9"/>
      <c r="D28" s="9"/>
      <c r="E28" s="10"/>
      <c r="F28" s="9"/>
      <c r="G28" s="10"/>
      <c r="H28" s="14"/>
      <c r="I28" s="84"/>
      <c r="J28" s="13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4" customFormat="1" ht="12" customHeight="1">
      <c r="A29" s="102"/>
      <c r="B29" s="13"/>
      <c r="C29" s="13"/>
      <c r="D29" s="13"/>
      <c r="E29" s="14"/>
      <c r="F29" s="13"/>
      <c r="G29" s="14"/>
      <c r="H29" s="14"/>
      <c r="I29" s="84"/>
      <c r="J29" s="13"/>
      <c r="K29" s="1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4" customFormat="1" ht="21" customHeight="1">
      <c r="A30" s="102"/>
      <c r="B30" s="13"/>
      <c r="C30" s="13"/>
      <c r="D30" s="13"/>
      <c r="E30" s="14"/>
      <c r="F30" s="13"/>
      <c r="G30" s="14"/>
      <c r="H30" s="10"/>
      <c r="I30" s="83"/>
      <c r="J30" s="9"/>
      <c r="K30" s="1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4" customFormat="1" ht="12" customHeight="1">
      <c r="A31" s="102"/>
      <c r="B31" s="142" t="s">
        <v>222</v>
      </c>
      <c r="C31" s="142" t="s">
        <v>223</v>
      </c>
      <c r="D31" s="142"/>
      <c r="E31" s="143"/>
      <c r="F31" s="144" t="s">
        <v>224</v>
      </c>
      <c r="G31" s="144" t="s">
        <v>225</v>
      </c>
      <c r="H31" s="14"/>
      <c r="I31" s="84"/>
      <c r="J31" s="13"/>
      <c r="K31" s="1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4" customFormat="1" ht="12" customHeight="1">
      <c r="A32" s="102" t="s">
        <v>74</v>
      </c>
      <c r="B32" s="26" t="s">
        <v>75</v>
      </c>
      <c r="C32" s="26"/>
      <c r="D32" s="26"/>
      <c r="E32" s="26"/>
      <c r="F32" s="26"/>
      <c r="G32" s="26"/>
      <c r="H32" s="14"/>
      <c r="I32" s="84"/>
      <c r="J32" s="13"/>
      <c r="K32" s="1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s="4" customFormat="1" ht="12" customHeight="1">
      <c r="A33" s="102"/>
      <c r="B33" s="26" t="s">
        <v>5</v>
      </c>
      <c r="C33" s="26"/>
      <c r="D33" s="26"/>
      <c r="E33" s="26"/>
      <c r="F33" s="26"/>
      <c r="G33" s="26"/>
      <c r="H33" s="14"/>
      <c r="I33" s="84"/>
      <c r="J33" s="13"/>
      <c r="K33" s="1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s="4" customFormat="1" ht="12" customHeight="1">
      <c r="A34" s="102"/>
      <c r="B34" s="26" t="s">
        <v>77</v>
      </c>
      <c r="C34" s="26"/>
      <c r="D34" s="26"/>
      <c r="E34" s="26"/>
      <c r="F34" s="26"/>
      <c r="G34" s="26"/>
      <c r="H34" s="14"/>
      <c r="I34" s="84"/>
      <c r="J34" s="13"/>
      <c r="K34" s="1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s="4" customFormat="1" ht="12" customHeight="1">
      <c r="A35" s="102"/>
      <c r="B35" s="26" t="s">
        <v>78</v>
      </c>
      <c r="C35" s="26"/>
      <c r="D35" s="26"/>
      <c r="E35" s="26"/>
      <c r="F35" s="26"/>
      <c r="G35" s="26"/>
      <c r="H35" s="14"/>
      <c r="I35" s="84"/>
      <c r="J35" s="13"/>
      <c r="K35" s="1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s="4" customFormat="1" ht="12" customHeight="1">
      <c r="A36" s="102"/>
      <c r="B36" s="26"/>
      <c r="C36" s="26"/>
      <c r="D36" s="26"/>
      <c r="E36" s="26"/>
      <c r="F36" s="26"/>
      <c r="G36" s="26"/>
      <c r="H36" s="14"/>
      <c r="I36" s="84"/>
      <c r="J36" s="13"/>
      <c r="K36" s="1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s="4" customFormat="1" ht="12" customHeight="1">
      <c r="A37" s="102"/>
      <c r="B37" s="26" t="s">
        <v>6</v>
      </c>
      <c r="C37" s="27">
        <v>824.89</v>
      </c>
      <c r="D37" s="26"/>
      <c r="E37" s="28" t="s">
        <v>1</v>
      </c>
      <c r="G37" s="145">
        <f>C37*F37</f>
        <v>0</v>
      </c>
      <c r="H37" s="14"/>
      <c r="I37" s="84"/>
      <c r="J37" s="13"/>
      <c r="K37" s="1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s="4" customFormat="1" ht="12" customHeight="1">
      <c r="A38" s="102"/>
      <c r="B38" s="26"/>
      <c r="C38" s="27"/>
      <c r="D38" s="26"/>
      <c r="E38" s="28"/>
      <c r="G38" s="146"/>
      <c r="H38" s="14"/>
      <c r="I38" s="84"/>
      <c r="J38" s="13"/>
      <c r="K38" s="1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s="4" customFormat="1" ht="12" customHeight="1">
      <c r="A39" s="102" t="s">
        <v>81</v>
      </c>
      <c r="B39" s="26" t="s">
        <v>76</v>
      </c>
      <c r="C39" s="27"/>
      <c r="D39" s="26"/>
      <c r="E39" s="28"/>
      <c r="G39" s="146"/>
      <c r="H39" s="28"/>
      <c r="I39" s="90"/>
      <c r="J39" s="13"/>
      <c r="K39" s="1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s="4" customFormat="1" ht="12" customHeight="1">
      <c r="A40" s="102"/>
      <c r="B40" s="26"/>
      <c r="C40" s="27"/>
      <c r="D40" s="26"/>
      <c r="E40" s="28"/>
      <c r="G40" s="146"/>
      <c r="H40" s="28"/>
      <c r="I40" s="90"/>
      <c r="J40" s="13"/>
      <c r="K40" s="1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4" customFormat="1" ht="12" customHeight="1">
      <c r="A41" s="102"/>
      <c r="B41" s="26" t="s">
        <v>6</v>
      </c>
      <c r="C41" s="27">
        <f>C37</f>
        <v>824.89</v>
      </c>
      <c r="D41" s="26"/>
      <c r="E41" s="28" t="s">
        <v>1</v>
      </c>
      <c r="G41" s="145">
        <f>C41*F41</f>
        <v>0</v>
      </c>
      <c r="H41" s="28"/>
      <c r="I41" s="90"/>
      <c r="J41" s="13"/>
      <c r="K41" s="1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s="4" customFormat="1" ht="12" customHeight="1">
      <c r="A42" s="102"/>
      <c r="B42" s="26"/>
      <c r="C42" s="26"/>
      <c r="D42" s="26"/>
      <c r="E42" s="26"/>
      <c r="G42" s="146"/>
      <c r="H42" s="28"/>
      <c r="I42" s="90"/>
      <c r="J42" s="13"/>
      <c r="K42" s="1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s="4" customFormat="1" ht="12" customHeight="1">
      <c r="A43" s="102" t="s">
        <v>82</v>
      </c>
      <c r="B43" s="26" t="s">
        <v>7</v>
      </c>
      <c r="C43" s="26"/>
      <c r="D43" s="26"/>
      <c r="E43" s="26"/>
      <c r="G43" s="146"/>
      <c r="H43" s="28"/>
      <c r="I43" s="90"/>
      <c r="J43" s="13"/>
      <c r="K43" s="1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s="4" customFormat="1" ht="12" customHeight="1">
      <c r="A44" s="102"/>
      <c r="B44" s="26" t="s">
        <v>8</v>
      </c>
      <c r="C44" s="26"/>
      <c r="D44" s="26"/>
      <c r="E44" s="26"/>
      <c r="G44" s="146"/>
      <c r="H44" s="26"/>
      <c r="I44" s="91"/>
      <c r="J44" s="13"/>
      <c r="K44" s="1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s="4" customFormat="1" ht="12" customHeight="1">
      <c r="A45" s="102"/>
      <c r="B45" s="26" t="s">
        <v>9</v>
      </c>
      <c r="C45" s="26"/>
      <c r="D45" s="26"/>
      <c r="E45" s="26"/>
      <c r="G45" s="146"/>
      <c r="H45" s="26"/>
      <c r="I45" s="91"/>
      <c r="J45" s="13"/>
      <c r="K45" s="1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s="4" customFormat="1" ht="12" customHeight="1">
      <c r="A46" s="102"/>
      <c r="B46" s="26"/>
      <c r="C46" s="26"/>
      <c r="D46" s="26"/>
      <c r="E46" s="26"/>
      <c r="G46" s="146"/>
      <c r="H46" s="26"/>
      <c r="I46" s="91"/>
      <c r="J46" s="13"/>
      <c r="K46" s="1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s="4" customFormat="1" ht="12" customHeight="1">
      <c r="A47" s="102"/>
      <c r="B47" s="26" t="s">
        <v>6</v>
      </c>
      <c r="C47" s="27">
        <f>C41</f>
        <v>824.89</v>
      </c>
      <c r="D47" s="26"/>
      <c r="E47" s="28" t="s">
        <v>1</v>
      </c>
      <c r="G47" s="145">
        <f>C47*F47</f>
        <v>0</v>
      </c>
      <c r="H47" s="26"/>
      <c r="I47" s="91"/>
      <c r="J47" s="13"/>
      <c r="K47" s="1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s="4" customFormat="1" ht="12" customHeight="1">
      <c r="A48" s="102"/>
      <c r="B48" s="26"/>
      <c r="C48" s="27"/>
      <c r="D48" s="26"/>
      <c r="E48" s="28"/>
      <c r="G48" s="146"/>
      <c r="H48" s="26"/>
      <c r="I48" s="91"/>
      <c r="J48" s="13"/>
      <c r="K48" s="1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s="4" customFormat="1" ht="12" customHeight="1">
      <c r="A49" s="102" t="s">
        <v>83</v>
      </c>
      <c r="B49" s="26" t="s">
        <v>10</v>
      </c>
      <c r="C49" s="26"/>
      <c r="D49" s="26"/>
      <c r="E49" s="26"/>
      <c r="G49" s="146"/>
      <c r="H49" s="28"/>
      <c r="I49" s="90"/>
      <c r="J49" s="13"/>
      <c r="K49" s="1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s="4" customFormat="1" ht="12" customHeight="1">
      <c r="A50" s="102"/>
      <c r="B50" s="26" t="s">
        <v>11</v>
      </c>
      <c r="C50" s="26"/>
      <c r="D50" s="26"/>
      <c r="E50" s="26"/>
      <c r="G50" s="146"/>
      <c r="H50" s="28"/>
      <c r="I50" s="90"/>
      <c r="J50" s="13"/>
      <c r="K50" s="1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s="4" customFormat="1" ht="12" customHeight="1">
      <c r="A51" s="102"/>
      <c r="B51" s="26" t="s">
        <v>12</v>
      </c>
      <c r="C51" s="26"/>
      <c r="D51" s="26"/>
      <c r="E51" s="26"/>
      <c r="G51" s="146"/>
      <c r="H51" s="26"/>
      <c r="I51" s="91"/>
      <c r="J51" s="13"/>
      <c r="K51" s="1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s="4" customFormat="1" ht="12" customHeight="1">
      <c r="A52" s="102"/>
      <c r="B52" s="26"/>
      <c r="C52" s="26"/>
      <c r="D52" s="26"/>
      <c r="E52" s="26"/>
      <c r="G52" s="146"/>
      <c r="H52" s="26"/>
      <c r="I52" s="91"/>
      <c r="J52" s="13"/>
      <c r="K52" s="1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s="4" customFormat="1" ht="12" customHeight="1">
      <c r="A53" s="102"/>
      <c r="B53" s="26" t="s">
        <v>6</v>
      </c>
      <c r="C53" s="27">
        <f>C37</f>
        <v>824.89</v>
      </c>
      <c r="D53" s="26"/>
      <c r="E53" s="28" t="s">
        <v>1</v>
      </c>
      <c r="G53" s="145">
        <f>C53*F53</f>
        <v>0</v>
      </c>
      <c r="H53" s="26"/>
      <c r="I53" s="91"/>
      <c r="J53" s="13"/>
      <c r="K53" s="1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s="4" customFormat="1" ht="12" customHeight="1">
      <c r="A54" s="102"/>
      <c r="B54" s="26"/>
      <c r="C54" s="27"/>
      <c r="D54" s="26"/>
      <c r="E54" s="28"/>
      <c r="G54" s="146"/>
      <c r="H54" s="26"/>
      <c r="I54" s="91"/>
      <c r="J54" s="13"/>
      <c r="K54" s="12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s="4" customFormat="1" ht="12" customHeight="1">
      <c r="A55" s="102" t="s">
        <v>84</v>
      </c>
      <c r="B55" s="29" t="s">
        <v>13</v>
      </c>
      <c r="C55" s="27"/>
      <c r="D55" s="26"/>
      <c r="E55" s="28"/>
      <c r="G55" s="146"/>
      <c r="H55" s="28"/>
      <c r="I55" s="90"/>
      <c r="J55" s="13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s="4" customFormat="1" ht="12" customHeight="1">
      <c r="A56" s="102"/>
      <c r="B56" s="29" t="s">
        <v>14</v>
      </c>
      <c r="C56" s="27"/>
      <c r="D56" s="26"/>
      <c r="E56" s="28"/>
      <c r="G56" s="146"/>
      <c r="H56" s="28"/>
      <c r="I56" s="90"/>
      <c r="J56" s="13"/>
      <c r="K56" s="1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s="4" customFormat="1" ht="12" customHeight="1">
      <c r="A57" s="102"/>
      <c r="B57" s="26"/>
      <c r="C57" s="27"/>
      <c r="D57" s="26"/>
      <c r="E57" s="28"/>
      <c r="G57" s="146"/>
      <c r="H57" s="28"/>
      <c r="I57" s="90"/>
      <c r="J57" s="13"/>
      <c r="K57" s="1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s="4" customFormat="1" ht="12" customHeight="1">
      <c r="A58" s="102"/>
      <c r="B58" s="26" t="s">
        <v>15</v>
      </c>
      <c r="C58" s="27">
        <v>3</v>
      </c>
      <c r="D58" s="26"/>
      <c r="E58" s="28" t="s">
        <v>1</v>
      </c>
      <c r="G58" s="145">
        <f>C58*F58</f>
        <v>0</v>
      </c>
      <c r="H58" s="28"/>
      <c r="I58" s="90"/>
      <c r="J58" s="13"/>
      <c r="K58" s="1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s="4" customFormat="1" ht="12" customHeight="1">
      <c r="A59" s="102"/>
      <c r="B59" s="26"/>
      <c r="C59" s="27"/>
      <c r="D59" s="26"/>
      <c r="E59" s="28"/>
      <c r="G59" s="146"/>
      <c r="H59" s="28"/>
      <c r="I59" s="90"/>
      <c r="J59" s="13"/>
      <c r="K59" s="1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s="4" customFormat="1" ht="12" customHeight="1">
      <c r="A60" s="102"/>
      <c r="B60" s="26"/>
      <c r="C60" s="27"/>
      <c r="D60" s="26"/>
      <c r="E60" s="28"/>
      <c r="G60" s="146"/>
      <c r="H60" s="28"/>
      <c r="I60" s="90"/>
      <c r="J60" s="13"/>
      <c r="K60" s="1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s="4" customFormat="1" ht="12" customHeight="1">
      <c r="A61" s="102" t="s">
        <v>85</v>
      </c>
      <c r="B61" s="29" t="s">
        <v>16</v>
      </c>
      <c r="C61" s="27"/>
      <c r="D61" s="26"/>
      <c r="E61" s="28"/>
      <c r="G61" s="146"/>
      <c r="H61" s="28"/>
      <c r="I61" s="90"/>
      <c r="J61" s="13"/>
      <c r="K61" s="1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s="4" customFormat="1" ht="12" customHeight="1">
      <c r="A62" s="102"/>
      <c r="B62" s="29" t="s">
        <v>49</v>
      </c>
      <c r="C62" s="27"/>
      <c r="D62" s="26"/>
      <c r="E62" s="28"/>
      <c r="G62" s="146"/>
      <c r="H62" s="28"/>
      <c r="I62" s="90"/>
      <c r="J62" s="13"/>
      <c r="K62" s="1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s="4" customFormat="1" ht="12" customHeight="1">
      <c r="A63" s="102"/>
      <c r="B63" s="26"/>
      <c r="C63" s="27"/>
      <c r="D63" s="26"/>
      <c r="E63" s="28"/>
      <c r="G63" s="146"/>
      <c r="H63" s="30"/>
      <c r="I63" s="92"/>
      <c r="J63" s="13"/>
      <c r="K63" s="1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s="4" customFormat="1" ht="12" customHeight="1">
      <c r="A64" s="102"/>
      <c r="B64" s="26" t="s">
        <v>0</v>
      </c>
      <c r="C64" s="27">
        <v>6</v>
      </c>
      <c r="D64" s="26"/>
      <c r="E64" s="28" t="s">
        <v>1</v>
      </c>
      <c r="G64" s="145">
        <f>C64*F64</f>
        <v>0</v>
      </c>
      <c r="H64" s="30"/>
      <c r="I64" s="92"/>
      <c r="J64" s="13"/>
      <c r="K64" s="1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s="4" customFormat="1" ht="12" customHeight="1">
      <c r="A65" s="102"/>
      <c r="B65" s="26"/>
      <c r="C65" s="27"/>
      <c r="D65" s="26"/>
      <c r="E65" s="28"/>
      <c r="G65" s="146"/>
      <c r="H65" s="30"/>
      <c r="I65" s="92"/>
      <c r="J65" s="13"/>
      <c r="K65" s="1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s="4" customFormat="1" ht="12" customHeight="1">
      <c r="A66" s="102" t="s">
        <v>86</v>
      </c>
      <c r="B66" s="26" t="s">
        <v>17</v>
      </c>
      <c r="C66" s="26"/>
      <c r="D66" s="26"/>
      <c r="E66" s="26"/>
      <c r="G66" s="146"/>
      <c r="H66" s="30"/>
      <c r="I66" s="90"/>
      <c r="J66" s="13"/>
      <c r="K66" s="1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s="4" customFormat="1" ht="12" customHeight="1">
      <c r="A67" s="102"/>
      <c r="B67" s="26" t="s">
        <v>79</v>
      </c>
      <c r="C67" s="26"/>
      <c r="D67" s="26"/>
      <c r="E67" s="26"/>
      <c r="G67" s="146"/>
      <c r="H67" s="30"/>
      <c r="I67" s="90"/>
      <c r="J67" s="13"/>
      <c r="K67" s="1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s="4" customFormat="1" ht="12" customHeight="1">
      <c r="A68" s="102"/>
      <c r="B68" s="26" t="s">
        <v>80</v>
      </c>
      <c r="C68" s="26"/>
      <c r="D68" s="26"/>
      <c r="E68" s="26"/>
      <c r="G68" s="146"/>
      <c r="H68" s="26"/>
      <c r="I68" s="91"/>
      <c r="J68" s="13"/>
      <c r="K68" s="1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s="4" customFormat="1" ht="12" customHeight="1">
      <c r="A69" s="102"/>
      <c r="B69" s="26"/>
      <c r="C69" s="26"/>
      <c r="D69" s="26"/>
      <c r="E69" s="26"/>
      <c r="G69" s="146"/>
      <c r="H69" s="26"/>
      <c r="I69" s="91"/>
      <c r="J69" s="13"/>
      <c r="K69" s="1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s="4" customFormat="1" ht="12" customHeight="1">
      <c r="A70" s="102"/>
      <c r="B70" s="26" t="s">
        <v>0</v>
      </c>
      <c r="C70" s="31">
        <v>25</v>
      </c>
      <c r="D70" s="26"/>
      <c r="E70" s="28" t="s">
        <v>1</v>
      </c>
      <c r="G70" s="145">
        <f>C70*F70</f>
        <v>0</v>
      </c>
      <c r="H70" s="26"/>
      <c r="I70" s="91"/>
      <c r="J70" s="13"/>
      <c r="K70" s="1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s="4" customFormat="1" ht="12" customHeight="1">
      <c r="A71" s="102"/>
      <c r="B71" s="26"/>
      <c r="C71" s="31"/>
      <c r="D71" s="26"/>
      <c r="E71" s="28"/>
      <c r="G71" s="146"/>
      <c r="H71" s="26"/>
      <c r="I71" s="91"/>
      <c r="J71" s="13"/>
      <c r="K71" s="1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s="4" customFormat="1" ht="12" customHeight="1">
      <c r="A72" s="102" t="s">
        <v>87</v>
      </c>
      <c r="B72" s="33" t="s">
        <v>56</v>
      </c>
      <c r="C72" s="33"/>
      <c r="D72" s="33"/>
      <c r="E72" s="33"/>
      <c r="F72" s="70"/>
      <c r="G72" s="147"/>
      <c r="H72" s="28"/>
      <c r="I72" s="93"/>
      <c r="J72" s="13"/>
      <c r="K72" s="1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s="4" customFormat="1" ht="12" customHeight="1">
      <c r="A73" s="102"/>
      <c r="B73" s="33" t="s">
        <v>52</v>
      </c>
      <c r="C73" s="33"/>
      <c r="D73" s="33"/>
      <c r="E73" s="33"/>
      <c r="F73" s="70"/>
      <c r="G73" s="147"/>
      <c r="H73" s="28"/>
      <c r="I73" s="93"/>
      <c r="J73" s="13"/>
      <c r="K73" s="1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13" s="70" customFormat="1" ht="12" customHeight="1">
      <c r="A74" s="102"/>
      <c r="B74" s="33" t="s">
        <v>20</v>
      </c>
      <c r="C74" s="33"/>
      <c r="D74" s="33"/>
      <c r="E74" s="33"/>
      <c r="G74" s="147"/>
      <c r="H74" s="33"/>
      <c r="I74" s="94"/>
      <c r="J74" s="34"/>
      <c r="K74" s="71"/>
      <c r="M74" s="131"/>
    </row>
    <row r="75" spans="1:11" s="70" customFormat="1" ht="12" customHeight="1">
      <c r="A75" s="102"/>
      <c r="B75" s="33" t="s">
        <v>53</v>
      </c>
      <c r="C75" s="33"/>
      <c r="D75" s="33"/>
      <c r="E75" s="33"/>
      <c r="G75" s="147"/>
      <c r="H75" s="33"/>
      <c r="I75" s="94"/>
      <c r="J75" s="34"/>
      <c r="K75" s="71"/>
    </row>
    <row r="76" spans="1:11" s="70" customFormat="1" ht="12" customHeight="1">
      <c r="A76" s="102"/>
      <c r="B76" s="33" t="s">
        <v>50</v>
      </c>
      <c r="C76" s="33"/>
      <c r="D76" s="33"/>
      <c r="E76" s="33"/>
      <c r="G76" s="147"/>
      <c r="H76" s="33"/>
      <c r="I76" s="94"/>
      <c r="J76" s="34"/>
      <c r="K76" s="71"/>
    </row>
    <row r="77" spans="1:11" s="70" customFormat="1" ht="12" customHeight="1">
      <c r="A77" s="102"/>
      <c r="B77" s="33" t="s">
        <v>54</v>
      </c>
      <c r="C77" s="33"/>
      <c r="D77" s="33"/>
      <c r="E77" s="33"/>
      <c r="G77" s="147"/>
      <c r="H77" s="33"/>
      <c r="I77" s="94"/>
      <c r="J77" s="34"/>
      <c r="K77" s="71"/>
    </row>
    <row r="78" spans="1:15" s="70" customFormat="1" ht="12" customHeight="1">
      <c r="A78" s="102"/>
      <c r="B78" s="33" t="s">
        <v>55</v>
      </c>
      <c r="C78" s="33"/>
      <c r="D78" s="33"/>
      <c r="E78" s="33"/>
      <c r="G78" s="147"/>
      <c r="H78" s="33"/>
      <c r="I78" s="94"/>
      <c r="J78" s="34"/>
      <c r="K78" s="71"/>
      <c r="M78" s="132"/>
      <c r="N78" s="132"/>
      <c r="O78" s="132"/>
    </row>
    <row r="79" spans="1:15" s="70" customFormat="1" ht="12" customHeight="1">
      <c r="A79" s="102"/>
      <c r="B79" s="33" t="s">
        <v>21</v>
      </c>
      <c r="C79" s="33"/>
      <c r="D79" s="33"/>
      <c r="E79" s="33"/>
      <c r="G79" s="147"/>
      <c r="H79" s="33"/>
      <c r="I79" s="94"/>
      <c r="J79" s="34"/>
      <c r="K79" s="71"/>
      <c r="M79" s="132"/>
      <c r="N79" s="132"/>
      <c r="O79" s="132"/>
    </row>
    <row r="80" spans="1:11" s="70" customFormat="1" ht="12" customHeight="1">
      <c r="A80" s="102"/>
      <c r="B80" s="33"/>
      <c r="C80" s="33"/>
      <c r="D80" s="33"/>
      <c r="E80" s="33"/>
      <c r="G80" s="147"/>
      <c r="H80" s="33"/>
      <c r="I80" s="94"/>
      <c r="J80" s="34"/>
      <c r="K80" s="71"/>
    </row>
    <row r="81" spans="1:11" s="70" customFormat="1" ht="12" customHeight="1">
      <c r="A81" s="102"/>
      <c r="B81" s="33" t="s">
        <v>19</v>
      </c>
      <c r="C81" s="36">
        <v>1161</v>
      </c>
      <c r="D81" s="33"/>
      <c r="E81" s="37" t="s">
        <v>1</v>
      </c>
      <c r="G81" s="145">
        <f>C81*F81</f>
        <v>0</v>
      </c>
      <c r="H81" s="33"/>
      <c r="I81" s="94"/>
      <c r="J81" s="34"/>
      <c r="K81" s="71"/>
    </row>
    <row r="82" spans="1:11" s="70" customFormat="1" ht="12" customHeight="1">
      <c r="A82" s="102"/>
      <c r="B82" s="33"/>
      <c r="C82" s="36"/>
      <c r="D82" s="33"/>
      <c r="E82" s="37"/>
      <c r="G82" s="147"/>
      <c r="H82" s="33"/>
      <c r="I82" s="94"/>
      <c r="J82" s="34"/>
      <c r="K82" s="71"/>
    </row>
    <row r="83" spans="1:11" s="70" customFormat="1" ht="12" customHeight="1">
      <c r="A83" s="102" t="s">
        <v>88</v>
      </c>
      <c r="B83" s="33" t="s">
        <v>57</v>
      </c>
      <c r="C83" s="33"/>
      <c r="D83" s="33"/>
      <c r="E83" s="33"/>
      <c r="G83" s="147"/>
      <c r="H83" s="37"/>
      <c r="I83" s="95"/>
      <c r="J83" s="34"/>
      <c r="K83" s="71"/>
    </row>
    <row r="84" spans="1:11" s="70" customFormat="1" ht="12" customHeight="1">
      <c r="A84" s="102"/>
      <c r="B84" s="33" t="s">
        <v>58</v>
      </c>
      <c r="C84" s="33"/>
      <c r="D84" s="33"/>
      <c r="E84" s="33"/>
      <c r="G84" s="147"/>
      <c r="H84" s="37"/>
      <c r="I84" s="95"/>
      <c r="J84" s="34"/>
      <c r="K84" s="71"/>
    </row>
    <row r="85" spans="1:11" s="70" customFormat="1" ht="12" customHeight="1">
      <c r="A85" s="102"/>
      <c r="B85" s="33" t="s">
        <v>59</v>
      </c>
      <c r="C85" s="33"/>
      <c r="D85" s="33"/>
      <c r="E85" s="33"/>
      <c r="G85" s="147"/>
      <c r="H85" s="33"/>
      <c r="I85" s="94"/>
      <c r="J85" s="34"/>
      <c r="K85" s="71"/>
    </row>
    <row r="86" spans="1:11" s="70" customFormat="1" ht="12" customHeight="1">
      <c r="A86" s="102"/>
      <c r="B86" s="33" t="s">
        <v>53</v>
      </c>
      <c r="C86" s="33"/>
      <c r="D86" s="33"/>
      <c r="E86" s="33"/>
      <c r="G86" s="147"/>
      <c r="H86" s="33"/>
      <c r="I86" s="94"/>
      <c r="J86" s="34"/>
      <c r="K86" s="71"/>
    </row>
    <row r="87" spans="1:11" s="70" customFormat="1" ht="12" customHeight="1">
      <c r="A87" s="102"/>
      <c r="B87" s="33" t="s">
        <v>60</v>
      </c>
      <c r="C87" s="33"/>
      <c r="D87" s="33"/>
      <c r="E87" s="33"/>
      <c r="G87" s="147"/>
      <c r="H87" s="33"/>
      <c r="I87" s="94"/>
      <c r="J87" s="34"/>
      <c r="K87" s="71"/>
    </row>
    <row r="88" spans="1:11" s="70" customFormat="1" ht="12" customHeight="1">
      <c r="A88" s="102"/>
      <c r="B88" s="33" t="s">
        <v>21</v>
      </c>
      <c r="C88" s="33"/>
      <c r="D88" s="33"/>
      <c r="E88" s="33"/>
      <c r="G88" s="147"/>
      <c r="H88" s="33"/>
      <c r="I88" s="94"/>
      <c r="J88" s="34"/>
      <c r="K88" s="71"/>
    </row>
    <row r="89" spans="1:11" s="70" customFormat="1" ht="12" customHeight="1">
      <c r="A89" s="102"/>
      <c r="B89" s="33"/>
      <c r="C89" s="33"/>
      <c r="D89" s="33"/>
      <c r="E89" s="33"/>
      <c r="G89" s="147"/>
      <c r="H89" s="33"/>
      <c r="I89" s="94"/>
      <c r="J89" s="34"/>
      <c r="K89" s="71"/>
    </row>
    <row r="90" spans="1:11" s="70" customFormat="1" ht="12" customHeight="1">
      <c r="A90" s="102"/>
      <c r="B90" s="33" t="s">
        <v>19</v>
      </c>
      <c r="C90" s="36">
        <f>2942-C81-433.2</f>
        <v>1347.8</v>
      </c>
      <c r="D90" s="33"/>
      <c r="E90" s="37" t="s">
        <v>1</v>
      </c>
      <c r="G90" s="145">
        <f>C90*F90</f>
        <v>0</v>
      </c>
      <c r="H90" s="33"/>
      <c r="I90" s="94"/>
      <c r="J90" s="34"/>
      <c r="K90" s="71"/>
    </row>
    <row r="91" spans="1:11" s="70" customFormat="1" ht="12" customHeight="1">
      <c r="A91" s="102"/>
      <c r="B91" s="33"/>
      <c r="C91" s="36"/>
      <c r="D91" s="33"/>
      <c r="E91" s="37"/>
      <c r="G91" s="147"/>
      <c r="H91" s="33"/>
      <c r="I91" s="94"/>
      <c r="J91" s="34"/>
      <c r="K91" s="71"/>
    </row>
    <row r="92" spans="1:11" s="70" customFormat="1" ht="12" customHeight="1">
      <c r="A92" s="102" t="s">
        <v>181</v>
      </c>
      <c r="B92" s="33" t="s">
        <v>182</v>
      </c>
      <c r="C92" s="33"/>
      <c r="D92" s="33"/>
      <c r="E92" s="33"/>
      <c r="G92" s="147"/>
      <c r="H92" s="37"/>
      <c r="I92" s="95"/>
      <c r="J92" s="34"/>
      <c r="K92" s="71"/>
    </row>
    <row r="93" spans="1:11" s="70" customFormat="1" ht="12" customHeight="1">
      <c r="A93" s="102"/>
      <c r="B93" s="33" t="s">
        <v>58</v>
      </c>
      <c r="C93" s="33"/>
      <c r="D93" s="33"/>
      <c r="E93" s="33"/>
      <c r="G93" s="147"/>
      <c r="H93" s="37"/>
      <c r="I93" s="95"/>
      <c r="J93" s="34"/>
      <c r="K93" s="71"/>
    </row>
    <row r="94" spans="1:11" s="70" customFormat="1" ht="12" customHeight="1">
      <c r="A94" s="102"/>
      <c r="B94" s="33" t="s">
        <v>59</v>
      </c>
      <c r="C94" s="33"/>
      <c r="D94" s="33"/>
      <c r="E94" s="33"/>
      <c r="G94" s="147"/>
      <c r="H94" s="33"/>
      <c r="I94" s="94"/>
      <c r="J94" s="34"/>
      <c r="K94" s="71"/>
    </row>
    <row r="95" spans="1:11" s="70" customFormat="1" ht="12" customHeight="1">
      <c r="A95" s="102"/>
      <c r="B95" s="33" t="s">
        <v>53</v>
      </c>
      <c r="C95" s="33"/>
      <c r="D95" s="33"/>
      <c r="E95" s="33"/>
      <c r="G95" s="147"/>
      <c r="H95" s="33"/>
      <c r="I95" s="94"/>
      <c r="J95" s="34"/>
      <c r="K95" s="71"/>
    </row>
    <row r="96" spans="1:11" s="70" customFormat="1" ht="12" customHeight="1">
      <c r="A96" s="102"/>
      <c r="B96" s="33" t="s">
        <v>60</v>
      </c>
      <c r="C96" s="33"/>
      <c r="D96" s="33"/>
      <c r="E96" s="33"/>
      <c r="G96" s="147"/>
      <c r="H96" s="33"/>
      <c r="I96" s="94"/>
      <c r="J96" s="34"/>
      <c r="K96" s="71"/>
    </row>
    <row r="97" spans="1:11" s="70" customFormat="1" ht="12" customHeight="1">
      <c r="A97" s="102"/>
      <c r="B97" s="33" t="s">
        <v>21</v>
      </c>
      <c r="C97" s="33"/>
      <c r="D97" s="33"/>
      <c r="E97" s="33"/>
      <c r="G97" s="147"/>
      <c r="H97" s="33"/>
      <c r="I97" s="94"/>
      <c r="J97" s="34"/>
      <c r="K97" s="71"/>
    </row>
    <row r="98" spans="1:11" s="70" customFormat="1" ht="12" customHeight="1">
      <c r="A98" s="102"/>
      <c r="B98" s="33"/>
      <c r="C98" s="33"/>
      <c r="D98" s="33"/>
      <c r="E98" s="33"/>
      <c r="G98" s="147"/>
      <c r="H98" s="33"/>
      <c r="I98" s="94"/>
      <c r="J98" s="34"/>
      <c r="K98" s="71"/>
    </row>
    <row r="99" spans="1:11" s="70" customFormat="1" ht="12" customHeight="1">
      <c r="A99" s="102"/>
      <c r="B99" s="33" t="s">
        <v>19</v>
      </c>
      <c r="C99" s="36">
        <f>2439.55+148.6</f>
        <v>2588.15</v>
      </c>
      <c r="D99" s="33"/>
      <c r="E99" s="37" t="s">
        <v>1</v>
      </c>
      <c r="G99" s="145">
        <f>C99*F99</f>
        <v>0</v>
      </c>
      <c r="H99" s="33"/>
      <c r="I99" s="94"/>
      <c r="J99" s="34"/>
      <c r="K99" s="71"/>
    </row>
    <row r="100" spans="1:11" s="70" customFormat="1" ht="12" customHeight="1">
      <c r="A100" s="102"/>
      <c r="B100" s="33"/>
      <c r="C100" s="36"/>
      <c r="D100" s="33"/>
      <c r="E100" s="37"/>
      <c r="G100" s="147"/>
      <c r="H100" s="33"/>
      <c r="I100" s="94"/>
      <c r="J100" s="34"/>
      <c r="K100" s="71"/>
    </row>
    <row r="101" spans="1:11" s="70" customFormat="1" ht="12" customHeight="1">
      <c r="A101" s="102" t="s">
        <v>90</v>
      </c>
      <c r="B101" s="135" t="s">
        <v>89</v>
      </c>
      <c r="C101" s="135"/>
      <c r="D101" s="135"/>
      <c r="E101" s="37"/>
      <c r="F101" s="115"/>
      <c r="G101" s="147"/>
      <c r="H101" s="37"/>
      <c r="I101" s="95"/>
      <c r="J101" s="34"/>
      <c r="K101" s="71"/>
    </row>
    <row r="102" spans="1:11" s="70" customFormat="1" ht="12" customHeight="1">
      <c r="A102" s="102"/>
      <c r="B102" s="115"/>
      <c r="C102" s="113"/>
      <c r="D102" s="114"/>
      <c r="E102" s="37"/>
      <c r="F102" s="115"/>
      <c r="G102" s="147"/>
      <c r="H102" s="37"/>
      <c r="I102" s="95"/>
      <c r="J102" s="34"/>
      <c r="K102" s="71"/>
    </row>
    <row r="103" spans="1:11" s="70" customFormat="1" ht="25.5" customHeight="1">
      <c r="A103" s="102"/>
      <c r="B103" s="33" t="s">
        <v>18</v>
      </c>
      <c r="C103" s="36">
        <f>C37*4</f>
        <v>3299.56</v>
      </c>
      <c r="D103" s="33"/>
      <c r="E103" s="37" t="s">
        <v>1</v>
      </c>
      <c r="G103" s="145">
        <f>C103*F103</f>
        <v>0</v>
      </c>
      <c r="H103" s="37"/>
      <c r="I103" s="95"/>
      <c r="J103" s="34"/>
      <c r="K103" s="71"/>
    </row>
    <row r="104" spans="1:11" s="70" customFormat="1" ht="12" customHeight="1">
      <c r="A104" s="102"/>
      <c r="B104" s="33"/>
      <c r="C104" s="36"/>
      <c r="D104" s="33"/>
      <c r="E104" s="37"/>
      <c r="G104" s="147"/>
      <c r="H104" s="37"/>
      <c r="I104" s="95"/>
      <c r="J104" s="34"/>
      <c r="K104" s="71"/>
    </row>
    <row r="105" spans="1:11" s="70" customFormat="1" ht="12" customHeight="1">
      <c r="A105" s="102" t="s">
        <v>95</v>
      </c>
      <c r="B105" s="33" t="s">
        <v>22</v>
      </c>
      <c r="C105" s="36"/>
      <c r="D105" s="33"/>
      <c r="E105" s="37"/>
      <c r="G105" s="147"/>
      <c r="H105" s="37"/>
      <c r="I105" s="95"/>
      <c r="J105" s="34"/>
      <c r="K105" s="71"/>
    </row>
    <row r="106" spans="1:11" s="70" customFormat="1" ht="12" customHeight="1">
      <c r="A106" s="102"/>
      <c r="B106" s="33" t="s">
        <v>23</v>
      </c>
      <c r="C106" s="36"/>
      <c r="D106" s="33"/>
      <c r="E106" s="37"/>
      <c r="G106" s="147"/>
      <c r="H106" s="37"/>
      <c r="I106" s="95"/>
      <c r="J106" s="34"/>
      <c r="K106" s="71"/>
    </row>
    <row r="107" spans="1:11" s="70" customFormat="1" ht="12" customHeight="1">
      <c r="A107" s="102"/>
      <c r="B107" s="33" t="s">
        <v>24</v>
      </c>
      <c r="C107" s="36"/>
      <c r="D107" s="33"/>
      <c r="E107" s="37"/>
      <c r="G107" s="147"/>
      <c r="H107" s="37"/>
      <c r="I107" s="95"/>
      <c r="J107" s="34"/>
      <c r="K107" s="71"/>
    </row>
    <row r="108" spans="1:11" s="70" customFormat="1" ht="12" customHeight="1">
      <c r="A108" s="102"/>
      <c r="B108" s="33"/>
      <c r="C108" s="36"/>
      <c r="D108" s="33"/>
      <c r="E108" s="37"/>
      <c r="G108" s="147"/>
      <c r="H108" s="37"/>
      <c r="I108" s="95"/>
      <c r="J108" s="34"/>
      <c r="K108" s="71"/>
    </row>
    <row r="109" spans="1:11" s="70" customFormat="1" ht="12" customHeight="1">
      <c r="A109" s="102"/>
      <c r="B109" s="33" t="s">
        <v>25</v>
      </c>
      <c r="C109" s="36">
        <f>(C81+C90+C99)*0.02</f>
        <v>101.93900000000002</v>
      </c>
      <c r="D109" s="33"/>
      <c r="E109" s="37" t="s">
        <v>1</v>
      </c>
      <c r="G109" s="145">
        <f>C109*F109</f>
        <v>0</v>
      </c>
      <c r="H109" s="37"/>
      <c r="I109" s="95"/>
      <c r="J109" s="34"/>
      <c r="K109" s="71"/>
    </row>
    <row r="110" spans="1:11" s="70" customFormat="1" ht="12" customHeight="1">
      <c r="A110" s="102"/>
      <c r="B110" s="33"/>
      <c r="C110" s="36"/>
      <c r="D110" s="33"/>
      <c r="E110" s="37"/>
      <c r="G110" s="147"/>
      <c r="H110" s="37"/>
      <c r="I110" s="95"/>
      <c r="J110" s="34"/>
      <c r="K110" s="71"/>
    </row>
    <row r="111" spans="1:11" s="70" customFormat="1" ht="12" customHeight="1">
      <c r="A111" s="102" t="s">
        <v>96</v>
      </c>
      <c r="B111" s="26" t="s">
        <v>26</v>
      </c>
      <c r="C111" s="27"/>
      <c r="D111" s="26"/>
      <c r="E111" s="28"/>
      <c r="F111" s="4"/>
      <c r="G111" s="146"/>
      <c r="H111" s="37"/>
      <c r="I111" s="95"/>
      <c r="J111" s="34"/>
      <c r="K111" s="71"/>
    </row>
    <row r="112" spans="1:11" s="70" customFormat="1" ht="12" customHeight="1">
      <c r="A112" s="102"/>
      <c r="B112" s="26"/>
      <c r="C112" s="27"/>
      <c r="D112" s="26"/>
      <c r="E112" s="28"/>
      <c r="F112" s="4"/>
      <c r="G112" s="146"/>
      <c r="H112" s="37"/>
      <c r="I112" s="95"/>
      <c r="J112" s="34"/>
      <c r="K112" s="71"/>
    </row>
    <row r="113" spans="1:23" s="4" customFormat="1" ht="12" customHeight="1">
      <c r="A113" s="102"/>
      <c r="B113" s="26" t="s">
        <v>18</v>
      </c>
      <c r="C113" s="27">
        <f>C37*0.9</f>
        <v>742.401</v>
      </c>
      <c r="D113" s="26"/>
      <c r="E113" s="28" t="s">
        <v>1</v>
      </c>
      <c r="G113" s="145">
        <f>C113*F113</f>
        <v>0</v>
      </c>
      <c r="H113" s="28"/>
      <c r="I113" s="93"/>
      <c r="J113" s="13"/>
      <c r="K113" s="12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s="4" customFormat="1" ht="12" customHeight="1">
      <c r="A114" s="102"/>
      <c r="B114" s="26"/>
      <c r="C114" s="27"/>
      <c r="D114" s="26"/>
      <c r="E114" s="28"/>
      <c r="G114" s="146"/>
      <c r="H114" s="28"/>
      <c r="I114" s="93"/>
      <c r="J114" s="13"/>
      <c r="K114" s="12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s="4" customFormat="1" ht="12" customHeight="1">
      <c r="A115" s="102" t="s">
        <v>97</v>
      </c>
      <c r="B115" s="29" t="s">
        <v>91</v>
      </c>
      <c r="C115" s="27"/>
      <c r="D115" s="26"/>
      <c r="E115" s="28"/>
      <c r="G115" s="146"/>
      <c r="H115" s="28"/>
      <c r="I115" s="93"/>
      <c r="J115" s="13"/>
      <c r="K115" s="12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s="4" customFormat="1" ht="12" customHeight="1">
      <c r="A116" s="102"/>
      <c r="B116" s="29" t="s">
        <v>92</v>
      </c>
      <c r="C116" s="27"/>
      <c r="D116" s="26"/>
      <c r="E116" s="28"/>
      <c r="G116" s="146"/>
      <c r="H116" s="28"/>
      <c r="I116" s="93"/>
      <c r="J116" s="13"/>
      <c r="K116" s="12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s="4" customFormat="1" ht="12" customHeight="1">
      <c r="A117" s="102"/>
      <c r="B117" s="29" t="s">
        <v>27</v>
      </c>
      <c r="C117" s="27"/>
      <c r="D117" s="26"/>
      <c r="E117" s="28"/>
      <c r="G117" s="146"/>
      <c r="H117" s="28"/>
      <c r="I117" s="93"/>
      <c r="J117" s="13"/>
      <c r="K117" s="1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s="4" customFormat="1" ht="12" customHeight="1">
      <c r="A118" s="102"/>
      <c r="B118" s="26"/>
      <c r="C118" s="27"/>
      <c r="D118" s="26"/>
      <c r="E118" s="28"/>
      <c r="G118" s="146"/>
      <c r="H118" s="28"/>
      <c r="I118" s="93"/>
      <c r="J118" s="13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s="4" customFormat="1" ht="12" customHeight="1">
      <c r="A119" s="102"/>
      <c r="B119" s="26" t="s">
        <v>19</v>
      </c>
      <c r="C119" s="27">
        <v>101.6</v>
      </c>
      <c r="D119" s="26"/>
      <c r="E119" s="28" t="s">
        <v>1</v>
      </c>
      <c r="G119" s="145">
        <f>C119*F119</f>
        <v>0</v>
      </c>
      <c r="H119" s="28"/>
      <c r="I119" s="93"/>
      <c r="J119" s="13"/>
      <c r="K119" s="12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s="4" customFormat="1" ht="12" customHeight="1">
      <c r="A120" s="102"/>
      <c r="B120" s="26"/>
      <c r="C120" s="27"/>
      <c r="D120" s="26"/>
      <c r="E120" s="28"/>
      <c r="G120" s="146"/>
      <c r="H120" s="28"/>
      <c r="I120" s="93"/>
      <c r="J120" s="13"/>
      <c r="K120" s="1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s="4" customFormat="1" ht="12" customHeight="1">
      <c r="A121" s="102" t="s">
        <v>98</v>
      </c>
      <c r="B121" s="38" t="s">
        <v>61</v>
      </c>
      <c r="C121" s="36"/>
      <c r="D121" s="33"/>
      <c r="E121" s="37"/>
      <c r="F121" s="3"/>
      <c r="G121" s="147"/>
      <c r="H121" s="28"/>
      <c r="I121" s="93"/>
      <c r="J121" s="13"/>
      <c r="K121" s="12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s="4" customFormat="1" ht="12" customHeight="1">
      <c r="A122" s="102"/>
      <c r="B122" s="38" t="s">
        <v>62</v>
      </c>
      <c r="C122" s="36"/>
      <c r="D122" s="33"/>
      <c r="E122" s="37"/>
      <c r="F122" s="3"/>
      <c r="G122" s="147"/>
      <c r="H122" s="28"/>
      <c r="I122" s="93"/>
      <c r="J122" s="13"/>
      <c r="K122" s="12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11" s="3" customFormat="1" ht="12" customHeight="1">
      <c r="A123" s="102"/>
      <c r="B123" s="38" t="s">
        <v>28</v>
      </c>
      <c r="C123" s="36"/>
      <c r="D123" s="33"/>
      <c r="E123" s="37"/>
      <c r="G123" s="147"/>
      <c r="H123" s="37"/>
      <c r="I123" s="95"/>
      <c r="J123" s="34"/>
      <c r="K123" s="35"/>
    </row>
    <row r="124" spans="1:11" s="3" customFormat="1" ht="12" customHeight="1">
      <c r="A124" s="102"/>
      <c r="B124" s="38" t="s">
        <v>29</v>
      </c>
      <c r="C124" s="36"/>
      <c r="D124" s="33"/>
      <c r="E124" s="37"/>
      <c r="G124" s="147"/>
      <c r="H124" s="37"/>
      <c r="I124" s="95"/>
      <c r="J124" s="34"/>
      <c r="K124" s="35"/>
    </row>
    <row r="125" spans="1:11" s="3" customFormat="1" ht="12" customHeight="1">
      <c r="A125" s="102"/>
      <c r="B125" s="38" t="s">
        <v>30</v>
      </c>
      <c r="C125" s="36"/>
      <c r="D125" s="33"/>
      <c r="E125" s="37"/>
      <c r="G125" s="147"/>
      <c r="H125" s="37"/>
      <c r="I125" s="95"/>
      <c r="J125" s="34"/>
      <c r="K125" s="35"/>
    </row>
    <row r="126" spans="1:11" s="3" customFormat="1" ht="12" customHeight="1">
      <c r="A126" s="102"/>
      <c r="B126" s="38" t="s">
        <v>31</v>
      </c>
      <c r="C126" s="36"/>
      <c r="D126" s="33"/>
      <c r="E126" s="37"/>
      <c r="G126" s="147"/>
      <c r="H126" s="37"/>
      <c r="I126" s="95"/>
      <c r="J126" s="34"/>
      <c r="K126" s="35"/>
    </row>
    <row r="127" spans="1:11" s="3" customFormat="1" ht="12" customHeight="1">
      <c r="A127" s="102"/>
      <c r="B127" s="38" t="s">
        <v>32</v>
      </c>
      <c r="C127" s="36"/>
      <c r="D127" s="33"/>
      <c r="E127" s="37"/>
      <c r="G127" s="147"/>
      <c r="H127" s="37"/>
      <c r="I127" s="95"/>
      <c r="J127" s="34"/>
      <c r="K127" s="35"/>
    </row>
    <row r="128" spans="1:11" s="3" customFormat="1" ht="12" customHeight="1">
      <c r="A128" s="102"/>
      <c r="B128" s="38" t="s">
        <v>33</v>
      </c>
      <c r="C128" s="36"/>
      <c r="D128" s="33"/>
      <c r="E128" s="37"/>
      <c r="G128" s="147"/>
      <c r="H128" s="37"/>
      <c r="I128" s="95"/>
      <c r="J128" s="34"/>
      <c r="K128" s="35"/>
    </row>
    <row r="129" spans="1:11" s="3" customFormat="1" ht="12" customHeight="1">
      <c r="A129" s="102"/>
      <c r="B129" s="38" t="s">
        <v>34</v>
      </c>
      <c r="C129" s="36"/>
      <c r="D129" s="33"/>
      <c r="E129" s="37"/>
      <c r="G129" s="147"/>
      <c r="H129" s="37"/>
      <c r="I129" s="95"/>
      <c r="J129" s="34"/>
      <c r="K129" s="35"/>
    </row>
    <row r="130" spans="1:11" s="3" customFormat="1" ht="12" customHeight="1">
      <c r="A130" s="102"/>
      <c r="B130" s="38" t="s">
        <v>93</v>
      </c>
      <c r="C130" s="36"/>
      <c r="D130" s="40"/>
      <c r="E130" s="41"/>
      <c r="G130" s="148"/>
      <c r="H130" s="37"/>
      <c r="I130" s="95"/>
      <c r="J130" s="34"/>
      <c r="K130" s="35"/>
    </row>
    <row r="131" spans="1:11" s="3" customFormat="1" ht="12" customHeight="1">
      <c r="A131" s="102"/>
      <c r="B131" s="38"/>
      <c r="C131" s="36"/>
      <c r="D131" s="40"/>
      <c r="E131" s="41"/>
      <c r="G131" s="148"/>
      <c r="H131" s="37"/>
      <c r="I131" s="95"/>
      <c r="J131" s="34"/>
      <c r="K131" s="35"/>
    </row>
    <row r="132" spans="1:11" s="3" customFormat="1" ht="12" customHeight="1">
      <c r="A132" s="102"/>
      <c r="B132" s="38" t="s">
        <v>19</v>
      </c>
      <c r="C132" s="36">
        <v>682</v>
      </c>
      <c r="D132" s="33"/>
      <c r="E132" s="37" t="s">
        <v>1</v>
      </c>
      <c r="G132" s="145">
        <f>C132*F132</f>
        <v>0</v>
      </c>
      <c r="H132" s="41"/>
      <c r="I132" s="96"/>
      <c r="J132" s="34"/>
      <c r="K132" s="35"/>
    </row>
    <row r="133" spans="1:11" s="3" customFormat="1" ht="12" customHeight="1">
      <c r="A133" s="102"/>
      <c r="B133" s="38"/>
      <c r="C133" s="36"/>
      <c r="D133" s="40"/>
      <c r="E133" s="41"/>
      <c r="F133" s="74"/>
      <c r="G133" s="148"/>
      <c r="H133" s="41"/>
      <c r="I133" s="96"/>
      <c r="J133" s="34"/>
      <c r="K133" s="35"/>
    </row>
    <row r="134" spans="1:11" s="3" customFormat="1" ht="12" customHeight="1">
      <c r="A134" s="102" t="s">
        <v>102</v>
      </c>
      <c r="B134" s="75" t="s">
        <v>94</v>
      </c>
      <c r="C134" s="72"/>
      <c r="D134" s="72"/>
      <c r="E134" s="72"/>
      <c r="F134" s="72"/>
      <c r="G134" s="149"/>
      <c r="H134" s="37"/>
      <c r="I134" s="95"/>
      <c r="J134" s="34"/>
      <c r="K134" s="35"/>
    </row>
    <row r="135" spans="1:11" s="3" customFormat="1" ht="12" customHeight="1">
      <c r="A135" s="108"/>
      <c r="B135" s="75" t="s">
        <v>45</v>
      </c>
      <c r="C135" s="72"/>
      <c r="D135" s="72"/>
      <c r="E135" s="72"/>
      <c r="F135" s="72"/>
      <c r="G135" s="149"/>
      <c r="H135" s="41"/>
      <c r="I135" s="96"/>
      <c r="J135" s="34"/>
      <c r="K135" s="35"/>
    </row>
    <row r="136" spans="1:11" s="66" customFormat="1" ht="12" customHeight="1">
      <c r="A136" s="108"/>
      <c r="B136" s="72" t="s">
        <v>46</v>
      </c>
      <c r="C136" s="72"/>
      <c r="D136" s="72"/>
      <c r="E136" s="72"/>
      <c r="F136" s="72"/>
      <c r="G136" s="149"/>
      <c r="H136" s="41"/>
      <c r="I136" s="96"/>
      <c r="J136" s="67"/>
      <c r="K136" s="68"/>
    </row>
    <row r="137" spans="1:11" s="66" customFormat="1" ht="12" customHeight="1">
      <c r="A137" s="108"/>
      <c r="B137" s="72"/>
      <c r="C137" s="72"/>
      <c r="D137" s="72"/>
      <c r="E137" s="72"/>
      <c r="F137" s="72"/>
      <c r="G137" s="149"/>
      <c r="H137" s="41"/>
      <c r="I137" s="96"/>
      <c r="J137" s="67"/>
      <c r="K137" s="68"/>
    </row>
    <row r="138" spans="1:11" s="66" customFormat="1" ht="12" customHeight="1">
      <c r="A138" s="108"/>
      <c r="B138" s="75" t="s">
        <v>51</v>
      </c>
      <c r="C138" s="72"/>
      <c r="D138" s="76">
        <f>C81+C90+C99+C109</f>
        <v>5198.889000000001</v>
      </c>
      <c r="E138" s="72"/>
      <c r="F138" s="72"/>
      <c r="G138" s="149"/>
      <c r="H138" s="41"/>
      <c r="I138" s="96"/>
      <c r="J138" s="67"/>
      <c r="K138" s="68"/>
    </row>
    <row r="139" spans="1:11" s="66" customFormat="1" ht="12" customHeight="1">
      <c r="A139" s="108"/>
      <c r="B139" s="75"/>
      <c r="C139" s="72"/>
      <c r="D139" s="72"/>
      <c r="E139" s="72"/>
      <c r="F139" s="72"/>
      <c r="G139" s="149"/>
      <c r="H139" s="41"/>
      <c r="I139" s="96"/>
      <c r="J139" s="67"/>
      <c r="K139" s="68"/>
    </row>
    <row r="140" spans="1:11" s="66" customFormat="1" ht="12" customHeight="1">
      <c r="A140" s="108"/>
      <c r="B140" s="75" t="s">
        <v>63</v>
      </c>
      <c r="C140" s="72"/>
      <c r="D140" s="76">
        <f>C90+C109</f>
        <v>1449.739</v>
      </c>
      <c r="E140" s="72"/>
      <c r="F140" s="72"/>
      <c r="G140" s="149"/>
      <c r="H140" s="41"/>
      <c r="I140" s="96"/>
      <c r="J140" s="67"/>
      <c r="K140" s="68"/>
    </row>
    <row r="141" spans="1:11" s="66" customFormat="1" ht="12" customHeight="1">
      <c r="A141" s="108"/>
      <c r="B141" s="75" t="s">
        <v>99</v>
      </c>
      <c r="C141" s="72"/>
      <c r="D141" s="76">
        <f>C119</f>
        <v>101.6</v>
      </c>
      <c r="E141" s="72"/>
      <c r="F141" s="72"/>
      <c r="G141" s="149"/>
      <c r="H141" s="41"/>
      <c r="I141" s="96"/>
      <c r="J141" s="67"/>
      <c r="K141" s="68"/>
    </row>
    <row r="142" spans="1:11" s="66" customFormat="1" ht="12" customHeight="1">
      <c r="A142" s="108"/>
      <c r="B142" s="75" t="s">
        <v>47</v>
      </c>
      <c r="C142" s="72"/>
      <c r="D142" s="76">
        <f>C132</f>
        <v>682</v>
      </c>
      <c r="E142" s="72"/>
      <c r="F142" s="72"/>
      <c r="G142" s="149"/>
      <c r="H142" s="41"/>
      <c r="I142" s="96"/>
      <c r="J142" s="67"/>
      <c r="K142" s="68"/>
    </row>
    <row r="143" spans="1:11" s="66" customFormat="1" ht="12" customHeight="1">
      <c r="A143" s="108"/>
      <c r="B143" s="75" t="s">
        <v>100</v>
      </c>
      <c r="C143" s="72"/>
      <c r="D143" s="76">
        <f>PI()*0.5*0.5*3*24+C37*PI()*0.2*0.2</f>
        <v>160.20740232540368</v>
      </c>
      <c r="E143" s="72"/>
      <c r="F143" s="72"/>
      <c r="G143" s="149"/>
      <c r="H143" s="41"/>
      <c r="I143" s="96"/>
      <c r="J143" s="67"/>
      <c r="K143" s="68"/>
    </row>
    <row r="144" spans="1:11" s="66" customFormat="1" ht="12" customHeight="1">
      <c r="A144" s="108"/>
      <c r="B144" s="75"/>
      <c r="C144" s="76"/>
      <c r="D144" s="72"/>
      <c r="E144" s="78"/>
      <c r="F144" s="77"/>
      <c r="G144" s="150"/>
      <c r="H144" s="41"/>
      <c r="I144" s="96"/>
      <c r="J144" s="67"/>
      <c r="K144" s="81"/>
    </row>
    <row r="145" spans="1:11" s="66" customFormat="1" ht="12" customHeight="1">
      <c r="A145" s="108"/>
      <c r="B145" s="75" t="s">
        <v>48</v>
      </c>
      <c r="C145" s="76">
        <f>D138-D140-D141-D142-D143</f>
        <v>2805.3425976745975</v>
      </c>
      <c r="D145" s="72" t="s">
        <v>19</v>
      </c>
      <c r="E145" s="77" t="s">
        <v>1</v>
      </c>
      <c r="G145" s="145">
        <f>C145*F145</f>
        <v>0</v>
      </c>
      <c r="H145" s="41"/>
      <c r="I145" s="96"/>
      <c r="J145" s="67"/>
      <c r="K145" s="81"/>
    </row>
    <row r="146" spans="1:11" s="66" customFormat="1" ht="12" customHeight="1">
      <c r="A146" s="108"/>
      <c r="B146" s="75"/>
      <c r="C146" s="76"/>
      <c r="D146" s="72"/>
      <c r="E146" s="79"/>
      <c r="F146" s="77"/>
      <c r="G146" s="151"/>
      <c r="H146" s="41"/>
      <c r="I146" s="96"/>
      <c r="J146" s="67"/>
      <c r="K146" s="81"/>
    </row>
    <row r="147" spans="1:11" s="66" customFormat="1" ht="12" customHeight="1">
      <c r="A147" s="102" t="s">
        <v>103</v>
      </c>
      <c r="B147" s="73" t="s">
        <v>101</v>
      </c>
      <c r="C147" s="73"/>
      <c r="D147" s="73"/>
      <c r="E147" s="73"/>
      <c r="F147" s="73"/>
      <c r="G147" s="152"/>
      <c r="H147" s="77"/>
      <c r="I147" s="97"/>
      <c r="J147" s="67"/>
      <c r="K147" s="81"/>
    </row>
    <row r="148" spans="1:11" s="66" customFormat="1" ht="12" customHeight="1">
      <c r="A148" s="109"/>
      <c r="B148" s="73" t="s">
        <v>64</v>
      </c>
      <c r="C148" s="73"/>
      <c r="D148" s="73"/>
      <c r="E148" s="73"/>
      <c r="F148" s="73"/>
      <c r="G148" s="152"/>
      <c r="H148" s="41"/>
      <c r="I148" s="96"/>
      <c r="J148" s="67"/>
      <c r="K148" s="81"/>
    </row>
    <row r="149" spans="1:11" s="66" customFormat="1" ht="12" customHeight="1">
      <c r="A149" s="109"/>
      <c r="B149" s="73" t="s">
        <v>65</v>
      </c>
      <c r="C149" s="73"/>
      <c r="D149" s="73"/>
      <c r="E149" s="73"/>
      <c r="F149" s="73"/>
      <c r="G149" s="152"/>
      <c r="H149" s="41"/>
      <c r="I149" s="96"/>
      <c r="J149" s="67"/>
      <c r="K149" s="81"/>
    </row>
    <row r="150" spans="1:11" s="66" customFormat="1" ht="12" customHeight="1">
      <c r="A150" s="109"/>
      <c r="B150" s="73" t="s">
        <v>66</v>
      </c>
      <c r="C150" s="73"/>
      <c r="D150" s="73"/>
      <c r="E150" s="73"/>
      <c r="F150" s="73"/>
      <c r="G150" s="152"/>
      <c r="H150" s="41"/>
      <c r="I150" s="96"/>
      <c r="J150" s="67"/>
      <c r="K150" s="81"/>
    </row>
    <row r="151" spans="1:11" s="66" customFormat="1" ht="12" customHeight="1">
      <c r="A151" s="109"/>
      <c r="B151" s="73"/>
      <c r="C151" s="73"/>
      <c r="D151" s="73"/>
      <c r="E151" s="73"/>
      <c r="F151" s="73"/>
      <c r="G151" s="152"/>
      <c r="H151" s="41"/>
      <c r="I151" s="96"/>
      <c r="J151" s="67"/>
      <c r="K151" s="81"/>
    </row>
    <row r="152" spans="1:11" s="66" customFormat="1" ht="12" customHeight="1">
      <c r="A152" s="109"/>
      <c r="B152" s="73" t="s">
        <v>19</v>
      </c>
      <c r="C152" s="80">
        <f>D140</f>
        <v>1449.739</v>
      </c>
      <c r="D152" s="73"/>
      <c r="E152" s="80" t="s">
        <v>1</v>
      </c>
      <c r="G152" s="145">
        <f>C152*F152</f>
        <v>0</v>
      </c>
      <c r="H152" s="41"/>
      <c r="I152" s="96"/>
      <c r="J152" s="67"/>
      <c r="K152" s="81"/>
    </row>
    <row r="153" spans="1:11" s="66" customFormat="1" ht="12" customHeight="1">
      <c r="A153" s="110"/>
      <c r="B153" s="69"/>
      <c r="C153" s="39"/>
      <c r="D153" s="40"/>
      <c r="E153" s="41"/>
      <c r="G153" s="148"/>
      <c r="H153" s="41"/>
      <c r="I153" s="96"/>
      <c r="J153" s="67"/>
      <c r="K153" s="81"/>
    </row>
    <row r="154" spans="1:11" s="66" customFormat="1" ht="12" customHeight="1">
      <c r="A154" s="118" t="s">
        <v>105</v>
      </c>
      <c r="B154" s="136" t="s">
        <v>107</v>
      </c>
      <c r="C154" s="136"/>
      <c r="D154" s="136"/>
      <c r="E154" s="41"/>
      <c r="F154" s="3"/>
      <c r="G154" s="148"/>
      <c r="H154" s="73"/>
      <c r="I154" s="98"/>
      <c r="J154" s="67"/>
      <c r="K154" s="81"/>
    </row>
    <row r="155" spans="1:11" s="66" customFormat="1" ht="12" customHeight="1">
      <c r="A155" s="102"/>
      <c r="B155" s="38"/>
      <c r="C155" s="39"/>
      <c r="D155" s="40"/>
      <c r="E155" s="41"/>
      <c r="F155" s="3"/>
      <c r="G155" s="148"/>
      <c r="H155" s="41"/>
      <c r="I155" s="96"/>
      <c r="J155" s="67"/>
      <c r="K155" s="81"/>
    </row>
    <row r="156" spans="1:11" s="3" customFormat="1" ht="97.5" customHeight="1">
      <c r="A156" s="102"/>
      <c r="B156" s="73" t="s">
        <v>104</v>
      </c>
      <c r="C156" s="80">
        <v>16</v>
      </c>
      <c r="D156" s="73"/>
      <c r="E156" s="80" t="s">
        <v>1</v>
      </c>
      <c r="F156" s="66"/>
      <c r="G156" s="145">
        <f>C156*F156</f>
        <v>0</v>
      </c>
      <c r="H156" s="41"/>
      <c r="I156" s="96"/>
      <c r="J156" s="34"/>
      <c r="K156" s="35"/>
    </row>
    <row r="157" spans="1:23" s="4" customFormat="1" ht="12" customHeight="1">
      <c r="A157" s="102"/>
      <c r="B157" s="73"/>
      <c r="C157" s="80"/>
      <c r="D157" s="73"/>
      <c r="E157" s="80"/>
      <c r="F157" s="66"/>
      <c r="G157" s="153"/>
      <c r="H157" s="41"/>
      <c r="I157" s="96"/>
      <c r="J157" s="34"/>
      <c r="K157" s="35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s="4" customFormat="1" ht="12" customHeight="1">
      <c r="A158" s="118" t="s">
        <v>170</v>
      </c>
      <c r="B158" s="136" t="s">
        <v>108</v>
      </c>
      <c r="C158" s="136"/>
      <c r="D158" s="136"/>
      <c r="E158" s="41"/>
      <c r="F158" s="3"/>
      <c r="G158" s="148"/>
      <c r="H158" s="73"/>
      <c r="I158" s="98"/>
      <c r="J158" s="67"/>
      <c r="K158" s="8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s="4" customFormat="1" ht="12" customHeight="1">
      <c r="A159" s="102"/>
      <c r="B159" s="38"/>
      <c r="C159" s="39"/>
      <c r="D159" s="40"/>
      <c r="E159" s="41"/>
      <c r="F159" s="3"/>
      <c r="G159" s="148"/>
      <c r="H159" s="73"/>
      <c r="I159" s="98"/>
      <c r="J159" s="67"/>
      <c r="K159" s="8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11" s="3" customFormat="1" ht="97.5" customHeight="1">
      <c r="A160" s="102"/>
      <c r="B160" s="73" t="s">
        <v>104</v>
      </c>
      <c r="C160" s="80">
        <v>6</v>
      </c>
      <c r="D160" s="73"/>
      <c r="E160" s="80" t="s">
        <v>1</v>
      </c>
      <c r="F160" s="66"/>
      <c r="G160" s="145">
        <f>C160*F160</f>
        <v>0</v>
      </c>
      <c r="H160" s="41"/>
      <c r="I160" s="96"/>
      <c r="J160" s="34"/>
      <c r="K160" s="35"/>
    </row>
    <row r="161" spans="1:23" s="4" customFormat="1" ht="12" customHeight="1">
      <c r="A161" s="102"/>
      <c r="B161" s="73"/>
      <c r="C161" s="80"/>
      <c r="D161" s="73"/>
      <c r="E161" s="80"/>
      <c r="F161" s="66"/>
      <c r="G161" s="153"/>
      <c r="H161" s="41"/>
      <c r="I161" s="96"/>
      <c r="J161" s="34"/>
      <c r="K161" s="3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s="4" customFormat="1" ht="12" customHeight="1">
      <c r="A162" s="118" t="s">
        <v>171</v>
      </c>
      <c r="B162" s="136" t="s">
        <v>109</v>
      </c>
      <c r="C162" s="136"/>
      <c r="D162" s="136"/>
      <c r="E162" s="41"/>
      <c r="F162" s="3"/>
      <c r="G162" s="148"/>
      <c r="H162" s="73"/>
      <c r="I162" s="98"/>
      <c r="J162" s="67"/>
      <c r="K162" s="8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s="4" customFormat="1" ht="12" customHeight="1">
      <c r="A163" s="102"/>
      <c r="B163" s="38"/>
      <c r="C163" s="39"/>
      <c r="D163" s="40"/>
      <c r="E163" s="41"/>
      <c r="F163" s="3"/>
      <c r="G163" s="148"/>
      <c r="H163" s="73"/>
      <c r="I163" s="98"/>
      <c r="J163" s="67"/>
      <c r="K163" s="8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11" s="3" customFormat="1" ht="97.5" customHeight="1">
      <c r="A164" s="102"/>
      <c r="B164" s="73" t="s">
        <v>104</v>
      </c>
      <c r="C164" s="80">
        <v>2</v>
      </c>
      <c r="D164" s="73"/>
      <c r="E164" s="80" t="s">
        <v>1</v>
      </c>
      <c r="F164" s="66"/>
      <c r="G164" s="145">
        <f>C164*F164</f>
        <v>0</v>
      </c>
      <c r="H164" s="41"/>
      <c r="I164" s="96"/>
      <c r="J164" s="34"/>
      <c r="K164" s="35"/>
    </row>
    <row r="165" spans="1:23" s="4" customFormat="1" ht="12" customHeight="1">
      <c r="A165" s="102"/>
      <c r="B165" s="26"/>
      <c r="C165" s="42"/>
      <c r="D165" s="28"/>
      <c r="E165" s="28"/>
      <c r="G165" s="146"/>
      <c r="H165" s="41"/>
      <c r="I165" s="96"/>
      <c r="J165" s="34"/>
      <c r="K165" s="35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s="4" customFormat="1" ht="12" customHeight="1">
      <c r="A166" s="102" t="s">
        <v>172</v>
      </c>
      <c r="B166" s="73" t="s">
        <v>122</v>
      </c>
      <c r="C166" s="42"/>
      <c r="D166" s="28"/>
      <c r="E166" s="28"/>
      <c r="G166" s="146"/>
      <c r="H166" s="73"/>
      <c r="I166" s="98"/>
      <c r="J166" s="67"/>
      <c r="K166" s="8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s="4" customFormat="1" ht="12" customHeight="1">
      <c r="A167" s="102"/>
      <c r="B167" s="73" t="s">
        <v>126</v>
      </c>
      <c r="C167" s="42"/>
      <c r="D167" s="28"/>
      <c r="E167" s="28"/>
      <c r="G167" s="146"/>
      <c r="H167" s="28"/>
      <c r="I167" s="93"/>
      <c r="J167" s="13"/>
      <c r="K167" s="12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s="4" customFormat="1" ht="12" customHeight="1">
      <c r="A168" s="102"/>
      <c r="B168" s="73" t="s">
        <v>124</v>
      </c>
      <c r="C168" s="42"/>
      <c r="D168" s="28"/>
      <c r="E168" s="28"/>
      <c r="G168" s="146"/>
      <c r="H168" s="28"/>
      <c r="I168" s="93"/>
      <c r="J168" s="13"/>
      <c r="K168" s="1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s="4" customFormat="1" ht="12" customHeight="1">
      <c r="A169" s="102"/>
      <c r="B169" s="73" t="s">
        <v>125</v>
      </c>
      <c r="C169" s="42"/>
      <c r="D169" s="28"/>
      <c r="E169" s="28"/>
      <c r="G169" s="146"/>
      <c r="H169" s="28"/>
      <c r="I169" s="93"/>
      <c r="J169" s="13"/>
      <c r="K169" s="1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s="4" customFormat="1" ht="12" customHeight="1">
      <c r="A170" s="102"/>
      <c r="B170" s="26"/>
      <c r="C170" s="42"/>
      <c r="D170" s="28"/>
      <c r="E170" s="28"/>
      <c r="G170" s="146"/>
      <c r="H170" s="28"/>
      <c r="I170" s="93"/>
      <c r="J170" s="13"/>
      <c r="K170" s="1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s="4" customFormat="1" ht="12" customHeight="1">
      <c r="A171" s="102"/>
      <c r="B171" s="26" t="s">
        <v>6</v>
      </c>
      <c r="C171" s="27">
        <f>C37</f>
        <v>824.89</v>
      </c>
      <c r="D171" s="26"/>
      <c r="E171" s="28" t="s">
        <v>1</v>
      </c>
      <c r="G171" s="145">
        <f>C171*F171</f>
        <v>0</v>
      </c>
      <c r="H171" s="28"/>
      <c r="I171" s="93"/>
      <c r="J171" s="13"/>
      <c r="K171" s="1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s="4" customFormat="1" ht="12" customHeight="1">
      <c r="A172" s="102"/>
      <c r="B172" s="26"/>
      <c r="C172" s="42"/>
      <c r="D172" s="28"/>
      <c r="E172" s="28"/>
      <c r="G172" s="146"/>
      <c r="H172" s="28"/>
      <c r="I172" s="93"/>
      <c r="J172" s="13"/>
      <c r="K172" s="1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s="4" customFormat="1" ht="12" customHeight="1">
      <c r="A173" s="102" t="s">
        <v>173</v>
      </c>
      <c r="B173" s="73" t="s">
        <v>114</v>
      </c>
      <c r="C173" s="44"/>
      <c r="D173" s="43"/>
      <c r="E173" s="28"/>
      <c r="G173" s="146"/>
      <c r="H173" s="28"/>
      <c r="I173" s="93"/>
      <c r="J173" s="13"/>
      <c r="K173" s="12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s="4" customFormat="1" ht="12" customHeight="1">
      <c r="A174" s="102"/>
      <c r="B174" s="73" t="s">
        <v>117</v>
      </c>
      <c r="C174" s="44"/>
      <c r="D174" s="43"/>
      <c r="E174" s="28"/>
      <c r="G174" s="146"/>
      <c r="H174" s="28"/>
      <c r="I174" s="93"/>
      <c r="J174" s="13"/>
      <c r="K174" s="12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s="4" customFormat="1" ht="12" customHeight="1">
      <c r="A175" s="102"/>
      <c r="B175" s="73" t="s">
        <v>116</v>
      </c>
      <c r="C175" s="44"/>
      <c r="D175" s="43"/>
      <c r="E175" s="28"/>
      <c r="G175" s="146"/>
      <c r="H175" s="43"/>
      <c r="I175" s="90"/>
      <c r="J175" s="13"/>
      <c r="K175" s="1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s="4" customFormat="1" ht="12" customHeight="1">
      <c r="A176" s="102"/>
      <c r="B176" s="73" t="s">
        <v>115</v>
      </c>
      <c r="C176" s="44"/>
      <c r="D176" s="43"/>
      <c r="E176" s="28"/>
      <c r="G176" s="146"/>
      <c r="H176" s="43"/>
      <c r="I176" s="90"/>
      <c r="J176" s="13"/>
      <c r="K176" s="1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s="4" customFormat="1" ht="12" customHeight="1">
      <c r="A177" s="102"/>
      <c r="B177" s="43"/>
      <c r="C177" s="44"/>
      <c r="D177" s="43"/>
      <c r="E177" s="28"/>
      <c r="G177" s="146"/>
      <c r="H177" s="43"/>
      <c r="I177" s="90"/>
      <c r="J177" s="13"/>
      <c r="K177" s="12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s="4" customFormat="1" ht="12" customHeight="1">
      <c r="A178" s="102"/>
      <c r="B178" s="73" t="s">
        <v>104</v>
      </c>
      <c r="C178" s="80">
        <v>11</v>
      </c>
      <c r="D178" s="73"/>
      <c r="E178" s="80" t="s">
        <v>1</v>
      </c>
      <c r="F178" s="66"/>
      <c r="G178" s="145">
        <f>C178*F178</f>
        <v>0</v>
      </c>
      <c r="H178" s="43"/>
      <c r="I178" s="90"/>
      <c r="J178" s="13"/>
      <c r="K178" s="12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s="4" customFormat="1" ht="12" customHeight="1">
      <c r="A179" s="102"/>
      <c r="B179" s="43"/>
      <c r="C179" s="44"/>
      <c r="D179" s="43"/>
      <c r="E179" s="28"/>
      <c r="G179" s="146"/>
      <c r="H179" s="43"/>
      <c r="I179" s="90"/>
      <c r="J179" s="13"/>
      <c r="K179" s="12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s="4" customFormat="1" ht="12" customHeight="1">
      <c r="A180" s="102" t="s">
        <v>174</v>
      </c>
      <c r="B180" s="73" t="s">
        <v>118</v>
      </c>
      <c r="C180" s="44"/>
      <c r="D180" s="43"/>
      <c r="E180" s="28"/>
      <c r="G180" s="146"/>
      <c r="H180" s="73"/>
      <c r="I180" s="98"/>
      <c r="J180" s="67"/>
      <c r="K180" s="8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s="4" customFormat="1" ht="12" customHeight="1">
      <c r="A181" s="102"/>
      <c r="B181" s="73" t="s">
        <v>119</v>
      </c>
      <c r="C181" s="44"/>
      <c r="D181" s="43"/>
      <c r="E181" s="28"/>
      <c r="G181" s="146"/>
      <c r="H181" s="43"/>
      <c r="I181" s="90"/>
      <c r="J181" s="13"/>
      <c r="K181" s="12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s="4" customFormat="1" ht="12" customHeight="1">
      <c r="A182" s="102"/>
      <c r="B182" s="73"/>
      <c r="C182" s="44"/>
      <c r="D182" s="43"/>
      <c r="E182" s="28"/>
      <c r="G182" s="146"/>
      <c r="H182" s="43"/>
      <c r="I182" s="90"/>
      <c r="J182" s="13"/>
      <c r="K182" s="12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s="4" customFormat="1" ht="12" customHeight="1">
      <c r="A183" s="102"/>
      <c r="B183" s="26" t="s">
        <v>6</v>
      </c>
      <c r="C183" s="27">
        <f>C171</f>
        <v>824.89</v>
      </c>
      <c r="D183" s="26"/>
      <c r="E183" s="28" t="s">
        <v>1</v>
      </c>
      <c r="G183" s="145">
        <f>C183*F183</f>
        <v>0</v>
      </c>
      <c r="H183" s="43"/>
      <c r="I183" s="90"/>
      <c r="J183" s="13"/>
      <c r="K183" s="12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s="4" customFormat="1" ht="12" customHeight="1">
      <c r="A184" s="102"/>
      <c r="B184" s="26"/>
      <c r="C184" s="27"/>
      <c r="D184" s="26"/>
      <c r="E184" s="28"/>
      <c r="G184" s="146"/>
      <c r="H184" s="43"/>
      <c r="I184" s="90"/>
      <c r="J184" s="13"/>
      <c r="K184" s="1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s="4" customFormat="1" ht="12" customHeight="1">
      <c r="A185" s="102" t="s">
        <v>175</v>
      </c>
      <c r="B185" s="73" t="s">
        <v>120</v>
      </c>
      <c r="C185" s="44"/>
      <c r="D185" s="43"/>
      <c r="E185" s="28"/>
      <c r="G185" s="146"/>
      <c r="H185" s="28"/>
      <c r="I185" s="93"/>
      <c r="J185" s="13"/>
      <c r="K185" s="1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s="4" customFormat="1" ht="12" customHeight="1">
      <c r="A186" s="102"/>
      <c r="B186" s="73" t="s">
        <v>121</v>
      </c>
      <c r="C186" s="44"/>
      <c r="D186" s="43"/>
      <c r="E186" s="28"/>
      <c r="G186" s="146"/>
      <c r="H186" s="28"/>
      <c r="I186" s="93"/>
      <c r="J186" s="13"/>
      <c r="K186" s="1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s="4" customFormat="1" ht="12" customHeight="1">
      <c r="A187" s="102"/>
      <c r="B187" s="43"/>
      <c r="C187" s="44"/>
      <c r="D187" s="43"/>
      <c r="E187" s="28"/>
      <c r="G187" s="146"/>
      <c r="H187" s="43"/>
      <c r="I187" s="90"/>
      <c r="J187" s="13"/>
      <c r="K187" s="12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s="4" customFormat="1" ht="12" customHeight="1">
      <c r="A188" s="102"/>
      <c r="B188" s="26" t="s">
        <v>6</v>
      </c>
      <c r="C188" s="27">
        <f>C171</f>
        <v>824.89</v>
      </c>
      <c r="D188" s="26"/>
      <c r="E188" s="28" t="s">
        <v>1</v>
      </c>
      <c r="G188" s="145">
        <f>C188*F188</f>
        <v>0</v>
      </c>
      <c r="H188" s="43"/>
      <c r="I188" s="90"/>
      <c r="J188" s="13"/>
      <c r="K188" s="12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s="4" customFormat="1" ht="12" customHeight="1">
      <c r="A189" s="102"/>
      <c r="B189" s="43"/>
      <c r="C189" s="44"/>
      <c r="D189" s="43"/>
      <c r="E189" s="28"/>
      <c r="G189" s="146"/>
      <c r="H189" s="43"/>
      <c r="I189" s="90"/>
      <c r="J189" s="13"/>
      <c r="K189" s="12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s="4" customFormat="1" ht="12" customHeight="1">
      <c r="A190" s="102" t="s">
        <v>176</v>
      </c>
      <c r="B190" s="26" t="s">
        <v>35</v>
      </c>
      <c r="C190" s="26"/>
      <c r="D190" s="26"/>
      <c r="E190" s="26"/>
      <c r="G190" s="146"/>
      <c r="H190" s="28"/>
      <c r="I190" s="93"/>
      <c r="J190" s="13"/>
      <c r="K190" s="1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s="4" customFormat="1" ht="12" customHeight="1">
      <c r="A191" s="102"/>
      <c r="B191" s="26"/>
      <c r="C191" s="26"/>
      <c r="D191" s="26"/>
      <c r="E191" s="26"/>
      <c r="G191" s="146"/>
      <c r="H191" s="43"/>
      <c r="I191" s="90"/>
      <c r="J191" s="13"/>
      <c r="K191" s="1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s="4" customFormat="1" ht="12" customHeight="1">
      <c r="A192" s="102"/>
      <c r="B192" s="26" t="s">
        <v>18</v>
      </c>
      <c r="C192" s="27">
        <f>C37*3.2</f>
        <v>2639.648</v>
      </c>
      <c r="D192" s="26"/>
      <c r="E192" s="28" t="s">
        <v>1</v>
      </c>
      <c r="G192" s="145">
        <f>C192*F192</f>
        <v>0</v>
      </c>
      <c r="H192" s="26"/>
      <c r="I192" s="91"/>
      <c r="J192" s="13"/>
      <c r="K192" s="12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s="4" customFormat="1" ht="12" customHeight="1">
      <c r="A193" s="102"/>
      <c r="B193" s="26"/>
      <c r="C193" s="27"/>
      <c r="D193" s="26"/>
      <c r="E193" s="28"/>
      <c r="G193" s="146"/>
      <c r="H193" s="26"/>
      <c r="I193" s="91"/>
      <c r="J193" s="13"/>
      <c r="K193" s="12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s="4" customFormat="1" ht="12" customHeight="1">
      <c r="A194" s="102" t="s">
        <v>177</v>
      </c>
      <c r="B194" s="26" t="s">
        <v>36</v>
      </c>
      <c r="C194" s="27"/>
      <c r="D194" s="26"/>
      <c r="E194" s="28"/>
      <c r="G194" s="146"/>
      <c r="H194" s="28"/>
      <c r="I194" s="93"/>
      <c r="J194" s="13"/>
      <c r="K194" s="1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s="4" customFormat="1" ht="12" customHeight="1">
      <c r="A195" s="102"/>
      <c r="B195" s="26"/>
      <c r="C195" s="27"/>
      <c r="D195" s="26"/>
      <c r="E195" s="28"/>
      <c r="G195" s="146"/>
      <c r="H195" s="28"/>
      <c r="I195" s="93"/>
      <c r="J195" s="13"/>
      <c r="K195" s="1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s="4" customFormat="1" ht="12" customHeight="1">
      <c r="A196" s="102"/>
      <c r="B196" s="26"/>
      <c r="C196" s="27" t="s">
        <v>37</v>
      </c>
      <c r="D196" s="26"/>
      <c r="E196" s="28">
        <v>8</v>
      </c>
      <c r="G196" s="146"/>
      <c r="H196" s="28"/>
      <c r="I196" s="93"/>
      <c r="J196" s="13"/>
      <c r="K196" s="1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s="4" customFormat="1" ht="12" customHeight="1">
      <c r="A197" s="102"/>
      <c r="B197" s="26"/>
      <c r="C197" s="27"/>
      <c r="D197" s="26"/>
      <c r="E197" s="28"/>
      <c r="G197" s="146"/>
      <c r="H197" s="28"/>
      <c r="I197" s="93"/>
      <c r="J197" s="13"/>
      <c r="K197" s="12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s="4" customFormat="1" ht="12" customHeight="1">
      <c r="A198" s="102" t="s">
        <v>178</v>
      </c>
      <c r="B198" s="26" t="s">
        <v>38</v>
      </c>
      <c r="C198" s="27"/>
      <c r="D198" s="26"/>
      <c r="E198" s="28"/>
      <c r="G198" s="146"/>
      <c r="H198" s="28"/>
      <c r="I198" s="93"/>
      <c r="J198" s="13"/>
      <c r="K198" s="12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s="4" customFormat="1" ht="12" customHeight="1">
      <c r="A199" s="102"/>
      <c r="B199" s="26" t="s">
        <v>39</v>
      </c>
      <c r="C199" s="27"/>
      <c r="D199" s="26"/>
      <c r="E199" s="28"/>
      <c r="G199" s="146"/>
      <c r="H199" s="28"/>
      <c r="I199" s="93"/>
      <c r="J199" s="13"/>
      <c r="K199" s="12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s="4" customFormat="1" ht="12" customHeight="1">
      <c r="A200" s="102"/>
      <c r="B200" s="26"/>
      <c r="C200" s="27"/>
      <c r="D200" s="26"/>
      <c r="E200" s="28"/>
      <c r="G200" s="146"/>
      <c r="H200" s="28"/>
      <c r="I200" s="93"/>
      <c r="J200" s="13"/>
      <c r="K200" s="12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s="4" customFormat="1" ht="12" customHeight="1">
      <c r="A201" s="102"/>
      <c r="B201" s="26"/>
      <c r="C201" s="27" t="s">
        <v>37</v>
      </c>
      <c r="D201" s="26"/>
      <c r="E201" s="28">
        <v>8</v>
      </c>
      <c r="G201" s="146"/>
      <c r="H201" s="28"/>
      <c r="I201" s="93"/>
      <c r="J201" s="13"/>
      <c r="K201" s="12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s="4" customFormat="1" ht="12" customHeight="1">
      <c r="A202" s="102"/>
      <c r="B202" s="26"/>
      <c r="C202" s="27"/>
      <c r="D202" s="26"/>
      <c r="E202" s="28"/>
      <c r="G202" s="146"/>
      <c r="H202" s="28"/>
      <c r="I202" s="93"/>
      <c r="J202" s="13"/>
      <c r="K202" s="1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s="4" customFormat="1" ht="12" customHeight="1">
      <c r="A203" s="102" t="s">
        <v>179</v>
      </c>
      <c r="B203" s="26" t="s">
        <v>40</v>
      </c>
      <c r="C203" s="27"/>
      <c r="D203" s="26"/>
      <c r="E203" s="28"/>
      <c r="G203" s="146"/>
      <c r="H203" s="28"/>
      <c r="I203" s="93"/>
      <c r="J203" s="13"/>
      <c r="K203" s="12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s="4" customFormat="1" ht="12" customHeight="1">
      <c r="A204" s="102"/>
      <c r="B204" s="26" t="s">
        <v>41</v>
      </c>
      <c r="C204" s="27"/>
      <c r="D204" s="26"/>
      <c r="E204" s="28"/>
      <c r="G204" s="146"/>
      <c r="H204" s="28"/>
      <c r="I204" s="93"/>
      <c r="J204" s="13"/>
      <c r="K204" s="12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s="4" customFormat="1" ht="12" customHeight="1">
      <c r="A205" s="102"/>
      <c r="B205" s="26" t="s">
        <v>39</v>
      </c>
      <c r="C205" s="27"/>
      <c r="D205" s="26"/>
      <c r="E205" s="28"/>
      <c r="G205" s="146"/>
      <c r="H205" s="28"/>
      <c r="I205" s="93"/>
      <c r="J205" s="13"/>
      <c r="K205" s="1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s="4" customFormat="1" ht="12" customHeight="1">
      <c r="A206" s="102"/>
      <c r="B206" s="26"/>
      <c r="C206" s="27"/>
      <c r="D206" s="26"/>
      <c r="E206" s="28"/>
      <c r="G206" s="146"/>
      <c r="H206" s="28"/>
      <c r="I206" s="93"/>
      <c r="J206" s="13"/>
      <c r="K206" s="12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s="4" customFormat="1" ht="12" customHeight="1">
      <c r="A207" s="102"/>
      <c r="B207" s="26" t="s">
        <v>2</v>
      </c>
      <c r="C207" s="27"/>
      <c r="D207" s="26"/>
      <c r="E207" s="28"/>
      <c r="G207" s="146"/>
      <c r="H207" s="28"/>
      <c r="I207" s="93"/>
      <c r="J207" s="13"/>
      <c r="K207" s="12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s="4" customFormat="1" ht="12" customHeight="1">
      <c r="A208" s="102"/>
      <c r="B208" s="26"/>
      <c r="C208" s="27"/>
      <c r="D208" s="26"/>
      <c r="E208" s="32"/>
      <c r="F208" s="28"/>
      <c r="G208" s="154"/>
      <c r="H208" s="28"/>
      <c r="I208" s="93"/>
      <c r="J208" s="13"/>
      <c r="K208" s="1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s="4" customFormat="1" ht="12" customHeight="1">
      <c r="A209" s="102" t="s">
        <v>180</v>
      </c>
      <c r="B209" s="26" t="s">
        <v>162</v>
      </c>
      <c r="C209" s="26"/>
      <c r="D209" s="26"/>
      <c r="E209" s="26"/>
      <c r="F209" s="26"/>
      <c r="G209" s="146"/>
      <c r="H209" s="28"/>
      <c r="I209" s="93"/>
      <c r="J209" s="13"/>
      <c r="K209" s="12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s="4" customFormat="1" ht="12" customHeight="1">
      <c r="A210" s="102"/>
      <c r="B210" s="26"/>
      <c r="C210" s="26"/>
      <c r="D210" s="26"/>
      <c r="E210" s="26"/>
      <c r="F210" s="26"/>
      <c r="G210" s="146"/>
      <c r="H210" s="14"/>
      <c r="I210" s="84"/>
      <c r="J210" s="13"/>
      <c r="K210" s="12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s="4" customFormat="1" ht="12" customHeight="1">
      <c r="A211" s="102"/>
      <c r="B211" s="26" t="s">
        <v>2</v>
      </c>
      <c r="C211" s="31">
        <v>5</v>
      </c>
      <c r="D211" s="26" t="s">
        <v>3</v>
      </c>
      <c r="E211" s="32"/>
      <c r="F211" s="28"/>
      <c r="G211" s="155">
        <f>SUM(G37:G192)*0.05</f>
        <v>0</v>
      </c>
      <c r="H211" s="14"/>
      <c r="I211" s="84"/>
      <c r="J211" s="13"/>
      <c r="K211" s="12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s="4" customFormat="1" ht="12" customHeight="1">
      <c r="A212" s="102"/>
      <c r="B212" s="45"/>
      <c r="C212" s="46"/>
      <c r="D212" s="45"/>
      <c r="E212" s="48"/>
      <c r="F212" s="47"/>
      <c r="G212" s="48"/>
      <c r="H212" s="14"/>
      <c r="I212" s="84"/>
      <c r="J212" s="13"/>
      <c r="K212" s="12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s="4" customFormat="1" ht="18" customHeight="1" thickBot="1">
      <c r="A213" s="111"/>
      <c r="B213" s="49" t="s">
        <v>127</v>
      </c>
      <c r="C213" s="50"/>
      <c r="D213" s="51"/>
      <c r="E213" s="53"/>
      <c r="F213" s="52"/>
      <c r="G213" s="156">
        <f>SUM(G37:G211)</f>
        <v>0</v>
      </c>
      <c r="H213" s="14"/>
      <c r="I213" s="84"/>
      <c r="J213" s="13"/>
      <c r="K213" s="12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s="4" customFormat="1" ht="12" customHeight="1" thickTop="1">
      <c r="A214" s="112"/>
      <c r="B214" s="5"/>
      <c r="C214" s="5"/>
      <c r="D214" s="5"/>
      <c r="E214" s="2"/>
      <c r="F214" s="5"/>
      <c r="G214" s="2"/>
      <c r="H214" s="14"/>
      <c r="I214" s="84"/>
      <c r="J214" s="13"/>
      <c r="K214" s="1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s="4" customFormat="1" ht="16.5" thickBot="1">
      <c r="A215" s="102"/>
      <c r="B215" s="26"/>
      <c r="C215" s="26"/>
      <c r="D215" s="26"/>
      <c r="E215" s="26"/>
      <c r="F215" s="26"/>
      <c r="G215" s="26"/>
      <c r="H215" s="54"/>
      <c r="I215" s="99"/>
      <c r="J215" s="55"/>
      <c r="K215" s="5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7" ht="13.5" thickTop="1">
      <c r="A216" s="102"/>
      <c r="B216" s="26"/>
      <c r="C216" s="26"/>
      <c r="D216" s="26"/>
      <c r="E216" s="26"/>
      <c r="F216" s="26"/>
      <c r="G216" s="26"/>
    </row>
    <row r="217" spans="1:23" s="4" customFormat="1" ht="12" customHeight="1">
      <c r="A217" s="103" t="s">
        <v>129</v>
      </c>
      <c r="B217" s="101" t="s">
        <v>128</v>
      </c>
      <c r="C217" s="26"/>
      <c r="D217" s="26"/>
      <c r="E217" s="26"/>
      <c r="F217" s="26"/>
      <c r="G217" s="26"/>
      <c r="H217" s="14"/>
      <c r="I217" s="84"/>
      <c r="J217" s="13"/>
      <c r="K217" s="12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s="4" customFormat="1" ht="12" customHeight="1">
      <c r="A218" s="102"/>
      <c r="B218" s="26"/>
      <c r="C218" s="26"/>
      <c r="D218" s="26"/>
      <c r="E218" s="26"/>
      <c r="F218" s="26"/>
      <c r="G218" s="26"/>
      <c r="H218" s="14"/>
      <c r="I218" s="84"/>
      <c r="J218" s="13"/>
      <c r="K218" s="12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s="4" customFormat="1" ht="27" customHeight="1">
      <c r="A219" s="102"/>
      <c r="B219" s="142" t="s">
        <v>222</v>
      </c>
      <c r="C219" s="142" t="s">
        <v>223</v>
      </c>
      <c r="D219" s="142"/>
      <c r="E219" s="143"/>
      <c r="F219" s="144" t="s">
        <v>224</v>
      </c>
      <c r="G219" s="144" t="s">
        <v>225</v>
      </c>
      <c r="H219" s="14"/>
      <c r="I219" s="84"/>
      <c r="J219" s="13"/>
      <c r="K219" s="12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s="4" customFormat="1" ht="12" customHeight="1">
      <c r="A220" s="102" t="s">
        <v>160</v>
      </c>
      <c r="B220" s="26" t="s">
        <v>130</v>
      </c>
      <c r="C220" s="113"/>
      <c r="D220" s="114"/>
      <c r="E220" s="26"/>
      <c r="F220" s="115"/>
      <c r="G220" s="26"/>
      <c r="H220" s="14"/>
      <c r="I220" s="84"/>
      <c r="J220" s="13"/>
      <c r="K220" s="1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s="4" customFormat="1" ht="12" customHeight="1">
      <c r="A221" s="102"/>
      <c r="B221" s="26" t="s">
        <v>131</v>
      </c>
      <c r="C221" s="113"/>
      <c r="D221" s="114"/>
      <c r="E221" s="26"/>
      <c r="F221" s="115"/>
      <c r="G221" s="26"/>
      <c r="H221" s="14"/>
      <c r="I221" s="84"/>
      <c r="J221" s="13"/>
      <c r="K221" s="1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s="4" customFormat="1" ht="12" customHeight="1">
      <c r="A222" s="102"/>
      <c r="B222" s="26" t="s">
        <v>132</v>
      </c>
      <c r="C222" s="113"/>
      <c r="D222" s="114"/>
      <c r="E222" s="26"/>
      <c r="F222" s="115"/>
      <c r="G222" s="26"/>
      <c r="H222" s="14"/>
      <c r="I222" s="84"/>
      <c r="J222" s="13"/>
      <c r="K222" s="1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s="4" customFormat="1" ht="12" customHeight="1">
      <c r="A223" s="102"/>
      <c r="B223" s="26" t="s">
        <v>133</v>
      </c>
      <c r="C223" s="113"/>
      <c r="D223" s="114"/>
      <c r="E223" s="26"/>
      <c r="F223" s="115"/>
      <c r="G223" s="26"/>
      <c r="H223" s="14"/>
      <c r="I223" s="84"/>
      <c r="J223" s="13"/>
      <c r="K223" s="1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s="4" customFormat="1" ht="12" customHeight="1">
      <c r="A224" s="102"/>
      <c r="B224" s="26" t="s">
        <v>0</v>
      </c>
      <c r="C224" s="31">
        <v>11</v>
      </c>
      <c r="D224" s="26"/>
      <c r="E224" s="28" t="s">
        <v>1</v>
      </c>
      <c r="G224" s="145">
        <f>C224*F224</f>
        <v>0</v>
      </c>
      <c r="H224" s="14"/>
      <c r="I224" s="84"/>
      <c r="J224" s="13"/>
      <c r="K224" s="12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s="4" customFormat="1" ht="12" customHeight="1">
      <c r="A225" s="102"/>
      <c r="B225" s="26"/>
      <c r="C225" s="117"/>
      <c r="D225" s="114"/>
      <c r="E225" s="26"/>
      <c r="F225" s="115"/>
      <c r="G225" s="26"/>
      <c r="H225" s="14"/>
      <c r="I225" s="84"/>
      <c r="J225" s="13"/>
      <c r="K225" s="12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s="4" customFormat="1" ht="12" customHeight="1">
      <c r="A226" s="102" t="s">
        <v>212</v>
      </c>
      <c r="B226" s="26" t="s">
        <v>134</v>
      </c>
      <c r="C226" s="113"/>
      <c r="D226" s="114"/>
      <c r="E226" s="26"/>
      <c r="F226" s="115"/>
      <c r="G226" s="26"/>
      <c r="H226" s="28"/>
      <c r="I226" s="93"/>
      <c r="J226" s="13"/>
      <c r="K226" s="1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s="4" customFormat="1" ht="12" customHeight="1">
      <c r="B227" s="26" t="s">
        <v>135</v>
      </c>
      <c r="C227" s="113"/>
      <c r="D227" s="114"/>
      <c r="E227" s="26"/>
      <c r="F227" s="115"/>
      <c r="G227" s="26"/>
      <c r="H227" s="14"/>
      <c r="I227" s="84"/>
      <c r="J227" s="13"/>
      <c r="K227" s="12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s="4" customFormat="1" ht="12" customHeight="1">
      <c r="A228" s="102"/>
      <c r="B228" s="26" t="s">
        <v>136</v>
      </c>
      <c r="C228" s="113"/>
      <c r="D228" s="114"/>
      <c r="E228" s="26"/>
      <c r="F228" s="115"/>
      <c r="G228" s="26"/>
      <c r="H228" s="14"/>
      <c r="I228" s="84"/>
      <c r="J228" s="13"/>
      <c r="K228" s="12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s="4" customFormat="1" ht="12" customHeight="1">
      <c r="A229" s="102"/>
      <c r="B229" s="33" t="s">
        <v>19</v>
      </c>
      <c r="C229" s="36">
        <f>C249*2.65</f>
        <v>182.055</v>
      </c>
      <c r="D229" s="33"/>
      <c r="E229" s="37" t="s">
        <v>1</v>
      </c>
      <c r="F229" s="70"/>
      <c r="G229" s="145">
        <f>C229*F229</f>
        <v>0</v>
      </c>
      <c r="H229" s="14"/>
      <c r="I229" s="84"/>
      <c r="J229" s="13"/>
      <c r="K229" s="12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s="4" customFormat="1" ht="12" customHeight="1">
      <c r="A230" s="102"/>
      <c r="B230" s="26"/>
      <c r="C230" s="117"/>
      <c r="D230" s="116"/>
      <c r="E230" s="26"/>
      <c r="F230" s="115"/>
      <c r="G230" s="26"/>
      <c r="H230" s="14"/>
      <c r="I230" s="84"/>
      <c r="J230" s="13"/>
      <c r="K230" s="12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s="4" customFormat="1" ht="12" customHeight="1">
      <c r="A231" s="102" t="s">
        <v>213</v>
      </c>
      <c r="B231" s="26" t="s">
        <v>137</v>
      </c>
      <c r="C231" s="113"/>
      <c r="D231" s="114"/>
      <c r="E231" s="26"/>
      <c r="F231" s="115"/>
      <c r="G231" s="26"/>
      <c r="H231" s="37"/>
      <c r="I231" s="95"/>
      <c r="J231" s="34"/>
      <c r="K231" s="7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s="4" customFormat="1" ht="12" customHeight="1">
      <c r="A232" s="102"/>
      <c r="B232" s="26" t="s">
        <v>138</v>
      </c>
      <c r="C232" s="113"/>
      <c r="D232" s="114"/>
      <c r="E232" s="26"/>
      <c r="F232" s="115"/>
      <c r="G232" s="26"/>
      <c r="H232" s="14"/>
      <c r="I232" s="84"/>
      <c r="J232" s="13"/>
      <c r="K232" s="12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s="4" customFormat="1" ht="12" customHeight="1">
      <c r="A233" s="102"/>
      <c r="B233" s="26" t="s">
        <v>139</v>
      </c>
      <c r="C233" s="113"/>
      <c r="D233" s="114"/>
      <c r="E233" s="26"/>
      <c r="F233" s="115"/>
      <c r="G233" s="26"/>
      <c r="H233" s="14"/>
      <c r="I233" s="84"/>
      <c r="J233" s="13"/>
      <c r="K233" s="12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s="4" customFormat="1" ht="12" customHeight="1">
      <c r="A234" s="102"/>
      <c r="B234" s="26" t="s">
        <v>140</v>
      </c>
      <c r="C234" s="113"/>
      <c r="D234" s="114"/>
      <c r="E234" s="26"/>
      <c r="F234" s="115"/>
      <c r="G234" s="26"/>
      <c r="H234" s="14"/>
      <c r="I234" s="84"/>
      <c r="J234" s="13"/>
      <c r="K234" s="12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s="4" customFormat="1" ht="12" customHeight="1">
      <c r="A235" s="102"/>
      <c r="B235" s="73" t="s">
        <v>19</v>
      </c>
      <c r="C235" s="80">
        <f>C229-C249*0.21</f>
        <v>167.62800000000001</v>
      </c>
      <c r="D235" s="73"/>
      <c r="E235" s="80" t="s">
        <v>1</v>
      </c>
      <c r="F235" s="66"/>
      <c r="G235" s="145">
        <f>C235*F235</f>
        <v>0</v>
      </c>
      <c r="H235" s="14"/>
      <c r="I235" s="84"/>
      <c r="J235" s="13"/>
      <c r="K235" s="12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s="4" customFormat="1" ht="12" customHeight="1">
      <c r="A236" s="102"/>
      <c r="B236" s="26"/>
      <c r="C236" s="121"/>
      <c r="D236" s="114"/>
      <c r="E236" s="26"/>
      <c r="F236" s="115"/>
      <c r="G236" s="26"/>
      <c r="H236" s="14"/>
      <c r="I236" s="84"/>
      <c r="J236" s="13"/>
      <c r="K236" s="12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s="4" customFormat="1" ht="12" customHeight="1">
      <c r="A237" s="102" t="s">
        <v>163</v>
      </c>
      <c r="B237" s="26" t="s">
        <v>141</v>
      </c>
      <c r="C237" s="113"/>
      <c r="D237" s="114"/>
      <c r="E237" s="26"/>
      <c r="F237" s="115"/>
      <c r="G237" s="26"/>
      <c r="H237" s="73"/>
      <c r="I237" s="98"/>
      <c r="J237" s="67"/>
      <c r="K237" s="8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s="4" customFormat="1" ht="12" customHeight="1">
      <c r="A238" s="102"/>
      <c r="B238" s="26" t="s">
        <v>142</v>
      </c>
      <c r="C238" s="113"/>
      <c r="D238" s="114"/>
      <c r="E238" s="26"/>
      <c r="F238" s="115"/>
      <c r="G238" s="26"/>
      <c r="H238" s="14"/>
      <c r="I238" s="84"/>
      <c r="J238" s="13"/>
      <c r="K238" s="12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s="4" customFormat="1" ht="12" customHeight="1">
      <c r="A239" s="102"/>
      <c r="B239" s="26" t="s">
        <v>143</v>
      </c>
      <c r="C239" s="113"/>
      <c r="D239" s="114"/>
      <c r="E239" s="26"/>
      <c r="F239" s="115"/>
      <c r="G239" s="26"/>
      <c r="H239" s="14"/>
      <c r="I239" s="84"/>
      <c r="J239" s="13"/>
      <c r="K239" s="12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s="4" customFormat="1" ht="12" customHeight="1">
      <c r="A240" s="102"/>
      <c r="B240" s="73" t="s">
        <v>19</v>
      </c>
      <c r="C240" s="80">
        <f>C229-C235</f>
        <v>14.426999999999992</v>
      </c>
      <c r="D240" s="73"/>
      <c r="E240" s="80" t="s">
        <v>1</v>
      </c>
      <c r="F240" s="66"/>
      <c r="G240" s="145">
        <f>C240*F240</f>
        <v>0</v>
      </c>
      <c r="H240" s="14"/>
      <c r="I240" s="84"/>
      <c r="J240" s="13"/>
      <c r="K240" s="12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s="4" customFormat="1" ht="12" customHeight="1">
      <c r="A241" s="102"/>
      <c r="B241" s="26"/>
      <c r="C241" s="113"/>
      <c r="D241" s="114"/>
      <c r="E241" s="26"/>
      <c r="F241" s="115"/>
      <c r="G241" s="26"/>
      <c r="H241" s="14"/>
      <c r="I241" s="84"/>
      <c r="J241" s="13"/>
      <c r="K241" s="12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s="4" customFormat="1" ht="12" customHeight="1">
      <c r="A242" s="102" t="s">
        <v>164</v>
      </c>
      <c r="B242" s="26" t="s">
        <v>144</v>
      </c>
      <c r="C242" s="113"/>
      <c r="D242" s="114"/>
      <c r="E242" s="26"/>
      <c r="F242" s="115"/>
      <c r="G242" s="26"/>
      <c r="H242" s="73"/>
      <c r="I242" s="98"/>
      <c r="J242" s="67"/>
      <c r="K242" s="8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s="4" customFormat="1" ht="12" customHeight="1">
      <c r="A243" s="102"/>
      <c r="B243" s="26" t="s">
        <v>145</v>
      </c>
      <c r="C243" s="113"/>
      <c r="D243" s="114"/>
      <c r="E243" s="26"/>
      <c r="F243" s="115"/>
      <c r="G243" s="26"/>
      <c r="H243" s="14"/>
      <c r="I243" s="84"/>
      <c r="J243" s="13"/>
      <c r="K243" s="12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s="4" customFormat="1" ht="12" customHeight="1">
      <c r="A244" s="102"/>
      <c r="B244" s="26" t="s">
        <v>18</v>
      </c>
      <c r="C244" s="27">
        <f>C249*0.7</f>
        <v>48.089999999999996</v>
      </c>
      <c r="D244" s="26"/>
      <c r="E244" s="28" t="s">
        <v>1</v>
      </c>
      <c r="G244" s="145">
        <f>C244*F244</f>
        <v>0</v>
      </c>
      <c r="H244" s="14"/>
      <c r="I244" s="84"/>
      <c r="J244" s="13"/>
      <c r="K244" s="12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s="4" customFormat="1" ht="12" customHeight="1">
      <c r="A245" s="102"/>
      <c r="B245" s="26"/>
      <c r="C245" s="113"/>
      <c r="D245" s="114"/>
      <c r="E245" s="26"/>
      <c r="F245" s="115"/>
      <c r="G245" s="26"/>
      <c r="H245" s="14"/>
      <c r="I245" s="84"/>
      <c r="J245" s="13"/>
      <c r="K245" s="12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s="4" customFormat="1" ht="12" customHeight="1">
      <c r="A246" s="102" t="s">
        <v>165</v>
      </c>
      <c r="B246" s="26" t="s">
        <v>146</v>
      </c>
      <c r="C246" s="121"/>
      <c r="D246" s="114"/>
      <c r="E246" s="26"/>
      <c r="F246" s="115"/>
      <c r="G246" s="26"/>
      <c r="H246" s="28"/>
      <c r="I246" s="93"/>
      <c r="J246" s="13"/>
      <c r="K246" s="12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s="4" customFormat="1" ht="12" customHeight="1">
      <c r="A247" s="102"/>
      <c r="B247" s="26" t="s">
        <v>147</v>
      </c>
      <c r="C247" s="121"/>
      <c r="D247" s="114"/>
      <c r="E247" s="26"/>
      <c r="F247" s="115"/>
      <c r="G247" s="26"/>
      <c r="H247" s="14"/>
      <c r="I247" s="84"/>
      <c r="J247" s="13"/>
      <c r="K247" s="12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s="4" customFormat="1" ht="12" customHeight="1">
      <c r="A248" s="102"/>
      <c r="B248" s="26" t="s">
        <v>148</v>
      </c>
      <c r="C248" s="121"/>
      <c r="D248" s="114"/>
      <c r="E248" s="26"/>
      <c r="F248" s="115"/>
      <c r="G248" s="26"/>
      <c r="H248" s="14"/>
      <c r="I248" s="84"/>
      <c r="J248" s="13"/>
      <c r="K248" s="12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s="4" customFormat="1" ht="12" customHeight="1">
      <c r="A249" s="102"/>
      <c r="B249" s="33" t="s">
        <v>6</v>
      </c>
      <c r="C249" s="36">
        <v>68.7</v>
      </c>
      <c r="D249" s="33"/>
      <c r="E249" s="37" t="s">
        <v>1</v>
      </c>
      <c r="F249" s="70"/>
      <c r="G249" s="145">
        <f>C249*F249</f>
        <v>0</v>
      </c>
      <c r="H249" s="14"/>
      <c r="I249" s="84"/>
      <c r="J249" s="13"/>
      <c r="K249" s="12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s="4" customFormat="1" ht="12" customHeight="1">
      <c r="A250" s="102"/>
      <c r="B250" s="26"/>
      <c r="C250" s="121"/>
      <c r="D250" s="114"/>
      <c r="E250" s="26"/>
      <c r="F250" s="115"/>
      <c r="G250" s="26"/>
      <c r="H250" s="14"/>
      <c r="I250" s="84"/>
      <c r="J250" s="13"/>
      <c r="K250" s="12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s="4" customFormat="1" ht="12" customHeight="1">
      <c r="A251" s="102" t="s">
        <v>166</v>
      </c>
      <c r="B251" s="26" t="s">
        <v>149</v>
      </c>
      <c r="C251" s="121"/>
      <c r="D251" s="114"/>
      <c r="E251" s="26"/>
      <c r="F251" s="115"/>
      <c r="G251" s="26"/>
      <c r="H251" s="37"/>
      <c r="I251" s="95"/>
      <c r="J251" s="34"/>
      <c r="K251" s="7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s="4" customFormat="1" ht="12" customHeight="1">
      <c r="A252" s="102"/>
      <c r="B252" s="26" t="s">
        <v>150</v>
      </c>
      <c r="C252" s="121"/>
      <c r="D252" s="114"/>
      <c r="E252" s="26"/>
      <c r="F252" s="115"/>
      <c r="G252" s="26"/>
      <c r="H252" s="14"/>
      <c r="I252" s="84"/>
      <c r="J252" s="13"/>
      <c r="K252" s="12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s="4" customFormat="1" ht="12" customHeight="1">
      <c r="A253" s="102"/>
      <c r="B253" s="26" t="s">
        <v>211</v>
      </c>
      <c r="C253" s="121"/>
      <c r="D253" s="114"/>
      <c r="E253" s="26"/>
      <c r="F253" s="115"/>
      <c r="G253" s="26"/>
      <c r="H253" s="14"/>
      <c r="I253" s="84"/>
      <c r="J253" s="13"/>
      <c r="K253" s="12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s="4" customFormat="1" ht="12" customHeight="1">
      <c r="A254" s="102"/>
      <c r="B254" s="26" t="s">
        <v>151</v>
      </c>
      <c r="C254" s="121"/>
      <c r="D254" s="114"/>
      <c r="E254" s="26"/>
      <c r="F254" s="115"/>
      <c r="G254" s="26"/>
      <c r="H254" s="14"/>
      <c r="I254" s="84"/>
      <c r="J254" s="13"/>
      <c r="K254" s="12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s="4" customFormat="1" ht="12" customHeight="1">
      <c r="A255" s="102"/>
      <c r="B255" s="26" t="s">
        <v>161</v>
      </c>
      <c r="C255" s="121"/>
      <c r="D255" s="114"/>
      <c r="E255" s="26"/>
      <c r="F255" s="115"/>
      <c r="G255" s="26"/>
      <c r="H255" s="14"/>
      <c r="I255" s="84"/>
      <c r="J255" s="13"/>
      <c r="K255" s="12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s="4" customFormat="1" ht="12" customHeight="1">
      <c r="A256" s="102"/>
      <c r="B256" s="26" t="s">
        <v>152</v>
      </c>
      <c r="C256" s="121"/>
      <c r="D256" s="114"/>
      <c r="E256" s="26"/>
      <c r="F256" s="115"/>
      <c r="G256" s="26"/>
      <c r="H256" s="14"/>
      <c r="I256" s="84"/>
      <c r="J256" s="13"/>
      <c r="K256" s="12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s="4" customFormat="1" ht="12" customHeight="1">
      <c r="A257" s="102"/>
      <c r="B257" s="73" t="s">
        <v>104</v>
      </c>
      <c r="C257" s="80">
        <v>11</v>
      </c>
      <c r="D257" s="73"/>
      <c r="E257" s="80" t="s">
        <v>1</v>
      </c>
      <c r="F257" s="66"/>
      <c r="G257" s="145">
        <f>C257*F257</f>
        <v>0</v>
      </c>
      <c r="H257" s="14"/>
      <c r="I257" s="84"/>
      <c r="J257" s="13"/>
      <c r="K257" s="12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s="4" customFormat="1" ht="12" customHeight="1">
      <c r="A258" s="102"/>
      <c r="B258" s="26"/>
      <c r="C258" s="117"/>
      <c r="D258" s="116"/>
      <c r="E258" s="26"/>
      <c r="F258" s="115"/>
      <c r="G258" s="26"/>
      <c r="H258" s="14"/>
      <c r="I258" s="84"/>
      <c r="J258" s="13"/>
      <c r="K258" s="12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s="4" customFormat="1" ht="12" customHeight="1">
      <c r="A259" s="102" t="s">
        <v>167</v>
      </c>
      <c r="B259" s="26" t="s">
        <v>118</v>
      </c>
      <c r="C259" s="113"/>
      <c r="D259" s="114"/>
      <c r="E259" s="26"/>
      <c r="F259" s="115"/>
      <c r="G259" s="26"/>
      <c r="H259" s="73"/>
      <c r="I259" s="98"/>
      <c r="J259" s="67"/>
      <c r="K259" s="8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s="4" customFormat="1" ht="12" customHeight="1">
      <c r="A260" s="102"/>
      <c r="B260" s="26" t="s">
        <v>119</v>
      </c>
      <c r="C260" s="113"/>
      <c r="D260" s="114"/>
      <c r="E260" s="26"/>
      <c r="F260" s="115"/>
      <c r="G260" s="26"/>
      <c r="H260" s="14"/>
      <c r="I260" s="84"/>
      <c r="J260" s="13"/>
      <c r="K260" s="12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s="4" customFormat="1" ht="12" customHeight="1">
      <c r="A261" s="102"/>
      <c r="B261" s="26" t="s">
        <v>6</v>
      </c>
      <c r="C261" s="27">
        <f>C249</f>
        <v>68.7</v>
      </c>
      <c r="D261" s="26"/>
      <c r="E261" s="28" t="s">
        <v>1</v>
      </c>
      <c r="G261" s="145">
        <f>C261*F261</f>
        <v>0</v>
      </c>
      <c r="H261" s="14"/>
      <c r="I261" s="84"/>
      <c r="J261" s="13"/>
      <c r="K261" s="12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s="4" customFormat="1" ht="12" customHeight="1">
      <c r="A262" s="102"/>
      <c r="B262" s="26"/>
      <c r="C262" s="113"/>
      <c r="D262" s="114"/>
      <c r="E262" s="26"/>
      <c r="F262" s="115"/>
      <c r="G262" s="145"/>
      <c r="H262" s="14"/>
      <c r="I262" s="84"/>
      <c r="J262" s="13"/>
      <c r="K262" s="12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s="4" customFormat="1" ht="12" customHeight="1">
      <c r="A263" s="102" t="s">
        <v>168</v>
      </c>
      <c r="B263" s="26" t="s">
        <v>153</v>
      </c>
      <c r="C263" s="113"/>
      <c r="D263" s="114"/>
      <c r="E263" s="26"/>
      <c r="F263" s="115"/>
      <c r="G263" s="26"/>
      <c r="H263" s="28"/>
      <c r="I263" s="93"/>
      <c r="J263" s="13"/>
      <c r="K263" s="12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s="4" customFormat="1" ht="12" customHeight="1">
      <c r="A264" s="102"/>
      <c r="B264" s="26" t="s">
        <v>6</v>
      </c>
      <c r="C264" s="27">
        <f>C261*2.8</f>
        <v>192.35999999999999</v>
      </c>
      <c r="D264" s="26"/>
      <c r="E264" s="28" t="s">
        <v>1</v>
      </c>
      <c r="G264" s="145">
        <f>C264*F264</f>
        <v>0</v>
      </c>
      <c r="H264" s="14"/>
      <c r="I264" s="84"/>
      <c r="J264" s="13"/>
      <c r="K264" s="12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s="4" customFormat="1" ht="12" customHeight="1">
      <c r="A265" s="102"/>
      <c r="B265" s="26"/>
      <c r="C265" s="117"/>
      <c r="D265" s="116"/>
      <c r="E265" s="26"/>
      <c r="F265" s="115"/>
      <c r="G265" s="26"/>
      <c r="H265" s="14"/>
      <c r="I265" s="84"/>
      <c r="J265" s="13"/>
      <c r="K265" s="1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s="4" customFormat="1" ht="12" customHeight="1">
      <c r="A266" s="102" t="s">
        <v>169</v>
      </c>
      <c r="B266" s="26" t="s">
        <v>154</v>
      </c>
      <c r="C266" s="113"/>
      <c r="D266" s="114"/>
      <c r="E266" s="26"/>
      <c r="F266" s="115"/>
      <c r="G266" s="26"/>
      <c r="H266" s="28"/>
      <c r="I266" s="93"/>
      <c r="J266" s="13"/>
      <c r="K266" s="12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s="4" customFormat="1" ht="12" customHeight="1">
      <c r="A267" s="102"/>
      <c r="B267" s="26" t="s">
        <v>155</v>
      </c>
      <c r="C267" s="113"/>
      <c r="D267" s="114"/>
      <c r="E267" s="26"/>
      <c r="F267" s="115"/>
      <c r="G267" s="26"/>
      <c r="H267" s="14"/>
      <c r="I267" s="84"/>
      <c r="J267" s="13"/>
      <c r="K267" s="12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s="4" customFormat="1" ht="12" customHeight="1">
      <c r="A268" s="102"/>
      <c r="B268" s="26" t="s">
        <v>156</v>
      </c>
      <c r="C268" s="113"/>
      <c r="D268" s="114"/>
      <c r="E268" s="26"/>
      <c r="F268" s="115"/>
      <c r="G268" s="26"/>
      <c r="H268" s="14"/>
      <c r="I268" s="84"/>
      <c r="J268" s="13"/>
      <c r="K268" s="12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s="4" customFormat="1" ht="12" customHeight="1">
      <c r="A269" s="102"/>
      <c r="B269" s="26" t="s">
        <v>157</v>
      </c>
      <c r="C269" s="113"/>
      <c r="D269" s="114"/>
      <c r="E269" s="26"/>
      <c r="F269" s="115"/>
      <c r="G269" s="26"/>
      <c r="H269" s="14"/>
      <c r="I269" s="84"/>
      <c r="J269" s="13"/>
      <c r="K269" s="12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s="4" customFormat="1" ht="12" customHeight="1">
      <c r="A270" s="102"/>
      <c r="B270" s="26" t="s">
        <v>158</v>
      </c>
      <c r="C270" s="113"/>
      <c r="D270" s="114"/>
      <c r="E270" s="26"/>
      <c r="F270" s="120"/>
      <c r="G270" s="26"/>
      <c r="H270" s="14"/>
      <c r="I270" s="84"/>
      <c r="J270" s="13"/>
      <c r="K270" s="12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s="4" customFormat="1" ht="12" customHeight="1">
      <c r="A271" s="102"/>
      <c r="B271" s="26" t="s">
        <v>159</v>
      </c>
      <c r="C271" s="113"/>
      <c r="D271" s="116"/>
      <c r="E271" s="26"/>
      <c r="F271" s="122"/>
      <c r="G271" s="157">
        <f>SUM(G224:G264)*0.05</f>
        <v>0</v>
      </c>
      <c r="H271" s="14"/>
      <c r="I271" s="84"/>
      <c r="J271" s="13"/>
      <c r="K271" s="12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s="4" customFormat="1" ht="12" customHeight="1">
      <c r="A272" s="102"/>
      <c r="B272" s="26"/>
      <c r="C272" s="113"/>
      <c r="D272" s="116"/>
      <c r="E272" s="26"/>
      <c r="F272" s="122"/>
      <c r="G272" s="26"/>
      <c r="H272" s="14"/>
      <c r="I272" s="84"/>
      <c r="J272" s="13"/>
      <c r="K272" s="1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s="4" customFormat="1" ht="20.25" customHeight="1" thickBot="1">
      <c r="A273" s="111"/>
      <c r="B273" s="49" t="s">
        <v>127</v>
      </c>
      <c r="C273" s="50"/>
      <c r="D273" s="51"/>
      <c r="E273" s="53"/>
      <c r="F273" s="52"/>
      <c r="G273" s="156">
        <f>SUM(G224:G271)</f>
        <v>0</v>
      </c>
      <c r="H273" s="14"/>
      <c r="I273" s="84"/>
      <c r="J273" s="13"/>
      <c r="K273" s="1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s="4" customFormat="1" ht="12" customHeight="1" thickTop="1">
      <c r="A274" s="102"/>
      <c r="B274" s="26"/>
      <c r="C274" s="26"/>
      <c r="D274" s="26"/>
      <c r="E274" s="26"/>
      <c r="F274" s="26"/>
      <c r="G274" s="26"/>
      <c r="H274" s="14"/>
      <c r="I274" s="84"/>
      <c r="J274" s="13"/>
      <c r="K274" s="1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s="4" customFormat="1" ht="19.5" customHeight="1" thickBot="1">
      <c r="A275" s="102"/>
      <c r="B275" s="26"/>
      <c r="C275" s="26"/>
      <c r="D275" s="26"/>
      <c r="E275" s="26"/>
      <c r="F275" s="26"/>
      <c r="G275" s="26"/>
      <c r="H275" s="54"/>
      <c r="I275" s="99"/>
      <c r="J275" s="55"/>
      <c r="K275" s="5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s="4" customFormat="1" ht="12" customHeight="1" thickTop="1">
      <c r="A276" s="103" t="s">
        <v>72</v>
      </c>
      <c r="B276" s="101" t="s">
        <v>70</v>
      </c>
      <c r="C276" s="9"/>
      <c r="D276" s="9"/>
      <c r="E276" s="10"/>
      <c r="F276" s="9"/>
      <c r="G276" s="10"/>
      <c r="H276" s="14"/>
      <c r="I276" s="84"/>
      <c r="J276" s="13"/>
      <c r="K276" s="12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s="4" customFormat="1" ht="12" customHeight="1">
      <c r="A277" s="102"/>
      <c r="B277" s="13"/>
      <c r="C277" s="13"/>
      <c r="D277" s="13"/>
      <c r="E277" s="14"/>
      <c r="F277" s="13"/>
      <c r="G277" s="14"/>
      <c r="H277" s="14"/>
      <c r="I277" s="84"/>
      <c r="J277" s="13"/>
      <c r="K277" s="12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s="4" customFormat="1" ht="21" customHeight="1">
      <c r="A278" s="102"/>
      <c r="B278" s="13"/>
      <c r="C278" s="13"/>
      <c r="D278" s="13"/>
      <c r="E278" s="14"/>
      <c r="F278" s="13"/>
      <c r="G278" s="14"/>
      <c r="H278" s="10"/>
      <c r="I278" s="83"/>
      <c r="J278" s="9"/>
      <c r="K278" s="12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s="4" customFormat="1" ht="30" customHeight="1">
      <c r="A279" s="102"/>
      <c r="B279" s="142" t="s">
        <v>222</v>
      </c>
      <c r="C279" s="142" t="s">
        <v>223</v>
      </c>
      <c r="D279" s="142"/>
      <c r="E279" s="143"/>
      <c r="F279" s="144" t="s">
        <v>224</v>
      </c>
      <c r="G279" s="144" t="s">
        <v>225</v>
      </c>
      <c r="H279" s="14"/>
      <c r="I279" s="84"/>
      <c r="J279" s="13"/>
      <c r="K279" s="12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s="4" customFormat="1" ht="12" customHeight="1">
      <c r="A280" s="102" t="s">
        <v>183</v>
      </c>
      <c r="B280" s="26" t="s">
        <v>75</v>
      </c>
      <c r="C280" s="26"/>
      <c r="D280" s="26"/>
      <c r="E280" s="26"/>
      <c r="F280" s="26"/>
      <c r="G280" s="26"/>
      <c r="H280" s="14"/>
      <c r="I280" s="84"/>
      <c r="J280" s="13"/>
      <c r="K280" s="12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s="4" customFormat="1" ht="12" customHeight="1">
      <c r="A281" s="102"/>
      <c r="B281" s="26" t="s">
        <v>5</v>
      </c>
      <c r="C281" s="26"/>
      <c r="D281" s="26"/>
      <c r="E281" s="26"/>
      <c r="F281" s="26"/>
      <c r="G281" s="26"/>
      <c r="H281" s="14"/>
      <c r="I281" s="84"/>
      <c r="J281" s="13"/>
      <c r="K281" s="12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s="4" customFormat="1" ht="12" customHeight="1">
      <c r="A282" s="102"/>
      <c r="B282" s="26" t="s">
        <v>77</v>
      </c>
      <c r="C282" s="26"/>
      <c r="D282" s="26"/>
      <c r="E282" s="26"/>
      <c r="F282" s="26"/>
      <c r="G282" s="26"/>
      <c r="H282" s="14"/>
      <c r="I282" s="84"/>
      <c r="J282" s="13"/>
      <c r="K282" s="12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s="4" customFormat="1" ht="12" customHeight="1">
      <c r="A283" s="102"/>
      <c r="B283" s="26" t="s">
        <v>78</v>
      </c>
      <c r="C283" s="26"/>
      <c r="D283" s="26"/>
      <c r="E283" s="26"/>
      <c r="F283" s="26"/>
      <c r="G283" s="26"/>
      <c r="H283" s="14"/>
      <c r="I283" s="84"/>
      <c r="J283" s="13"/>
      <c r="K283" s="12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s="4" customFormat="1" ht="12" customHeight="1">
      <c r="A284" s="102"/>
      <c r="B284" s="26"/>
      <c r="C284" s="26"/>
      <c r="D284" s="26"/>
      <c r="E284" s="26"/>
      <c r="F284" s="26"/>
      <c r="G284" s="26"/>
      <c r="H284" s="14"/>
      <c r="I284" s="84"/>
      <c r="J284" s="13"/>
      <c r="K284" s="12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s="4" customFormat="1" ht="12" customHeight="1">
      <c r="A285" s="102"/>
      <c r="B285" s="26" t="s">
        <v>6</v>
      </c>
      <c r="C285" s="27">
        <f>13.33+10.07+7.25</f>
        <v>30.65</v>
      </c>
      <c r="D285" s="26"/>
      <c r="E285" s="28" t="s">
        <v>1</v>
      </c>
      <c r="G285" s="145">
        <f>C285*F285</f>
        <v>0</v>
      </c>
      <c r="H285" s="14"/>
      <c r="I285" s="84"/>
      <c r="J285" s="13"/>
      <c r="K285" s="12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s="4" customFormat="1" ht="12" customHeight="1">
      <c r="A286" s="102"/>
      <c r="B286" s="26"/>
      <c r="C286" s="27"/>
      <c r="D286" s="26"/>
      <c r="E286" s="28"/>
      <c r="G286" s="28"/>
      <c r="H286" s="14"/>
      <c r="I286" s="84"/>
      <c r="J286" s="13"/>
      <c r="K286" s="12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s="4" customFormat="1" ht="12" customHeight="1">
      <c r="A287" s="102" t="s">
        <v>183</v>
      </c>
      <c r="B287" s="26" t="s">
        <v>76</v>
      </c>
      <c r="C287" s="27"/>
      <c r="D287" s="26"/>
      <c r="E287" s="28"/>
      <c r="G287" s="28"/>
      <c r="H287" s="28"/>
      <c r="I287" s="90"/>
      <c r="J287" s="13"/>
      <c r="K287" s="12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s="4" customFormat="1" ht="12" customHeight="1">
      <c r="A288" s="102"/>
      <c r="B288" s="26"/>
      <c r="C288" s="27"/>
      <c r="D288" s="26"/>
      <c r="E288" s="28"/>
      <c r="G288" s="28"/>
      <c r="H288" s="28"/>
      <c r="I288" s="90"/>
      <c r="J288" s="13"/>
      <c r="K288" s="12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s="4" customFormat="1" ht="12" customHeight="1">
      <c r="A289" s="102"/>
      <c r="B289" s="26" t="s">
        <v>6</v>
      </c>
      <c r="C289" s="27">
        <f>C285</f>
        <v>30.65</v>
      </c>
      <c r="D289" s="26"/>
      <c r="E289" s="28" t="s">
        <v>1</v>
      </c>
      <c r="G289" s="145">
        <f>C289*F289</f>
        <v>0</v>
      </c>
      <c r="H289" s="28"/>
      <c r="I289" s="90"/>
      <c r="J289" s="13"/>
      <c r="K289" s="12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s="4" customFormat="1" ht="12" customHeight="1">
      <c r="A290" s="102"/>
      <c r="B290" s="26"/>
      <c r="C290" s="26"/>
      <c r="D290" s="26"/>
      <c r="E290" s="26"/>
      <c r="G290" s="26"/>
      <c r="H290" s="28"/>
      <c r="I290" s="90"/>
      <c r="J290" s="13"/>
      <c r="K290" s="12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s="4" customFormat="1" ht="12" customHeight="1">
      <c r="A291" s="102" t="s">
        <v>184</v>
      </c>
      <c r="B291" s="26" t="s">
        <v>7</v>
      </c>
      <c r="C291" s="26"/>
      <c r="D291" s="26"/>
      <c r="E291" s="26"/>
      <c r="G291" s="26"/>
      <c r="H291" s="28"/>
      <c r="I291" s="90"/>
      <c r="J291" s="13"/>
      <c r="K291" s="12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s="4" customFormat="1" ht="12" customHeight="1">
      <c r="A292" s="102"/>
      <c r="B292" s="26" t="s">
        <v>8</v>
      </c>
      <c r="C292" s="26"/>
      <c r="D292" s="26"/>
      <c r="E292" s="26"/>
      <c r="G292" s="26"/>
      <c r="H292" s="26"/>
      <c r="I292" s="91"/>
      <c r="J292" s="13"/>
      <c r="K292" s="12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s="4" customFormat="1" ht="12" customHeight="1">
      <c r="A293" s="102"/>
      <c r="B293" s="26" t="s">
        <v>9</v>
      </c>
      <c r="C293" s="26"/>
      <c r="D293" s="26"/>
      <c r="E293" s="26"/>
      <c r="G293" s="26"/>
      <c r="H293" s="26"/>
      <c r="I293" s="91"/>
      <c r="J293" s="13"/>
      <c r="K293" s="12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s="4" customFormat="1" ht="12" customHeight="1">
      <c r="A294" s="102"/>
      <c r="B294" s="26"/>
      <c r="C294" s="26"/>
      <c r="D294" s="26"/>
      <c r="E294" s="26"/>
      <c r="G294" s="26"/>
      <c r="H294" s="26"/>
      <c r="I294" s="91"/>
      <c r="J294" s="13"/>
      <c r="K294" s="12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s="4" customFormat="1" ht="12" customHeight="1">
      <c r="A295" s="102"/>
      <c r="B295" s="26" t="s">
        <v>6</v>
      </c>
      <c r="C295" s="27">
        <f>C289</f>
        <v>30.65</v>
      </c>
      <c r="D295" s="26"/>
      <c r="E295" s="28" t="s">
        <v>1</v>
      </c>
      <c r="G295" s="145">
        <f>C295*F295</f>
        <v>0</v>
      </c>
      <c r="H295" s="26"/>
      <c r="I295" s="91"/>
      <c r="J295" s="13"/>
      <c r="K295" s="12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s="4" customFormat="1" ht="12" customHeight="1">
      <c r="A296" s="102"/>
      <c r="B296" s="26"/>
      <c r="C296" s="27"/>
      <c r="D296" s="26"/>
      <c r="E296" s="28"/>
      <c r="G296" s="28"/>
      <c r="H296" s="26"/>
      <c r="I296" s="91"/>
      <c r="J296" s="13"/>
      <c r="K296" s="12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s="4" customFormat="1" ht="12" customHeight="1">
      <c r="A297" s="102" t="s">
        <v>185</v>
      </c>
      <c r="B297" s="26" t="s">
        <v>10</v>
      </c>
      <c r="C297" s="26"/>
      <c r="D297" s="26"/>
      <c r="E297" s="26"/>
      <c r="G297" s="26"/>
      <c r="H297" s="28"/>
      <c r="I297" s="90"/>
      <c r="J297" s="13"/>
      <c r="K297" s="12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s="4" customFormat="1" ht="12" customHeight="1">
      <c r="A298" s="102"/>
      <c r="B298" s="26" t="s">
        <v>11</v>
      </c>
      <c r="C298" s="26"/>
      <c r="D298" s="26"/>
      <c r="E298" s="26"/>
      <c r="G298" s="26"/>
      <c r="H298" s="28"/>
      <c r="I298" s="90"/>
      <c r="J298" s="13"/>
      <c r="K298" s="1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s="4" customFormat="1" ht="12" customHeight="1">
      <c r="A299" s="102"/>
      <c r="B299" s="26" t="s">
        <v>12</v>
      </c>
      <c r="C299" s="26"/>
      <c r="D299" s="26"/>
      <c r="E299" s="26"/>
      <c r="G299" s="26"/>
      <c r="H299" s="26"/>
      <c r="I299" s="91"/>
      <c r="J299" s="13"/>
      <c r="K299" s="12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s="4" customFormat="1" ht="12" customHeight="1">
      <c r="A300" s="102"/>
      <c r="B300" s="26"/>
      <c r="C300" s="26"/>
      <c r="D300" s="26"/>
      <c r="E300" s="26"/>
      <c r="G300" s="26"/>
      <c r="H300" s="26"/>
      <c r="I300" s="91"/>
      <c r="J300" s="13"/>
      <c r="K300" s="12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s="4" customFormat="1" ht="12" customHeight="1">
      <c r="A301" s="102"/>
      <c r="B301" s="26" t="s">
        <v>6</v>
      </c>
      <c r="C301" s="27">
        <f>C285</f>
        <v>30.65</v>
      </c>
      <c r="D301" s="26"/>
      <c r="E301" s="28" t="s">
        <v>1</v>
      </c>
      <c r="G301" s="145">
        <f>C301*F301</f>
        <v>0</v>
      </c>
      <c r="H301" s="26"/>
      <c r="I301" s="91"/>
      <c r="J301" s="13"/>
      <c r="K301" s="12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s="4" customFormat="1" ht="12" customHeight="1">
      <c r="A302" s="102"/>
      <c r="B302" s="26"/>
      <c r="C302" s="27"/>
      <c r="D302" s="26"/>
      <c r="E302" s="28"/>
      <c r="G302" s="28"/>
      <c r="H302" s="26"/>
      <c r="I302" s="91"/>
      <c r="J302" s="13"/>
      <c r="K302" s="12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s="4" customFormat="1" ht="12" customHeight="1">
      <c r="A303" s="102" t="s">
        <v>186</v>
      </c>
      <c r="B303" s="29" t="s">
        <v>13</v>
      </c>
      <c r="C303" s="27"/>
      <c r="D303" s="26"/>
      <c r="E303" s="28"/>
      <c r="G303" s="28"/>
      <c r="H303" s="28"/>
      <c r="I303" s="90"/>
      <c r="J303" s="13"/>
      <c r="K303" s="12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s="4" customFormat="1" ht="12" customHeight="1">
      <c r="A304" s="102"/>
      <c r="B304" s="29" t="s">
        <v>14</v>
      </c>
      <c r="C304" s="27"/>
      <c r="D304" s="26"/>
      <c r="E304" s="28"/>
      <c r="G304" s="28"/>
      <c r="H304" s="28"/>
      <c r="I304" s="90"/>
      <c r="J304" s="13"/>
      <c r="K304" s="12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s="4" customFormat="1" ht="12" customHeight="1">
      <c r="A305" s="102"/>
      <c r="B305" s="26"/>
      <c r="C305" s="27"/>
      <c r="D305" s="26"/>
      <c r="E305" s="28"/>
      <c r="G305" s="28"/>
      <c r="H305" s="28"/>
      <c r="I305" s="90"/>
      <c r="J305" s="13"/>
      <c r="K305" s="12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s="4" customFormat="1" ht="12" customHeight="1">
      <c r="A306" s="102"/>
      <c r="B306" s="26" t="s">
        <v>15</v>
      </c>
      <c r="C306" s="27">
        <v>2</v>
      </c>
      <c r="D306" s="26"/>
      <c r="E306" s="28" t="s">
        <v>1</v>
      </c>
      <c r="G306" s="145">
        <f>C306*F306</f>
        <v>0</v>
      </c>
      <c r="H306" s="28"/>
      <c r="I306" s="90"/>
      <c r="J306" s="13"/>
      <c r="K306" s="12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s="4" customFormat="1" ht="12" customHeight="1">
      <c r="A307" s="102"/>
      <c r="B307" s="26"/>
      <c r="C307" s="27"/>
      <c r="D307" s="26"/>
      <c r="E307" s="28"/>
      <c r="G307" s="28"/>
      <c r="H307" s="28"/>
      <c r="I307" s="90"/>
      <c r="J307" s="13"/>
      <c r="K307" s="12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s="4" customFormat="1" ht="12" customHeight="1">
      <c r="A308" s="102"/>
      <c r="B308" s="26"/>
      <c r="C308" s="27"/>
      <c r="D308" s="26"/>
      <c r="E308" s="28"/>
      <c r="G308" s="28"/>
      <c r="H308" s="28"/>
      <c r="I308" s="90"/>
      <c r="J308" s="13"/>
      <c r="K308" s="12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s="4" customFormat="1" ht="12" customHeight="1">
      <c r="A309" s="102" t="s">
        <v>187</v>
      </c>
      <c r="B309" s="29" t="s">
        <v>16</v>
      </c>
      <c r="C309" s="27"/>
      <c r="D309" s="26"/>
      <c r="E309" s="28"/>
      <c r="G309" s="28"/>
      <c r="H309" s="28"/>
      <c r="I309" s="90"/>
      <c r="J309" s="13"/>
      <c r="K309" s="12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s="4" customFormat="1" ht="12" customHeight="1">
      <c r="A310" s="102"/>
      <c r="B310" s="29" t="s">
        <v>49</v>
      </c>
      <c r="C310" s="27"/>
      <c r="D310" s="26"/>
      <c r="E310" s="28"/>
      <c r="G310" s="28"/>
      <c r="H310" s="28"/>
      <c r="I310" s="90"/>
      <c r="J310" s="13"/>
      <c r="K310" s="1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s="4" customFormat="1" ht="12" customHeight="1">
      <c r="A311" s="102"/>
      <c r="B311" s="26"/>
      <c r="C311" s="27"/>
      <c r="D311" s="26"/>
      <c r="E311" s="28"/>
      <c r="G311" s="28"/>
      <c r="H311" s="30"/>
      <c r="I311" s="92"/>
      <c r="J311" s="13"/>
      <c r="K311" s="12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s="4" customFormat="1" ht="12" customHeight="1">
      <c r="A312" s="102"/>
      <c r="B312" s="26" t="s">
        <v>0</v>
      </c>
      <c r="C312" s="27">
        <v>6</v>
      </c>
      <c r="D312" s="26"/>
      <c r="E312" s="28" t="s">
        <v>1</v>
      </c>
      <c r="G312" s="145">
        <f>C312*F312</f>
        <v>0</v>
      </c>
      <c r="H312" s="30"/>
      <c r="I312" s="92"/>
      <c r="J312" s="13"/>
      <c r="K312" s="12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s="4" customFormat="1" ht="12" customHeight="1">
      <c r="A313" s="102"/>
      <c r="B313" s="26"/>
      <c r="C313" s="27"/>
      <c r="D313" s="26"/>
      <c r="E313" s="28"/>
      <c r="G313" s="28"/>
      <c r="H313" s="30"/>
      <c r="I313" s="92"/>
      <c r="J313" s="13"/>
      <c r="K313" s="12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s="4" customFormat="1" ht="12" customHeight="1">
      <c r="A314" s="102" t="s">
        <v>188</v>
      </c>
      <c r="B314" s="26" t="s">
        <v>17</v>
      </c>
      <c r="C314" s="26"/>
      <c r="D314" s="26"/>
      <c r="E314" s="26"/>
      <c r="G314" s="26"/>
      <c r="H314" s="30"/>
      <c r="I314" s="90"/>
      <c r="J314" s="13"/>
      <c r="K314" s="12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s="4" customFormat="1" ht="12" customHeight="1">
      <c r="A315" s="102"/>
      <c r="B315" s="26" t="s">
        <v>79</v>
      </c>
      <c r="C315" s="26"/>
      <c r="D315" s="26"/>
      <c r="E315" s="26"/>
      <c r="G315" s="26"/>
      <c r="H315" s="30"/>
      <c r="I315" s="90"/>
      <c r="J315" s="13"/>
      <c r="K315" s="12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s="4" customFormat="1" ht="12" customHeight="1">
      <c r="A316" s="102"/>
      <c r="B316" s="26" t="s">
        <v>80</v>
      </c>
      <c r="C316" s="26"/>
      <c r="D316" s="26"/>
      <c r="E316" s="26"/>
      <c r="G316" s="26"/>
      <c r="H316" s="26"/>
      <c r="I316" s="91"/>
      <c r="J316" s="13"/>
      <c r="K316" s="12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s="4" customFormat="1" ht="12" customHeight="1">
      <c r="A317" s="102"/>
      <c r="B317" s="26"/>
      <c r="C317" s="26"/>
      <c r="D317" s="26"/>
      <c r="E317" s="26"/>
      <c r="G317" s="26"/>
      <c r="H317" s="26"/>
      <c r="I317" s="91"/>
      <c r="J317" s="13"/>
      <c r="K317" s="12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s="4" customFormat="1" ht="12" customHeight="1">
      <c r="A318" s="102"/>
      <c r="B318" s="26" t="s">
        <v>0</v>
      </c>
      <c r="C318" s="31">
        <v>6</v>
      </c>
      <c r="D318" s="26"/>
      <c r="E318" s="28" t="s">
        <v>1</v>
      </c>
      <c r="G318" s="145">
        <f>C318*F318</f>
        <v>0</v>
      </c>
      <c r="H318" s="26"/>
      <c r="I318" s="91"/>
      <c r="J318" s="13"/>
      <c r="K318" s="12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s="4" customFormat="1" ht="12" customHeight="1">
      <c r="A319" s="102"/>
      <c r="B319" s="26"/>
      <c r="C319" s="31"/>
      <c r="D319" s="26"/>
      <c r="E319" s="28"/>
      <c r="G319" s="28"/>
      <c r="H319" s="26"/>
      <c r="I319" s="91"/>
      <c r="J319" s="13"/>
      <c r="K319" s="12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s="4" customFormat="1" ht="12" customHeight="1">
      <c r="A320" s="102" t="s">
        <v>189</v>
      </c>
      <c r="B320" s="33" t="s">
        <v>56</v>
      </c>
      <c r="C320" s="33"/>
      <c r="D320" s="33"/>
      <c r="E320" s="33"/>
      <c r="F320" s="70"/>
      <c r="G320" s="33"/>
      <c r="H320" s="28"/>
      <c r="I320" s="93"/>
      <c r="J320" s="13"/>
      <c r="K320" s="12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s="4" customFormat="1" ht="12" customHeight="1">
      <c r="A321" s="102"/>
      <c r="B321" s="33" t="s">
        <v>52</v>
      </c>
      <c r="C321" s="33"/>
      <c r="D321" s="33"/>
      <c r="E321" s="33"/>
      <c r="F321" s="70"/>
      <c r="G321" s="33"/>
      <c r="H321" s="28"/>
      <c r="I321" s="93"/>
      <c r="J321" s="13"/>
      <c r="K321" s="12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11" s="70" customFormat="1" ht="12" customHeight="1">
      <c r="A322" s="102"/>
      <c r="B322" s="33" t="s">
        <v>20</v>
      </c>
      <c r="C322" s="33"/>
      <c r="D322" s="33"/>
      <c r="E322" s="33"/>
      <c r="G322" s="33"/>
      <c r="H322" s="33"/>
      <c r="I322" s="94"/>
      <c r="J322" s="34"/>
      <c r="K322" s="71"/>
    </row>
    <row r="323" spans="1:11" s="70" customFormat="1" ht="12" customHeight="1">
      <c r="A323" s="102"/>
      <c r="B323" s="33" t="s">
        <v>53</v>
      </c>
      <c r="C323" s="33"/>
      <c r="D323" s="33"/>
      <c r="E323" s="33"/>
      <c r="G323" s="33"/>
      <c r="H323" s="33"/>
      <c r="I323" s="94"/>
      <c r="J323" s="34"/>
      <c r="K323" s="71"/>
    </row>
    <row r="324" spans="1:11" s="70" customFormat="1" ht="12" customHeight="1">
      <c r="A324" s="102"/>
      <c r="B324" s="33" t="s">
        <v>50</v>
      </c>
      <c r="C324" s="33"/>
      <c r="D324" s="33"/>
      <c r="E324" s="33"/>
      <c r="G324" s="33"/>
      <c r="H324" s="33"/>
      <c r="I324" s="94"/>
      <c r="J324" s="34"/>
      <c r="K324" s="71"/>
    </row>
    <row r="325" spans="1:11" s="70" customFormat="1" ht="12" customHeight="1">
      <c r="A325" s="102"/>
      <c r="B325" s="33" t="s">
        <v>54</v>
      </c>
      <c r="C325" s="33"/>
      <c r="D325" s="33"/>
      <c r="E325" s="33"/>
      <c r="G325" s="33"/>
      <c r="H325" s="33"/>
      <c r="I325" s="94"/>
      <c r="J325" s="34"/>
      <c r="K325" s="71"/>
    </row>
    <row r="326" spans="1:11" s="70" customFormat="1" ht="12" customHeight="1">
      <c r="A326" s="102"/>
      <c r="B326" s="33" t="s">
        <v>55</v>
      </c>
      <c r="C326" s="33"/>
      <c r="D326" s="33"/>
      <c r="E326" s="33"/>
      <c r="G326" s="33"/>
      <c r="H326" s="33"/>
      <c r="I326" s="94"/>
      <c r="J326" s="34"/>
      <c r="K326" s="71"/>
    </row>
    <row r="327" spans="1:11" s="70" customFormat="1" ht="12" customHeight="1">
      <c r="A327" s="102"/>
      <c r="B327" s="33" t="s">
        <v>21</v>
      </c>
      <c r="C327" s="33"/>
      <c r="D327" s="33"/>
      <c r="E327" s="33"/>
      <c r="G327" s="33"/>
      <c r="H327" s="33"/>
      <c r="I327" s="94"/>
      <c r="J327" s="34"/>
      <c r="K327" s="71"/>
    </row>
    <row r="328" spans="1:11" s="70" customFormat="1" ht="12" customHeight="1">
      <c r="A328" s="102"/>
      <c r="B328" s="33"/>
      <c r="C328" s="33"/>
      <c r="D328" s="33"/>
      <c r="E328" s="33"/>
      <c r="G328" s="33"/>
      <c r="H328" s="33"/>
      <c r="I328" s="94"/>
      <c r="J328" s="34"/>
      <c r="K328" s="71"/>
    </row>
    <row r="329" spans="1:11" s="70" customFormat="1" ht="12" customHeight="1">
      <c r="A329" s="102"/>
      <c r="B329" s="33" t="s">
        <v>19</v>
      </c>
      <c r="C329" s="36">
        <v>43.35</v>
      </c>
      <c r="D329" s="33"/>
      <c r="E329" s="37" t="s">
        <v>1</v>
      </c>
      <c r="G329" s="145">
        <f>C329*F329</f>
        <v>0</v>
      </c>
      <c r="H329" s="33"/>
      <c r="I329" s="94"/>
      <c r="J329" s="34"/>
      <c r="K329" s="71"/>
    </row>
    <row r="330" spans="1:11" s="70" customFormat="1" ht="12" customHeight="1">
      <c r="A330" s="102"/>
      <c r="B330" s="33"/>
      <c r="C330" s="36"/>
      <c r="D330" s="33"/>
      <c r="E330" s="37"/>
      <c r="G330" s="37"/>
      <c r="H330" s="33"/>
      <c r="I330" s="94"/>
      <c r="J330" s="34"/>
      <c r="K330" s="71"/>
    </row>
    <row r="331" spans="1:11" s="70" customFormat="1" ht="12" customHeight="1">
      <c r="A331" s="102" t="s">
        <v>190</v>
      </c>
      <c r="B331" s="33" t="s">
        <v>57</v>
      </c>
      <c r="C331" s="33"/>
      <c r="D331" s="33"/>
      <c r="E331" s="33"/>
      <c r="G331" s="33"/>
      <c r="H331" s="37"/>
      <c r="I331" s="95"/>
      <c r="J331" s="34"/>
      <c r="K331" s="71"/>
    </row>
    <row r="332" spans="1:11" s="70" customFormat="1" ht="12" customHeight="1">
      <c r="A332" s="102"/>
      <c r="B332" s="33" t="s">
        <v>58</v>
      </c>
      <c r="C332" s="33"/>
      <c r="D332" s="33"/>
      <c r="E332" s="33"/>
      <c r="G332" s="33"/>
      <c r="H332" s="37"/>
      <c r="I332" s="95"/>
      <c r="J332" s="34"/>
      <c r="K332" s="71"/>
    </row>
    <row r="333" spans="1:11" s="70" customFormat="1" ht="12" customHeight="1">
      <c r="A333" s="102"/>
      <c r="B333" s="33" t="s">
        <v>59</v>
      </c>
      <c r="C333" s="33"/>
      <c r="D333" s="33"/>
      <c r="E333" s="33"/>
      <c r="G333" s="33"/>
      <c r="H333" s="33"/>
      <c r="I333" s="94"/>
      <c r="J333" s="34"/>
      <c r="K333" s="71"/>
    </row>
    <row r="334" spans="1:11" s="70" customFormat="1" ht="12" customHeight="1">
      <c r="A334" s="102"/>
      <c r="B334" s="33" t="s">
        <v>53</v>
      </c>
      <c r="C334" s="33"/>
      <c r="D334" s="33"/>
      <c r="E334" s="33"/>
      <c r="G334" s="33"/>
      <c r="H334" s="33"/>
      <c r="I334" s="94"/>
      <c r="J334" s="34"/>
      <c r="K334" s="71"/>
    </row>
    <row r="335" spans="1:11" s="70" customFormat="1" ht="12" customHeight="1">
      <c r="A335" s="102"/>
      <c r="B335" s="33" t="s">
        <v>60</v>
      </c>
      <c r="C335" s="33"/>
      <c r="D335" s="33"/>
      <c r="E335" s="33"/>
      <c r="G335" s="33"/>
      <c r="H335" s="33"/>
      <c r="I335" s="94"/>
      <c r="J335" s="34"/>
      <c r="K335" s="71"/>
    </row>
    <row r="336" spans="1:11" s="70" customFormat="1" ht="12" customHeight="1">
      <c r="A336" s="102"/>
      <c r="B336" s="33" t="s">
        <v>21</v>
      </c>
      <c r="C336" s="33"/>
      <c r="D336" s="33"/>
      <c r="E336" s="33"/>
      <c r="G336" s="33"/>
      <c r="H336" s="33"/>
      <c r="I336" s="94"/>
      <c r="J336" s="34"/>
      <c r="K336" s="71"/>
    </row>
    <row r="337" spans="1:11" s="70" customFormat="1" ht="12" customHeight="1">
      <c r="A337" s="102"/>
      <c r="B337" s="33"/>
      <c r="C337" s="33"/>
      <c r="D337" s="33"/>
      <c r="E337" s="33"/>
      <c r="G337" s="33"/>
      <c r="H337" s="33"/>
      <c r="I337" s="94"/>
      <c r="J337" s="34"/>
      <c r="K337" s="71"/>
    </row>
    <row r="338" spans="1:11" s="70" customFormat="1" ht="12" customHeight="1">
      <c r="A338" s="102"/>
      <c r="B338" s="33" t="s">
        <v>19</v>
      </c>
      <c r="C338" s="36">
        <f>101.75-C329-17</f>
        <v>41.4</v>
      </c>
      <c r="D338" s="33"/>
      <c r="E338" s="37" t="s">
        <v>1</v>
      </c>
      <c r="G338" s="145">
        <f>C338*F338</f>
        <v>0</v>
      </c>
      <c r="H338" s="33"/>
      <c r="I338" s="94"/>
      <c r="J338" s="34"/>
      <c r="K338" s="71"/>
    </row>
    <row r="339" spans="1:11" s="70" customFormat="1" ht="12" customHeight="1">
      <c r="A339" s="102"/>
      <c r="B339" s="33"/>
      <c r="C339" s="36"/>
      <c r="D339" s="33"/>
      <c r="E339" s="37"/>
      <c r="G339" s="37"/>
      <c r="H339" s="33"/>
      <c r="I339" s="94"/>
      <c r="J339" s="34"/>
      <c r="K339" s="71"/>
    </row>
    <row r="340" spans="1:11" s="70" customFormat="1" ht="12" customHeight="1">
      <c r="A340" s="102" t="s">
        <v>191</v>
      </c>
      <c r="B340" s="33" t="s">
        <v>199</v>
      </c>
      <c r="C340" s="33"/>
      <c r="D340" s="33"/>
      <c r="E340" s="33"/>
      <c r="G340" s="33"/>
      <c r="H340" s="37"/>
      <c r="I340" s="95"/>
      <c r="J340" s="34"/>
      <c r="K340" s="71"/>
    </row>
    <row r="341" spans="1:11" s="70" customFormat="1" ht="12" customHeight="1">
      <c r="A341" s="102"/>
      <c r="B341" s="33" t="s">
        <v>58</v>
      </c>
      <c r="C341" s="33"/>
      <c r="D341" s="33"/>
      <c r="E341" s="33"/>
      <c r="G341" s="33"/>
      <c r="H341" s="37"/>
      <c r="I341" s="95"/>
      <c r="J341" s="34"/>
      <c r="K341" s="71"/>
    </row>
    <row r="342" spans="1:11" s="70" customFormat="1" ht="12" customHeight="1">
      <c r="A342" s="102"/>
      <c r="B342" s="33" t="s">
        <v>59</v>
      </c>
      <c r="C342" s="33"/>
      <c r="D342" s="33"/>
      <c r="E342" s="33"/>
      <c r="G342" s="33"/>
      <c r="H342" s="33"/>
      <c r="I342" s="94"/>
      <c r="J342" s="34"/>
      <c r="K342" s="71"/>
    </row>
    <row r="343" spans="1:11" s="70" customFormat="1" ht="12" customHeight="1">
      <c r="A343" s="102"/>
      <c r="B343" s="33" t="s">
        <v>53</v>
      </c>
      <c r="C343" s="33"/>
      <c r="D343" s="33"/>
      <c r="E343" s="33"/>
      <c r="G343" s="33"/>
      <c r="H343" s="33"/>
      <c r="I343" s="94"/>
      <c r="J343" s="34"/>
      <c r="K343" s="71"/>
    </row>
    <row r="344" spans="1:11" s="70" customFormat="1" ht="12" customHeight="1">
      <c r="A344" s="102"/>
      <c r="B344" s="33" t="s">
        <v>60</v>
      </c>
      <c r="C344" s="33"/>
      <c r="D344" s="33"/>
      <c r="E344" s="33"/>
      <c r="G344" s="33"/>
      <c r="H344" s="33"/>
      <c r="I344" s="94"/>
      <c r="J344" s="34"/>
      <c r="K344" s="71"/>
    </row>
    <row r="345" spans="1:11" s="70" customFormat="1" ht="12" customHeight="1">
      <c r="A345" s="102"/>
      <c r="B345" s="33" t="s">
        <v>21</v>
      </c>
      <c r="C345" s="33"/>
      <c r="D345" s="33"/>
      <c r="E345" s="33"/>
      <c r="G345" s="33"/>
      <c r="H345" s="33"/>
      <c r="I345" s="94"/>
      <c r="J345" s="34"/>
      <c r="K345" s="71"/>
    </row>
    <row r="346" spans="1:11" s="70" customFormat="1" ht="12" customHeight="1">
      <c r="A346" s="102"/>
      <c r="B346" s="33"/>
      <c r="C346" s="33"/>
      <c r="D346" s="33"/>
      <c r="E346" s="33"/>
      <c r="G346" s="33"/>
      <c r="H346" s="33"/>
      <c r="I346" s="94"/>
      <c r="J346" s="34"/>
      <c r="K346" s="71"/>
    </row>
    <row r="347" spans="1:11" s="70" customFormat="1" ht="12" customHeight="1">
      <c r="A347" s="102"/>
      <c r="B347" s="33" t="s">
        <v>19</v>
      </c>
      <c r="C347" s="36">
        <v>44.95</v>
      </c>
      <c r="D347" s="33"/>
      <c r="E347" s="37" t="s">
        <v>1</v>
      </c>
      <c r="G347" s="145">
        <f>C347*F347</f>
        <v>0</v>
      </c>
      <c r="H347" s="33"/>
      <c r="I347" s="94"/>
      <c r="J347" s="34"/>
      <c r="K347" s="71"/>
    </row>
    <row r="348" spans="1:11" s="70" customFormat="1" ht="12" customHeight="1">
      <c r="A348" s="102"/>
      <c r="B348" s="33"/>
      <c r="C348" s="36"/>
      <c r="D348" s="33"/>
      <c r="E348" s="37"/>
      <c r="G348" s="37"/>
      <c r="H348" s="33"/>
      <c r="I348" s="94"/>
      <c r="J348" s="34"/>
      <c r="K348" s="71"/>
    </row>
    <row r="349" spans="1:11" s="70" customFormat="1" ht="12" customHeight="1">
      <c r="A349" s="102" t="s">
        <v>192</v>
      </c>
      <c r="B349" s="137" t="s">
        <v>89</v>
      </c>
      <c r="C349" s="137"/>
      <c r="D349" s="137"/>
      <c r="E349" s="37"/>
      <c r="F349" s="115"/>
      <c r="G349" s="37"/>
      <c r="H349" s="37"/>
      <c r="I349" s="95"/>
      <c r="J349" s="34"/>
      <c r="K349" s="71"/>
    </row>
    <row r="350" spans="1:11" s="70" customFormat="1" ht="12" customHeight="1">
      <c r="A350" s="102"/>
      <c r="B350" s="115"/>
      <c r="C350" s="113"/>
      <c r="D350" s="114"/>
      <c r="E350" s="37"/>
      <c r="F350" s="115"/>
      <c r="G350" s="37"/>
      <c r="H350" s="37"/>
      <c r="I350" s="95"/>
      <c r="J350" s="34"/>
      <c r="K350" s="71"/>
    </row>
    <row r="351" spans="1:11" s="70" customFormat="1" ht="25.5" customHeight="1">
      <c r="A351" s="102"/>
      <c r="B351" s="33" t="s">
        <v>18</v>
      </c>
      <c r="C351" s="36">
        <f>C285*6</f>
        <v>183.89999999999998</v>
      </c>
      <c r="D351" s="33"/>
      <c r="E351" s="37" t="s">
        <v>1</v>
      </c>
      <c r="G351" s="145">
        <f>C351*F351</f>
        <v>0</v>
      </c>
      <c r="H351" s="37"/>
      <c r="I351" s="95"/>
      <c r="J351" s="34"/>
      <c r="K351" s="71"/>
    </row>
    <row r="352" spans="1:11" s="70" customFormat="1" ht="12" customHeight="1">
      <c r="A352" s="102"/>
      <c r="B352" s="33"/>
      <c r="C352" s="36"/>
      <c r="D352" s="33"/>
      <c r="E352" s="37"/>
      <c r="G352" s="37"/>
      <c r="H352" s="37"/>
      <c r="I352" s="95"/>
      <c r="J352" s="34"/>
      <c r="K352" s="71"/>
    </row>
    <row r="353" spans="1:11" s="70" customFormat="1" ht="12" customHeight="1">
      <c r="A353" s="102" t="s">
        <v>200</v>
      </c>
      <c r="B353" s="33" t="s">
        <v>22</v>
      </c>
      <c r="C353" s="36"/>
      <c r="D353" s="33"/>
      <c r="E353" s="37"/>
      <c r="G353" s="37"/>
      <c r="H353" s="37"/>
      <c r="I353" s="95"/>
      <c r="J353" s="34"/>
      <c r="K353" s="71"/>
    </row>
    <row r="354" spans="1:11" s="70" customFormat="1" ht="12" customHeight="1">
      <c r="A354" s="102"/>
      <c r="B354" s="33" t="s">
        <v>23</v>
      </c>
      <c r="C354" s="36"/>
      <c r="D354" s="33"/>
      <c r="E354" s="37"/>
      <c r="G354" s="37"/>
      <c r="H354" s="37"/>
      <c r="I354" s="95"/>
      <c r="J354" s="34"/>
      <c r="K354" s="71"/>
    </row>
    <row r="355" spans="1:11" s="70" customFormat="1" ht="12" customHeight="1">
      <c r="A355" s="102"/>
      <c r="B355" s="33" t="s">
        <v>24</v>
      </c>
      <c r="C355" s="36"/>
      <c r="D355" s="33"/>
      <c r="E355" s="37"/>
      <c r="G355" s="37"/>
      <c r="H355" s="37"/>
      <c r="I355" s="95"/>
      <c r="J355" s="34"/>
      <c r="K355" s="71"/>
    </row>
    <row r="356" spans="1:11" s="70" customFormat="1" ht="12" customHeight="1">
      <c r="A356" s="102"/>
      <c r="B356" s="33"/>
      <c r="C356" s="36"/>
      <c r="D356" s="33"/>
      <c r="E356" s="37"/>
      <c r="G356" s="37"/>
      <c r="H356" s="37"/>
      <c r="I356" s="95"/>
      <c r="J356" s="34"/>
      <c r="K356" s="71"/>
    </row>
    <row r="357" spans="1:11" s="70" customFormat="1" ht="12" customHeight="1">
      <c r="A357" s="102"/>
      <c r="B357" s="33" t="s">
        <v>25</v>
      </c>
      <c r="C357" s="36">
        <f>(C329+C338+C347)*0.02</f>
        <v>2.594</v>
      </c>
      <c r="D357" s="33"/>
      <c r="E357" s="37" t="s">
        <v>1</v>
      </c>
      <c r="G357" s="145">
        <f>C357*F357</f>
        <v>0</v>
      </c>
      <c r="H357" s="37"/>
      <c r="I357" s="95"/>
      <c r="J357" s="34"/>
      <c r="K357" s="71"/>
    </row>
    <row r="358" spans="1:11" s="70" customFormat="1" ht="12" customHeight="1">
      <c r="A358" s="102"/>
      <c r="B358" s="33"/>
      <c r="C358" s="36"/>
      <c r="D358" s="33"/>
      <c r="E358" s="37"/>
      <c r="G358" s="37"/>
      <c r="H358" s="37"/>
      <c r="I358" s="95"/>
      <c r="J358" s="34"/>
      <c r="K358" s="71"/>
    </row>
    <row r="359" spans="1:11" s="70" customFormat="1" ht="12" customHeight="1">
      <c r="A359" s="102" t="s">
        <v>193</v>
      </c>
      <c r="B359" s="26" t="s">
        <v>26</v>
      </c>
      <c r="C359" s="27"/>
      <c r="D359" s="26"/>
      <c r="E359" s="28"/>
      <c r="F359" s="4"/>
      <c r="G359" s="28"/>
      <c r="H359" s="37"/>
      <c r="I359" s="95"/>
      <c r="J359" s="34"/>
      <c r="K359" s="71"/>
    </row>
    <row r="360" spans="1:11" s="70" customFormat="1" ht="12" customHeight="1">
      <c r="A360" s="102"/>
      <c r="B360" s="26"/>
      <c r="C360" s="27"/>
      <c r="D360" s="26"/>
      <c r="E360" s="28"/>
      <c r="F360" s="4"/>
      <c r="G360" s="28"/>
      <c r="H360" s="37"/>
      <c r="I360" s="95"/>
      <c r="J360" s="34"/>
      <c r="K360" s="71"/>
    </row>
    <row r="361" spans="1:23" s="4" customFormat="1" ht="12" customHeight="1">
      <c r="A361" s="102"/>
      <c r="B361" s="26" t="s">
        <v>18</v>
      </c>
      <c r="C361" s="27">
        <f>C285*0.7</f>
        <v>21.455</v>
      </c>
      <c r="D361" s="26"/>
      <c r="E361" s="28" t="s">
        <v>1</v>
      </c>
      <c r="G361" s="145">
        <f>C361*F361</f>
        <v>0</v>
      </c>
      <c r="H361" s="28"/>
      <c r="I361" s="93"/>
      <c r="J361" s="13"/>
      <c r="K361" s="12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s="4" customFormat="1" ht="12" customHeight="1">
      <c r="A362" s="102"/>
      <c r="B362" s="26"/>
      <c r="C362" s="27"/>
      <c r="D362" s="26"/>
      <c r="E362" s="28"/>
      <c r="G362" s="28"/>
      <c r="H362" s="28"/>
      <c r="I362" s="93"/>
      <c r="J362" s="13"/>
      <c r="K362" s="12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s="4" customFormat="1" ht="12" customHeight="1">
      <c r="A363" s="102" t="s">
        <v>194</v>
      </c>
      <c r="B363" s="29" t="s">
        <v>91</v>
      </c>
      <c r="C363" s="27"/>
      <c r="D363" s="26"/>
      <c r="E363" s="28"/>
      <c r="G363" s="28"/>
      <c r="H363" s="28"/>
      <c r="I363" s="93"/>
      <c r="J363" s="13"/>
      <c r="K363" s="12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s="4" customFormat="1" ht="12" customHeight="1">
      <c r="A364" s="102"/>
      <c r="B364" s="29" t="s">
        <v>92</v>
      </c>
      <c r="C364" s="27"/>
      <c r="D364" s="26"/>
      <c r="E364" s="28"/>
      <c r="G364" s="28"/>
      <c r="H364" s="28"/>
      <c r="I364" s="93"/>
      <c r="J364" s="13"/>
      <c r="K364" s="12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s="4" customFormat="1" ht="12" customHeight="1">
      <c r="A365" s="102"/>
      <c r="B365" s="29" t="s">
        <v>27</v>
      </c>
      <c r="C365" s="27"/>
      <c r="D365" s="26"/>
      <c r="E365" s="28"/>
      <c r="G365" s="28"/>
      <c r="H365" s="28"/>
      <c r="I365" s="93"/>
      <c r="J365" s="13"/>
      <c r="K365" s="12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s="4" customFormat="1" ht="12" customHeight="1">
      <c r="A366" s="102"/>
      <c r="B366" s="26"/>
      <c r="C366" s="27"/>
      <c r="D366" s="26"/>
      <c r="E366" s="28"/>
      <c r="G366" s="28"/>
      <c r="H366" s="28"/>
      <c r="I366" s="93"/>
      <c r="J366" s="13"/>
      <c r="K366" s="12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s="4" customFormat="1" ht="12" customHeight="1">
      <c r="A367" s="102"/>
      <c r="B367" s="26" t="s">
        <v>19</v>
      </c>
      <c r="C367" s="27">
        <v>2.4</v>
      </c>
      <c r="D367" s="26"/>
      <c r="E367" s="28" t="s">
        <v>1</v>
      </c>
      <c r="G367" s="145">
        <f>C367*F367</f>
        <v>0</v>
      </c>
      <c r="H367" s="28"/>
      <c r="I367" s="93"/>
      <c r="J367" s="13"/>
      <c r="K367" s="12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s="4" customFormat="1" ht="12" customHeight="1">
      <c r="A368" s="102"/>
      <c r="B368" s="26"/>
      <c r="C368" s="27"/>
      <c r="D368" s="26"/>
      <c r="E368" s="28"/>
      <c r="G368" s="28"/>
      <c r="H368" s="28"/>
      <c r="I368" s="93"/>
      <c r="J368" s="13"/>
      <c r="K368" s="12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s="4" customFormat="1" ht="12" customHeight="1">
      <c r="A369" s="102" t="s">
        <v>195</v>
      </c>
      <c r="B369" s="38" t="s">
        <v>61</v>
      </c>
      <c r="C369" s="36"/>
      <c r="D369" s="33"/>
      <c r="E369" s="37"/>
      <c r="F369" s="3"/>
      <c r="G369" s="37"/>
      <c r="H369" s="28"/>
      <c r="I369" s="93"/>
      <c r="J369" s="13"/>
      <c r="K369" s="12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s="4" customFormat="1" ht="12" customHeight="1">
      <c r="A370" s="102"/>
      <c r="B370" s="38" t="s">
        <v>62</v>
      </c>
      <c r="C370" s="36"/>
      <c r="D370" s="33"/>
      <c r="E370" s="37"/>
      <c r="F370" s="3"/>
      <c r="G370" s="37"/>
      <c r="H370" s="28"/>
      <c r="I370" s="93"/>
      <c r="J370" s="13"/>
      <c r="K370" s="12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11" s="3" customFormat="1" ht="12" customHeight="1">
      <c r="A371" s="102"/>
      <c r="B371" s="38" t="s">
        <v>28</v>
      </c>
      <c r="C371" s="36"/>
      <c r="D371" s="33"/>
      <c r="E371" s="37"/>
      <c r="G371" s="37"/>
      <c r="H371" s="37"/>
      <c r="I371" s="95"/>
      <c r="J371" s="34"/>
      <c r="K371" s="35"/>
    </row>
    <row r="372" spans="1:11" s="3" customFormat="1" ht="12" customHeight="1">
      <c r="A372" s="102"/>
      <c r="B372" s="38" t="s">
        <v>29</v>
      </c>
      <c r="C372" s="36"/>
      <c r="D372" s="33"/>
      <c r="E372" s="37"/>
      <c r="G372" s="37"/>
      <c r="H372" s="37"/>
      <c r="I372" s="95"/>
      <c r="J372" s="34"/>
      <c r="K372" s="35"/>
    </row>
    <row r="373" spans="1:11" s="3" customFormat="1" ht="12" customHeight="1">
      <c r="A373" s="102"/>
      <c r="B373" s="38" t="s">
        <v>30</v>
      </c>
      <c r="C373" s="36"/>
      <c r="D373" s="33"/>
      <c r="E373" s="37"/>
      <c r="G373" s="37"/>
      <c r="H373" s="37"/>
      <c r="I373" s="95"/>
      <c r="J373" s="34"/>
      <c r="K373" s="35"/>
    </row>
    <row r="374" spans="1:11" s="3" customFormat="1" ht="12" customHeight="1">
      <c r="A374" s="102"/>
      <c r="B374" s="38" t="s">
        <v>31</v>
      </c>
      <c r="C374" s="36"/>
      <c r="D374" s="33"/>
      <c r="E374" s="37"/>
      <c r="G374" s="37"/>
      <c r="H374" s="37"/>
      <c r="I374" s="95"/>
      <c r="J374" s="34"/>
      <c r="K374" s="35"/>
    </row>
    <row r="375" spans="1:11" s="3" customFormat="1" ht="12" customHeight="1">
      <c r="A375" s="102"/>
      <c r="B375" s="38" t="s">
        <v>32</v>
      </c>
      <c r="C375" s="36"/>
      <c r="D375" s="33"/>
      <c r="E375" s="37"/>
      <c r="G375" s="37"/>
      <c r="H375" s="37"/>
      <c r="I375" s="95"/>
      <c r="J375" s="34"/>
      <c r="K375" s="35"/>
    </row>
    <row r="376" spans="1:11" s="3" customFormat="1" ht="12" customHeight="1">
      <c r="A376" s="102"/>
      <c r="B376" s="38" t="s">
        <v>33</v>
      </c>
      <c r="C376" s="36"/>
      <c r="D376" s="33"/>
      <c r="E376" s="37"/>
      <c r="G376" s="37"/>
      <c r="H376" s="37"/>
      <c r="I376" s="95"/>
      <c r="J376" s="34"/>
      <c r="K376" s="35"/>
    </row>
    <row r="377" spans="1:11" s="3" customFormat="1" ht="12" customHeight="1">
      <c r="A377" s="102"/>
      <c r="B377" s="38" t="s">
        <v>34</v>
      </c>
      <c r="C377" s="36"/>
      <c r="D377" s="33"/>
      <c r="E377" s="37"/>
      <c r="G377" s="37"/>
      <c r="H377" s="37"/>
      <c r="I377" s="95"/>
      <c r="J377" s="34"/>
      <c r="K377" s="35"/>
    </row>
    <row r="378" spans="1:11" s="3" customFormat="1" ht="12" customHeight="1">
      <c r="A378" s="102"/>
      <c r="B378" s="38" t="s">
        <v>93</v>
      </c>
      <c r="C378" s="39"/>
      <c r="D378" s="40"/>
      <c r="E378" s="41"/>
      <c r="G378" s="41"/>
      <c r="H378" s="37"/>
      <c r="I378" s="95"/>
      <c r="J378" s="34"/>
      <c r="K378" s="35"/>
    </row>
    <row r="379" spans="1:11" s="3" customFormat="1" ht="12" customHeight="1">
      <c r="A379" s="102"/>
      <c r="B379" s="38"/>
      <c r="C379" s="39"/>
      <c r="D379" s="40"/>
      <c r="E379" s="41"/>
      <c r="G379" s="41"/>
      <c r="H379" s="37"/>
      <c r="I379" s="95"/>
      <c r="J379" s="34"/>
      <c r="K379" s="35"/>
    </row>
    <row r="380" spans="1:11" s="3" customFormat="1" ht="12" customHeight="1">
      <c r="A380" s="102"/>
      <c r="B380" s="38" t="s">
        <v>19</v>
      </c>
      <c r="C380" s="36">
        <v>15.05</v>
      </c>
      <c r="D380" s="33"/>
      <c r="E380" s="37" t="s">
        <v>1</v>
      </c>
      <c r="G380" s="145">
        <f>C380*F380</f>
        <v>0</v>
      </c>
      <c r="H380" s="41"/>
      <c r="I380" s="96"/>
      <c r="J380" s="34"/>
      <c r="K380" s="35"/>
    </row>
    <row r="381" spans="1:11" s="3" customFormat="1" ht="12" customHeight="1">
      <c r="A381" s="102"/>
      <c r="B381" s="38"/>
      <c r="C381" s="39"/>
      <c r="D381" s="40"/>
      <c r="E381" s="41"/>
      <c r="F381" s="74"/>
      <c r="G381" s="41"/>
      <c r="H381" s="41"/>
      <c r="I381" s="96"/>
      <c r="J381" s="34"/>
      <c r="K381" s="35"/>
    </row>
    <row r="382" spans="1:11" s="3" customFormat="1" ht="12" customHeight="1">
      <c r="A382" s="102" t="s">
        <v>196</v>
      </c>
      <c r="B382" s="75" t="s">
        <v>94</v>
      </c>
      <c r="C382" s="72"/>
      <c r="D382" s="72"/>
      <c r="E382" s="72"/>
      <c r="F382" s="72"/>
      <c r="G382" s="72"/>
      <c r="H382" s="37"/>
      <c r="I382" s="95"/>
      <c r="J382" s="34"/>
      <c r="K382" s="35"/>
    </row>
    <row r="383" spans="1:11" s="3" customFormat="1" ht="12" customHeight="1">
      <c r="A383" s="108"/>
      <c r="B383" s="75" t="s">
        <v>45</v>
      </c>
      <c r="C383" s="72"/>
      <c r="D383" s="72"/>
      <c r="E383" s="72"/>
      <c r="F383" s="72"/>
      <c r="G383" s="72"/>
      <c r="H383" s="41"/>
      <c r="I383" s="96"/>
      <c r="J383" s="34"/>
      <c r="K383" s="35"/>
    </row>
    <row r="384" spans="1:11" s="66" customFormat="1" ht="12" customHeight="1">
      <c r="A384" s="108"/>
      <c r="B384" s="72" t="s">
        <v>46</v>
      </c>
      <c r="C384" s="72"/>
      <c r="D384" s="72"/>
      <c r="E384" s="72"/>
      <c r="F384" s="72"/>
      <c r="G384" s="72"/>
      <c r="H384" s="41"/>
      <c r="I384" s="96"/>
      <c r="J384" s="67"/>
      <c r="K384" s="68"/>
    </row>
    <row r="385" spans="1:11" s="66" customFormat="1" ht="12" customHeight="1">
      <c r="A385" s="108"/>
      <c r="B385" s="72"/>
      <c r="C385" s="72"/>
      <c r="D385" s="72"/>
      <c r="E385" s="72"/>
      <c r="F385" s="72"/>
      <c r="G385" s="72"/>
      <c r="H385" s="41"/>
      <c r="I385" s="96"/>
      <c r="J385" s="67"/>
      <c r="K385" s="68"/>
    </row>
    <row r="386" spans="1:11" s="66" customFormat="1" ht="12" customHeight="1">
      <c r="A386" s="108"/>
      <c r="B386" s="75" t="s">
        <v>51</v>
      </c>
      <c r="C386" s="72"/>
      <c r="D386" s="76">
        <f>C329+C338+C347+C357</f>
        <v>132.29399999999998</v>
      </c>
      <c r="E386" s="72"/>
      <c r="F386" s="72"/>
      <c r="G386" s="72"/>
      <c r="H386" s="41"/>
      <c r="I386" s="96"/>
      <c r="J386" s="67"/>
      <c r="K386" s="68"/>
    </row>
    <row r="387" spans="1:11" s="66" customFormat="1" ht="12" customHeight="1">
      <c r="A387" s="108"/>
      <c r="B387" s="75"/>
      <c r="C387" s="72"/>
      <c r="D387" s="72"/>
      <c r="E387" s="72"/>
      <c r="F387" s="72"/>
      <c r="G387" s="72"/>
      <c r="H387" s="41"/>
      <c r="I387" s="96"/>
      <c r="J387" s="67"/>
      <c r="K387" s="68"/>
    </row>
    <row r="388" spans="1:11" s="66" customFormat="1" ht="12" customHeight="1">
      <c r="A388" s="108"/>
      <c r="B388" s="75" t="s">
        <v>63</v>
      </c>
      <c r="C388" s="72"/>
      <c r="D388" s="76">
        <f>C338+C357</f>
        <v>43.994</v>
      </c>
      <c r="E388" s="72"/>
      <c r="F388" s="72"/>
      <c r="G388" s="72"/>
      <c r="H388" s="41"/>
      <c r="I388" s="96"/>
      <c r="J388" s="67"/>
      <c r="K388" s="68"/>
    </row>
    <row r="389" spans="1:11" s="66" customFormat="1" ht="12" customHeight="1">
      <c r="A389" s="108"/>
      <c r="B389" s="75" t="s">
        <v>99</v>
      </c>
      <c r="C389" s="72"/>
      <c r="D389" s="76">
        <f>C367</f>
        <v>2.4</v>
      </c>
      <c r="E389" s="72"/>
      <c r="F389" s="72"/>
      <c r="G389" s="72"/>
      <c r="H389" s="41"/>
      <c r="I389" s="96"/>
      <c r="J389" s="67"/>
      <c r="K389" s="68"/>
    </row>
    <row r="390" spans="1:11" s="66" customFormat="1" ht="12" customHeight="1">
      <c r="A390" s="108"/>
      <c r="B390" s="75" t="s">
        <v>47</v>
      </c>
      <c r="C390" s="72"/>
      <c r="D390" s="76">
        <f>C380</f>
        <v>15.05</v>
      </c>
      <c r="E390" s="72"/>
      <c r="F390" s="72"/>
      <c r="G390" s="72"/>
      <c r="H390" s="41"/>
      <c r="I390" s="96"/>
      <c r="J390" s="67"/>
      <c r="K390" s="68"/>
    </row>
    <row r="391" spans="1:11" s="66" customFormat="1" ht="12" customHeight="1">
      <c r="A391" s="108"/>
      <c r="B391" s="75" t="s">
        <v>100</v>
      </c>
      <c r="C391" s="72"/>
      <c r="D391" s="76">
        <f>PI()*0.5*0.5*3+C285*PI()*0.2*0.2</f>
        <v>6.2077870834934314</v>
      </c>
      <c r="E391" s="72"/>
      <c r="F391" s="72"/>
      <c r="G391" s="72"/>
      <c r="H391" s="41"/>
      <c r="I391" s="96"/>
      <c r="J391" s="67"/>
      <c r="K391" s="68"/>
    </row>
    <row r="392" spans="1:11" s="66" customFormat="1" ht="12" customHeight="1">
      <c r="A392" s="108"/>
      <c r="B392" s="75"/>
      <c r="C392" s="76"/>
      <c r="D392" s="72"/>
      <c r="E392" s="78"/>
      <c r="F392" s="77"/>
      <c r="G392" s="78"/>
      <c r="H392" s="41"/>
      <c r="I392" s="96"/>
      <c r="J392" s="67"/>
      <c r="K392" s="81"/>
    </row>
    <row r="393" spans="1:11" s="66" customFormat="1" ht="12" customHeight="1">
      <c r="A393" s="108"/>
      <c r="B393" s="75" t="s">
        <v>48</v>
      </c>
      <c r="C393" s="76">
        <f>D386-D388-D389-D390-D391</f>
        <v>64.64221291650655</v>
      </c>
      <c r="D393" s="72" t="s">
        <v>19</v>
      </c>
      <c r="E393" s="77" t="s">
        <v>1</v>
      </c>
      <c r="G393" s="145">
        <f>C393*F393</f>
        <v>0</v>
      </c>
      <c r="H393" s="41"/>
      <c r="I393" s="96"/>
      <c r="J393" s="67"/>
      <c r="K393" s="81"/>
    </row>
    <row r="394" spans="1:11" s="66" customFormat="1" ht="12" customHeight="1">
      <c r="A394" s="108"/>
      <c r="B394" s="75"/>
      <c r="C394" s="76"/>
      <c r="D394" s="72"/>
      <c r="E394" s="79"/>
      <c r="F394" s="77"/>
      <c r="G394" s="79"/>
      <c r="H394" s="41"/>
      <c r="I394" s="96"/>
      <c r="J394" s="67"/>
      <c r="K394" s="81"/>
    </row>
    <row r="395" spans="1:11" s="66" customFormat="1" ht="12" customHeight="1">
      <c r="A395" s="102" t="s">
        <v>197</v>
      </c>
      <c r="B395" s="73" t="s">
        <v>101</v>
      </c>
      <c r="C395" s="73"/>
      <c r="D395" s="73"/>
      <c r="E395" s="73"/>
      <c r="F395" s="73"/>
      <c r="G395" s="73"/>
      <c r="H395" s="77"/>
      <c r="I395" s="97"/>
      <c r="J395" s="67"/>
      <c r="K395" s="81"/>
    </row>
    <row r="396" spans="1:11" s="66" customFormat="1" ht="12" customHeight="1">
      <c r="A396" s="109"/>
      <c r="B396" s="73" t="s">
        <v>64</v>
      </c>
      <c r="C396" s="73"/>
      <c r="D396" s="73"/>
      <c r="E396" s="73"/>
      <c r="F396" s="73"/>
      <c r="G396" s="73"/>
      <c r="H396" s="41"/>
      <c r="I396" s="96"/>
      <c r="J396" s="67"/>
      <c r="K396" s="81"/>
    </row>
    <row r="397" spans="1:11" s="66" customFormat="1" ht="12" customHeight="1">
      <c r="A397" s="109"/>
      <c r="B397" s="73" t="s">
        <v>65</v>
      </c>
      <c r="C397" s="73"/>
      <c r="D397" s="73"/>
      <c r="E397" s="73"/>
      <c r="F397" s="73"/>
      <c r="G397" s="73"/>
      <c r="H397" s="41"/>
      <c r="I397" s="96"/>
      <c r="J397" s="67"/>
      <c r="K397" s="81"/>
    </row>
    <row r="398" spans="1:11" s="66" customFormat="1" ht="12" customHeight="1">
      <c r="A398" s="109"/>
      <c r="B398" s="73" t="s">
        <v>66</v>
      </c>
      <c r="C398" s="73"/>
      <c r="D398" s="73"/>
      <c r="E398" s="73"/>
      <c r="F398" s="73"/>
      <c r="G398" s="73"/>
      <c r="H398" s="41"/>
      <c r="I398" s="96"/>
      <c r="J398" s="67"/>
      <c r="K398" s="81"/>
    </row>
    <row r="399" spans="1:11" s="66" customFormat="1" ht="12" customHeight="1">
      <c r="A399" s="109"/>
      <c r="B399" s="73"/>
      <c r="C399" s="73"/>
      <c r="D399" s="73"/>
      <c r="E399" s="73"/>
      <c r="F399" s="73"/>
      <c r="G399" s="73"/>
      <c r="H399" s="41"/>
      <c r="I399" s="96"/>
      <c r="J399" s="67"/>
      <c r="K399" s="81"/>
    </row>
    <row r="400" spans="1:11" s="66" customFormat="1" ht="12" customHeight="1">
      <c r="A400" s="109"/>
      <c r="B400" s="73" t="s">
        <v>19</v>
      </c>
      <c r="C400" s="80">
        <f>D388</f>
        <v>43.994</v>
      </c>
      <c r="D400" s="73"/>
      <c r="E400" s="80" t="s">
        <v>1</v>
      </c>
      <c r="G400" s="145">
        <f>C400*F400</f>
        <v>0</v>
      </c>
      <c r="H400" s="41"/>
      <c r="I400" s="96"/>
      <c r="J400" s="67"/>
      <c r="K400" s="81"/>
    </row>
    <row r="401" spans="1:11" s="66" customFormat="1" ht="12" customHeight="1">
      <c r="A401" s="110"/>
      <c r="B401" s="69"/>
      <c r="C401" s="39"/>
      <c r="D401" s="40"/>
      <c r="E401" s="41"/>
      <c r="G401" s="41"/>
      <c r="H401" s="41"/>
      <c r="I401" s="96"/>
      <c r="J401" s="67"/>
      <c r="K401" s="81"/>
    </row>
    <row r="402" spans="1:11" s="66" customFormat="1" ht="12" customHeight="1">
      <c r="A402" s="118" t="s">
        <v>198</v>
      </c>
      <c r="B402" s="136" t="s">
        <v>106</v>
      </c>
      <c r="C402" s="136"/>
      <c r="D402" s="136"/>
      <c r="E402" s="41"/>
      <c r="F402" s="3"/>
      <c r="G402" s="41"/>
      <c r="H402" s="73"/>
      <c r="I402" s="98"/>
      <c r="J402" s="67"/>
      <c r="K402" s="81"/>
    </row>
    <row r="403" spans="1:11" s="66" customFormat="1" ht="12" customHeight="1">
      <c r="A403" s="102"/>
      <c r="B403" s="38"/>
      <c r="C403" s="39"/>
      <c r="D403" s="40"/>
      <c r="E403" s="41"/>
      <c r="F403" s="3"/>
      <c r="G403" s="41"/>
      <c r="H403" s="41"/>
      <c r="I403" s="96"/>
      <c r="J403" s="67"/>
      <c r="K403" s="81"/>
    </row>
    <row r="404" spans="1:11" s="3" customFormat="1" ht="97.5" customHeight="1">
      <c r="A404" s="102"/>
      <c r="B404" s="73" t="s">
        <v>104</v>
      </c>
      <c r="C404" s="80">
        <v>2</v>
      </c>
      <c r="D404" s="73"/>
      <c r="E404" s="80" t="s">
        <v>1</v>
      </c>
      <c r="F404" s="66"/>
      <c r="G404" s="145">
        <f>C404*F404</f>
        <v>0</v>
      </c>
      <c r="H404" s="41"/>
      <c r="I404" s="96"/>
      <c r="J404" s="34"/>
      <c r="K404" s="35"/>
    </row>
    <row r="405" spans="1:23" s="4" customFormat="1" ht="12" customHeight="1">
      <c r="A405" s="102"/>
      <c r="B405" s="26"/>
      <c r="C405" s="26"/>
      <c r="D405" s="26"/>
      <c r="E405" s="26"/>
      <c r="G405" s="26"/>
      <c r="H405" s="41"/>
      <c r="I405" s="96"/>
      <c r="J405" s="34"/>
      <c r="K405" s="35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s="4" customFormat="1" ht="12" customHeight="1">
      <c r="A406" s="118" t="s">
        <v>201</v>
      </c>
      <c r="B406" s="136" t="s">
        <v>107</v>
      </c>
      <c r="C406" s="136"/>
      <c r="D406" s="136"/>
      <c r="E406" s="41"/>
      <c r="F406" s="3"/>
      <c r="G406" s="41"/>
      <c r="H406" s="73"/>
      <c r="I406" s="98"/>
      <c r="J406" s="67"/>
      <c r="K406" s="8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s="4" customFormat="1" ht="12" customHeight="1">
      <c r="A407" s="102"/>
      <c r="B407" s="38"/>
      <c r="C407" s="39"/>
      <c r="D407" s="40"/>
      <c r="E407" s="41"/>
      <c r="F407" s="3"/>
      <c r="G407" s="41"/>
      <c r="H407" s="26"/>
      <c r="I407" s="91"/>
      <c r="J407" s="13"/>
      <c r="K407" s="12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11" s="3" customFormat="1" ht="97.5" customHeight="1">
      <c r="A408" s="102"/>
      <c r="B408" s="73" t="s">
        <v>104</v>
      </c>
      <c r="C408" s="80">
        <v>1</v>
      </c>
      <c r="D408" s="73"/>
      <c r="E408" s="80" t="s">
        <v>1</v>
      </c>
      <c r="F408" s="66"/>
      <c r="G408" s="145">
        <f>C408*F408</f>
        <v>0</v>
      </c>
      <c r="H408" s="41"/>
      <c r="I408" s="96"/>
      <c r="J408" s="34"/>
      <c r="K408" s="35"/>
    </row>
    <row r="409" spans="1:23" s="4" customFormat="1" ht="12" customHeight="1">
      <c r="A409" s="102"/>
      <c r="B409" s="73"/>
      <c r="C409" s="80"/>
      <c r="D409" s="73"/>
      <c r="E409" s="80"/>
      <c r="F409" s="66"/>
      <c r="G409" s="80"/>
      <c r="H409" s="41"/>
      <c r="I409" s="96"/>
      <c r="J409" s="34"/>
      <c r="K409" s="35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s="4" customFormat="1" ht="12" customHeight="1">
      <c r="A410" s="102" t="s">
        <v>202</v>
      </c>
      <c r="B410" s="73" t="s">
        <v>122</v>
      </c>
      <c r="C410" s="42"/>
      <c r="D410" s="28"/>
      <c r="E410" s="28"/>
      <c r="G410" s="28"/>
      <c r="H410" s="73"/>
      <c r="I410" s="98"/>
      <c r="J410" s="67"/>
      <c r="K410" s="8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s="4" customFormat="1" ht="12" customHeight="1">
      <c r="A411" s="102"/>
      <c r="B411" s="73" t="s">
        <v>123</v>
      </c>
      <c r="C411" s="42"/>
      <c r="D411" s="28"/>
      <c r="E411" s="28"/>
      <c r="G411" s="28"/>
      <c r="H411" s="73"/>
      <c r="I411" s="98"/>
      <c r="J411" s="67"/>
      <c r="K411" s="8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s="4" customFormat="1" ht="12" customHeight="1">
      <c r="A412" s="102"/>
      <c r="B412" s="73" t="s">
        <v>124</v>
      </c>
      <c r="C412" s="42"/>
      <c r="D412" s="28"/>
      <c r="E412" s="28"/>
      <c r="G412" s="28"/>
      <c r="H412" s="28"/>
      <c r="I412" s="93"/>
      <c r="J412" s="13"/>
      <c r="K412" s="12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s="4" customFormat="1" ht="12" customHeight="1">
      <c r="A413" s="102"/>
      <c r="B413" s="73" t="s">
        <v>125</v>
      </c>
      <c r="C413" s="42"/>
      <c r="D413" s="28"/>
      <c r="E413" s="28"/>
      <c r="G413" s="28"/>
      <c r="H413" s="28"/>
      <c r="I413" s="93"/>
      <c r="J413" s="13"/>
      <c r="K413" s="12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s="4" customFormat="1" ht="12" customHeight="1">
      <c r="A414" s="102"/>
      <c r="B414" s="26"/>
      <c r="C414" s="42"/>
      <c r="D414" s="28"/>
      <c r="E414" s="28"/>
      <c r="G414" s="28"/>
      <c r="H414" s="28"/>
      <c r="I414" s="93"/>
      <c r="J414" s="13"/>
      <c r="K414" s="12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s="4" customFormat="1" ht="12" customHeight="1">
      <c r="A415" s="102"/>
      <c r="B415" s="26" t="s">
        <v>6</v>
      </c>
      <c r="C415" s="27">
        <f>C285</f>
        <v>30.65</v>
      </c>
      <c r="D415" s="26"/>
      <c r="E415" s="28" t="s">
        <v>1</v>
      </c>
      <c r="G415" s="145">
        <f>C415*F415</f>
        <v>0</v>
      </c>
      <c r="H415" s="28"/>
      <c r="I415" s="93"/>
      <c r="J415" s="13"/>
      <c r="K415" s="12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s="4" customFormat="1" ht="12" customHeight="1">
      <c r="A416" s="102"/>
      <c r="B416" s="26"/>
      <c r="C416" s="42"/>
      <c r="D416" s="28"/>
      <c r="E416" s="28"/>
      <c r="G416" s="28"/>
      <c r="H416" s="28"/>
      <c r="I416" s="93"/>
      <c r="J416" s="13"/>
      <c r="K416" s="12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s="4" customFormat="1" ht="12" customHeight="1">
      <c r="A417" s="102"/>
      <c r="B417" s="26"/>
      <c r="C417" s="42"/>
      <c r="D417" s="28"/>
      <c r="E417" s="28"/>
      <c r="G417" s="28"/>
      <c r="H417" s="28"/>
      <c r="I417" s="93"/>
      <c r="J417" s="13"/>
      <c r="K417" s="12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s="4" customFormat="1" ht="12" customHeight="1">
      <c r="A418" s="102"/>
      <c r="B418" s="26"/>
      <c r="C418" s="42"/>
      <c r="D418" s="28"/>
      <c r="E418" s="28"/>
      <c r="G418" s="28"/>
      <c r="H418" s="28"/>
      <c r="I418" s="93"/>
      <c r="J418" s="13"/>
      <c r="K418" s="12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s="4" customFormat="1" ht="12" customHeight="1">
      <c r="A419" s="102" t="s">
        <v>203</v>
      </c>
      <c r="B419" s="73" t="s">
        <v>110</v>
      </c>
      <c r="C419" s="42"/>
      <c r="D419" s="28"/>
      <c r="E419" s="28"/>
      <c r="G419" s="28"/>
      <c r="H419" s="28"/>
      <c r="I419" s="93"/>
      <c r="J419" s="13"/>
      <c r="K419" s="12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s="4" customFormat="1" ht="12" customHeight="1">
      <c r="A420" s="102"/>
      <c r="B420" s="73" t="s">
        <v>111</v>
      </c>
      <c r="C420" s="42"/>
      <c r="D420" s="28"/>
      <c r="E420" s="28"/>
      <c r="G420" s="28"/>
      <c r="H420" s="28"/>
      <c r="I420" s="93"/>
      <c r="J420" s="13"/>
      <c r="K420" s="12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s="4" customFormat="1" ht="12" customHeight="1">
      <c r="A421" s="102"/>
      <c r="B421" s="73" t="s">
        <v>112</v>
      </c>
      <c r="C421" s="42"/>
      <c r="D421" s="28"/>
      <c r="E421" s="28"/>
      <c r="G421" s="28"/>
      <c r="H421" s="28"/>
      <c r="I421" s="93"/>
      <c r="J421" s="13"/>
      <c r="K421" s="12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s="4" customFormat="1" ht="12" customHeight="1">
      <c r="A422" s="102"/>
      <c r="B422" s="73" t="s">
        <v>113</v>
      </c>
      <c r="C422" s="42"/>
      <c r="D422" s="28"/>
      <c r="E422" s="28"/>
      <c r="G422" s="28"/>
      <c r="H422" s="28"/>
      <c r="I422" s="93"/>
      <c r="J422" s="13"/>
      <c r="K422" s="12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s="4" customFormat="1" ht="12" customHeight="1">
      <c r="A423" s="102"/>
      <c r="B423" s="119"/>
      <c r="C423" s="42"/>
      <c r="D423" s="28"/>
      <c r="E423" s="28"/>
      <c r="G423" s="28"/>
      <c r="H423" s="28"/>
      <c r="I423" s="93"/>
      <c r="J423" s="13"/>
      <c r="K423" s="12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s="4" customFormat="1" ht="12" customHeight="1">
      <c r="A424" s="102"/>
      <c r="B424" s="73" t="s">
        <v>104</v>
      </c>
      <c r="C424" s="80">
        <v>2</v>
      </c>
      <c r="D424" s="73"/>
      <c r="E424" s="80" t="s">
        <v>1</v>
      </c>
      <c r="F424" s="66"/>
      <c r="G424" s="145">
        <f>C424*F424</f>
        <v>0</v>
      </c>
      <c r="H424" s="28"/>
      <c r="I424" s="93"/>
      <c r="J424" s="13"/>
      <c r="K424" s="12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s="4" customFormat="1" ht="12" customHeight="1">
      <c r="A425" s="102"/>
      <c r="B425" s="43"/>
      <c r="C425" s="44"/>
      <c r="D425" s="43"/>
      <c r="E425" s="28"/>
      <c r="G425" s="28"/>
      <c r="H425" s="28"/>
      <c r="I425" s="93"/>
      <c r="J425" s="13"/>
      <c r="K425" s="12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s="4" customFormat="1" ht="12" customHeight="1">
      <c r="A426" s="102" t="s">
        <v>204</v>
      </c>
      <c r="B426" s="73" t="s">
        <v>118</v>
      </c>
      <c r="C426" s="44"/>
      <c r="D426" s="43"/>
      <c r="E426" s="28"/>
      <c r="G426" s="28"/>
      <c r="H426" s="73"/>
      <c r="I426" s="98"/>
      <c r="J426" s="67"/>
      <c r="K426" s="8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s="4" customFormat="1" ht="12" customHeight="1">
      <c r="A427" s="102"/>
      <c r="B427" s="73" t="s">
        <v>119</v>
      </c>
      <c r="C427" s="44"/>
      <c r="D427" s="43"/>
      <c r="E427" s="28"/>
      <c r="G427" s="28"/>
      <c r="H427" s="43"/>
      <c r="I427" s="90"/>
      <c r="J427" s="13"/>
      <c r="K427" s="12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s="4" customFormat="1" ht="12" customHeight="1">
      <c r="A428" s="102"/>
      <c r="B428" s="73"/>
      <c r="C428" s="44"/>
      <c r="D428" s="43"/>
      <c r="E428" s="28"/>
      <c r="G428" s="28"/>
      <c r="H428" s="43"/>
      <c r="I428" s="90"/>
      <c r="J428" s="13"/>
      <c r="K428" s="12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s="4" customFormat="1" ht="12" customHeight="1">
      <c r="A429" s="102"/>
      <c r="B429" s="26" t="s">
        <v>6</v>
      </c>
      <c r="C429" s="27">
        <f>C415</f>
        <v>30.65</v>
      </c>
      <c r="D429" s="26"/>
      <c r="E429" s="28" t="s">
        <v>1</v>
      </c>
      <c r="G429" s="145">
        <f>C429*F429</f>
        <v>0</v>
      </c>
      <c r="H429" s="43"/>
      <c r="I429" s="90"/>
      <c r="J429" s="13"/>
      <c r="K429" s="12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s="4" customFormat="1" ht="12" customHeight="1">
      <c r="A430" s="102"/>
      <c r="B430" s="26"/>
      <c r="C430" s="27"/>
      <c r="D430" s="26"/>
      <c r="E430" s="28"/>
      <c r="G430" s="28"/>
      <c r="H430" s="43"/>
      <c r="I430" s="90"/>
      <c r="J430" s="13"/>
      <c r="K430" s="12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s="4" customFormat="1" ht="12" customHeight="1">
      <c r="A431" s="102" t="s">
        <v>205</v>
      </c>
      <c r="B431" s="73" t="s">
        <v>120</v>
      </c>
      <c r="C431" s="44"/>
      <c r="D431" s="43"/>
      <c r="E431" s="28"/>
      <c r="G431" s="28"/>
      <c r="H431" s="28"/>
      <c r="I431" s="93"/>
      <c r="J431" s="13"/>
      <c r="K431" s="12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s="4" customFormat="1" ht="12" customHeight="1">
      <c r="A432" s="102"/>
      <c r="B432" s="73" t="s">
        <v>121</v>
      </c>
      <c r="C432" s="44"/>
      <c r="D432" s="43"/>
      <c r="E432" s="28"/>
      <c r="G432" s="28"/>
      <c r="H432" s="28"/>
      <c r="I432" s="93"/>
      <c r="J432" s="13"/>
      <c r="K432" s="12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s="4" customFormat="1" ht="12" customHeight="1">
      <c r="A433" s="102"/>
      <c r="B433" s="43"/>
      <c r="C433" s="44"/>
      <c r="D433" s="43"/>
      <c r="E433" s="28"/>
      <c r="G433" s="28"/>
      <c r="H433" s="43"/>
      <c r="I433" s="90"/>
      <c r="J433" s="13"/>
      <c r="K433" s="12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s="4" customFormat="1" ht="12" customHeight="1">
      <c r="A434" s="102"/>
      <c r="B434" s="26" t="s">
        <v>6</v>
      </c>
      <c r="C434" s="27">
        <f>C415</f>
        <v>30.65</v>
      </c>
      <c r="D434" s="26"/>
      <c r="E434" s="28" t="s">
        <v>1</v>
      </c>
      <c r="G434" s="145">
        <f>C434*F434</f>
        <v>0</v>
      </c>
      <c r="H434" s="43"/>
      <c r="I434" s="90"/>
      <c r="J434" s="13"/>
      <c r="K434" s="12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s="4" customFormat="1" ht="12" customHeight="1">
      <c r="A435" s="102"/>
      <c r="B435" s="43"/>
      <c r="C435" s="44"/>
      <c r="D435" s="43"/>
      <c r="E435" s="28"/>
      <c r="G435" s="28"/>
      <c r="H435" s="43"/>
      <c r="I435" s="90"/>
      <c r="J435" s="13"/>
      <c r="K435" s="12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s="4" customFormat="1" ht="12" customHeight="1">
      <c r="A436" s="102" t="s">
        <v>206</v>
      </c>
      <c r="B436" s="26" t="s">
        <v>35</v>
      </c>
      <c r="C436" s="26"/>
      <c r="D436" s="26"/>
      <c r="E436" s="26"/>
      <c r="G436" s="26"/>
      <c r="H436" s="28"/>
      <c r="I436" s="93"/>
      <c r="J436" s="13"/>
      <c r="K436" s="12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s="4" customFormat="1" ht="12" customHeight="1">
      <c r="A437" s="102"/>
      <c r="B437" s="26"/>
      <c r="C437" s="26"/>
      <c r="D437" s="26"/>
      <c r="E437" s="26"/>
      <c r="G437" s="26"/>
      <c r="H437" s="43"/>
      <c r="I437" s="90"/>
      <c r="J437" s="13"/>
      <c r="K437" s="12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s="4" customFormat="1" ht="12" customHeight="1">
      <c r="A438" s="102"/>
      <c r="B438" s="26" t="s">
        <v>18</v>
      </c>
      <c r="C438" s="27">
        <f>C285*3.2</f>
        <v>98.08</v>
      </c>
      <c r="D438" s="26"/>
      <c r="E438" s="28" t="s">
        <v>1</v>
      </c>
      <c r="G438" s="145">
        <f>C438*F438</f>
        <v>0</v>
      </c>
      <c r="H438" s="26"/>
      <c r="I438" s="91"/>
      <c r="J438" s="13"/>
      <c r="K438" s="12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s="4" customFormat="1" ht="12" customHeight="1">
      <c r="A439" s="102"/>
      <c r="B439" s="26"/>
      <c r="C439" s="27"/>
      <c r="D439" s="26"/>
      <c r="E439" s="28"/>
      <c r="G439" s="28"/>
      <c r="H439" s="26"/>
      <c r="I439" s="91"/>
      <c r="J439" s="13"/>
      <c r="K439" s="12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s="4" customFormat="1" ht="12" customHeight="1">
      <c r="A440" s="102" t="s">
        <v>207</v>
      </c>
      <c r="B440" s="26" t="s">
        <v>36</v>
      </c>
      <c r="C440" s="27"/>
      <c r="D440" s="26"/>
      <c r="E440" s="28"/>
      <c r="G440" s="28"/>
      <c r="H440" s="28"/>
      <c r="I440" s="93"/>
      <c r="J440" s="13"/>
      <c r="K440" s="12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s="4" customFormat="1" ht="12" customHeight="1">
      <c r="A441" s="102"/>
      <c r="B441" s="26"/>
      <c r="C441" s="27"/>
      <c r="D441" s="26"/>
      <c r="E441" s="28"/>
      <c r="G441" s="28"/>
      <c r="H441" s="28"/>
      <c r="I441" s="93"/>
      <c r="J441" s="13"/>
      <c r="K441" s="12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s="4" customFormat="1" ht="12" customHeight="1">
      <c r="A442" s="102"/>
      <c r="B442" s="26"/>
      <c r="C442" s="27" t="s">
        <v>37</v>
      </c>
      <c r="D442" s="26"/>
      <c r="E442" s="28">
        <v>1</v>
      </c>
      <c r="G442" s="145"/>
      <c r="H442" s="28"/>
      <c r="I442" s="93"/>
      <c r="J442" s="13"/>
      <c r="K442" s="12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s="4" customFormat="1" ht="12" customHeight="1">
      <c r="A443" s="102"/>
      <c r="B443" s="26"/>
      <c r="C443" s="27"/>
      <c r="D443" s="26"/>
      <c r="E443" s="28"/>
      <c r="G443" s="28"/>
      <c r="H443" s="28"/>
      <c r="I443" s="93"/>
      <c r="J443" s="13"/>
      <c r="K443" s="12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s="4" customFormat="1" ht="12" customHeight="1">
      <c r="A444" s="102" t="s">
        <v>208</v>
      </c>
      <c r="B444" s="26" t="s">
        <v>38</v>
      </c>
      <c r="C444" s="27"/>
      <c r="D444" s="26"/>
      <c r="E444" s="28"/>
      <c r="G444" s="28"/>
      <c r="H444" s="28"/>
      <c r="I444" s="93"/>
      <c r="J444" s="13"/>
      <c r="K444" s="12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s="4" customFormat="1" ht="12" customHeight="1">
      <c r="A445" s="102"/>
      <c r="B445" s="26" t="s">
        <v>39</v>
      </c>
      <c r="C445" s="27"/>
      <c r="D445" s="26"/>
      <c r="E445" s="28"/>
      <c r="G445" s="28"/>
      <c r="H445" s="28"/>
      <c r="I445" s="93"/>
      <c r="J445" s="13"/>
      <c r="K445" s="12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s="4" customFormat="1" ht="12" customHeight="1">
      <c r="A446" s="102"/>
      <c r="B446" s="26"/>
      <c r="C446" s="27"/>
      <c r="D446" s="26"/>
      <c r="E446" s="28"/>
      <c r="G446" s="28"/>
      <c r="H446" s="28"/>
      <c r="I446" s="93"/>
      <c r="J446" s="13"/>
      <c r="K446" s="12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s="4" customFormat="1" ht="12" customHeight="1">
      <c r="A447" s="102"/>
      <c r="B447" s="26"/>
      <c r="C447" s="27" t="s">
        <v>37</v>
      </c>
      <c r="D447" s="26"/>
      <c r="E447" s="28">
        <v>1</v>
      </c>
      <c r="G447" s="28"/>
      <c r="H447" s="28"/>
      <c r="I447" s="93"/>
      <c r="J447" s="13"/>
      <c r="K447" s="12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s="4" customFormat="1" ht="12" customHeight="1">
      <c r="A448" s="102"/>
      <c r="B448" s="26"/>
      <c r="C448" s="27"/>
      <c r="D448" s="26"/>
      <c r="E448" s="28"/>
      <c r="G448" s="28"/>
      <c r="H448" s="28"/>
      <c r="I448" s="93"/>
      <c r="J448" s="13"/>
      <c r="K448" s="12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s="4" customFormat="1" ht="12" customHeight="1">
      <c r="A449" s="102" t="s">
        <v>209</v>
      </c>
      <c r="B449" s="26" t="s">
        <v>40</v>
      </c>
      <c r="C449" s="27"/>
      <c r="D449" s="26"/>
      <c r="E449" s="28"/>
      <c r="G449" s="28"/>
      <c r="H449" s="28"/>
      <c r="I449" s="93"/>
      <c r="J449" s="13"/>
      <c r="K449" s="12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s="4" customFormat="1" ht="12" customHeight="1">
      <c r="A450" s="102"/>
      <c r="B450" s="26" t="s">
        <v>41</v>
      </c>
      <c r="C450" s="27"/>
      <c r="D450" s="26"/>
      <c r="E450" s="28"/>
      <c r="G450" s="28"/>
      <c r="H450" s="28"/>
      <c r="I450" s="93"/>
      <c r="J450" s="13"/>
      <c r="K450" s="12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s="4" customFormat="1" ht="12" customHeight="1">
      <c r="A451" s="102"/>
      <c r="B451" s="26" t="s">
        <v>39</v>
      </c>
      <c r="C451" s="27"/>
      <c r="D451" s="26"/>
      <c r="E451" s="28"/>
      <c r="G451" s="28"/>
      <c r="H451" s="28"/>
      <c r="I451" s="93"/>
      <c r="J451" s="13"/>
      <c r="K451" s="12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s="4" customFormat="1" ht="12" customHeight="1">
      <c r="A452" s="102"/>
      <c r="B452" s="26"/>
      <c r="C452" s="27"/>
      <c r="D452" s="26"/>
      <c r="E452" s="28"/>
      <c r="G452" s="28"/>
      <c r="H452" s="28"/>
      <c r="I452" s="93"/>
      <c r="J452" s="13"/>
      <c r="K452" s="12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s="4" customFormat="1" ht="12" customHeight="1">
      <c r="A453" s="102"/>
      <c r="B453" s="26" t="s">
        <v>2</v>
      </c>
      <c r="C453" s="27"/>
      <c r="D453" s="26"/>
      <c r="E453" s="28"/>
      <c r="G453" s="28"/>
      <c r="H453" s="28"/>
      <c r="I453" s="93"/>
      <c r="J453" s="13"/>
      <c r="K453" s="12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s="4" customFormat="1" ht="12" customHeight="1">
      <c r="A454" s="102"/>
      <c r="B454" s="26"/>
      <c r="C454" s="27"/>
      <c r="D454" s="26"/>
      <c r="E454" s="32"/>
      <c r="F454" s="28"/>
      <c r="G454" s="32"/>
      <c r="H454" s="28"/>
      <c r="I454" s="93"/>
      <c r="J454" s="13"/>
      <c r="K454" s="12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s="4" customFormat="1" ht="12" customHeight="1">
      <c r="A455" s="102" t="s">
        <v>210</v>
      </c>
      <c r="B455" s="26" t="s">
        <v>162</v>
      </c>
      <c r="C455" s="26"/>
      <c r="D455" s="26"/>
      <c r="E455" s="26"/>
      <c r="F455" s="26"/>
      <c r="G455" s="26"/>
      <c r="H455" s="28"/>
      <c r="I455" s="93"/>
      <c r="J455" s="13"/>
      <c r="K455" s="12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s="4" customFormat="1" ht="12" customHeight="1">
      <c r="A456" s="102"/>
      <c r="B456" s="26"/>
      <c r="C456" s="26"/>
      <c r="D456" s="26"/>
      <c r="E456" s="26"/>
      <c r="F456" s="26"/>
      <c r="G456" s="26"/>
      <c r="H456" s="14"/>
      <c r="I456" s="84"/>
      <c r="J456" s="13"/>
      <c r="K456" s="12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s="4" customFormat="1" ht="12" customHeight="1">
      <c r="A457" s="102"/>
      <c r="B457" s="26" t="s">
        <v>2</v>
      </c>
      <c r="C457" s="31">
        <v>5</v>
      </c>
      <c r="D457" s="26" t="s">
        <v>3</v>
      </c>
      <c r="E457" s="32"/>
      <c r="F457" s="28"/>
      <c r="G457" s="155">
        <f>SUM(G285:G438)*0.05</f>
        <v>0</v>
      </c>
      <c r="H457" s="14"/>
      <c r="I457" s="84"/>
      <c r="J457" s="13"/>
      <c r="K457" s="12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s="4" customFormat="1" ht="12" customHeight="1">
      <c r="A458" s="102"/>
      <c r="B458" s="45"/>
      <c r="C458" s="46"/>
      <c r="D458" s="45"/>
      <c r="E458" s="48"/>
      <c r="F458" s="47"/>
      <c r="G458" s="48"/>
      <c r="H458" s="14"/>
      <c r="I458" s="84"/>
      <c r="J458" s="13"/>
      <c r="K458" s="12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s="4" customFormat="1" ht="24" customHeight="1" thickBot="1">
      <c r="A459" s="111"/>
      <c r="B459" s="49" t="s">
        <v>127</v>
      </c>
      <c r="C459" s="50"/>
      <c r="D459" s="51"/>
      <c r="E459" s="53"/>
      <c r="F459" s="52"/>
      <c r="G459" s="156">
        <f>SUM(G285:G457)</f>
        <v>0</v>
      </c>
      <c r="H459" s="14"/>
      <c r="I459" s="84"/>
      <c r="J459" s="13"/>
      <c r="K459" s="12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s="4" customFormat="1" ht="12" customHeight="1" thickTop="1">
      <c r="A460" s="5"/>
      <c r="B460" s="100"/>
      <c r="C460" s="5"/>
      <c r="D460" s="7"/>
      <c r="E460" s="1"/>
      <c r="F460" s="1"/>
      <c r="G460" s="1"/>
      <c r="H460" s="14"/>
      <c r="I460" s="84"/>
      <c r="J460" s="13"/>
      <c r="K460" s="12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s="4" customFormat="1" ht="16.5" thickBot="1">
      <c r="A461" s="28"/>
      <c r="B461" s="93"/>
      <c r="C461" s="13"/>
      <c r="D461" s="12"/>
      <c r="E461" s="1"/>
      <c r="F461" s="1"/>
      <c r="G461" s="1"/>
      <c r="H461" s="54"/>
      <c r="I461" s="99"/>
      <c r="J461" s="55"/>
      <c r="K461" s="56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3.5" thickTop="1">
      <c r="A462" s="10"/>
      <c r="B462" s="83"/>
      <c r="C462" s="9"/>
      <c r="D462" s="12"/>
      <c r="E462" s="3"/>
      <c r="F462" s="3"/>
      <c r="G462" s="3"/>
      <c r="H462" s="1"/>
      <c r="I462" s="1"/>
      <c r="J462" s="1"/>
      <c r="K462" s="1"/>
      <c r="Q462" s="2"/>
      <c r="R462" s="2"/>
      <c r="S462" s="2"/>
      <c r="T462" s="2"/>
      <c r="U462" s="2"/>
      <c r="V462" s="2"/>
      <c r="W462" s="2"/>
    </row>
    <row r="463" spans="1:23" ht="12.75">
      <c r="A463" s="14"/>
      <c r="B463" s="84"/>
      <c r="C463" s="13"/>
      <c r="D463" s="12"/>
      <c r="E463" s="3"/>
      <c r="F463" s="3"/>
      <c r="G463" s="3"/>
      <c r="H463" s="1"/>
      <c r="I463" s="1"/>
      <c r="J463" s="1"/>
      <c r="K463" s="1"/>
      <c r="Q463" s="2"/>
      <c r="R463" s="2"/>
      <c r="S463" s="2"/>
      <c r="T463" s="2"/>
      <c r="U463" s="2"/>
      <c r="V463" s="2"/>
      <c r="W463" s="2"/>
    </row>
    <row r="464" spans="1:16" s="4" customFormat="1" ht="21" customHeight="1">
      <c r="A464" s="14"/>
      <c r="B464" s="84"/>
      <c r="C464" s="13"/>
      <c r="D464" s="1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s="4" customFormat="1" ht="12" customHeight="1">
      <c r="A465" s="14"/>
      <c r="B465" s="84"/>
      <c r="C465" s="13"/>
      <c r="D465" s="1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s="4" customFormat="1" ht="12" customHeight="1">
      <c r="A466" s="14"/>
      <c r="B466" s="84"/>
      <c r="C466" s="13"/>
      <c r="D466" s="1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s="4" customFormat="1" ht="12" customHeight="1">
      <c r="A467" s="14"/>
      <c r="B467" s="84"/>
      <c r="C467" s="13"/>
      <c r="D467" s="1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s="4" customFormat="1" ht="12" customHeight="1">
      <c r="A468" s="14"/>
      <c r="B468" s="84"/>
      <c r="C468" s="13"/>
      <c r="D468" s="1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s="4" customFormat="1" ht="12" customHeight="1">
      <c r="A469" s="14"/>
      <c r="B469" s="84"/>
      <c r="C469" s="13"/>
      <c r="D469" s="1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s="4" customFormat="1" ht="12" customHeight="1">
      <c r="A470" s="14"/>
      <c r="B470" s="84"/>
      <c r="C470" s="13"/>
      <c r="D470" s="1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s="4" customFormat="1" ht="12" customHeight="1">
      <c r="A471" s="28"/>
      <c r="B471" s="90"/>
      <c r="C471" s="13"/>
      <c r="D471" s="1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s="4" customFormat="1" ht="12" customHeight="1">
      <c r="A472" s="28"/>
      <c r="B472" s="90"/>
      <c r="C472" s="13"/>
      <c r="D472" s="1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s="4" customFormat="1" ht="12" customHeight="1">
      <c r="A473" s="28"/>
      <c r="B473" s="90"/>
      <c r="C473" s="13"/>
      <c r="D473" s="1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s="4" customFormat="1" ht="12" customHeight="1">
      <c r="A474" s="28"/>
      <c r="B474" s="90"/>
      <c r="C474" s="13"/>
      <c r="D474" s="1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s="4" customFormat="1" ht="12" customHeight="1">
      <c r="A475" s="28"/>
      <c r="B475" s="90"/>
      <c r="C475" s="13"/>
      <c r="D475" s="1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s="4" customFormat="1" ht="12" customHeight="1">
      <c r="A476" s="26"/>
      <c r="B476" s="91"/>
      <c r="C476" s="13"/>
      <c r="D476" s="1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s="4" customFormat="1" ht="12" customHeight="1">
      <c r="A477" s="26"/>
      <c r="B477" s="91"/>
      <c r="C477" s="13"/>
      <c r="D477" s="1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s="4" customFormat="1" ht="12" customHeight="1">
      <c r="A478" s="26"/>
      <c r="B478" s="91"/>
      <c r="C478" s="13"/>
      <c r="D478" s="1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s="4" customFormat="1" ht="12" customHeight="1">
      <c r="A479" s="26"/>
      <c r="B479" s="91"/>
      <c r="C479" s="13"/>
      <c r="D479" s="1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s="4" customFormat="1" ht="12" customHeight="1">
      <c r="A480" s="26"/>
      <c r="B480" s="91"/>
      <c r="C480" s="13"/>
      <c r="D480" s="1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s="4" customFormat="1" ht="12" customHeight="1">
      <c r="A481" s="28"/>
      <c r="B481" s="90"/>
      <c r="C481" s="13"/>
      <c r="D481" s="1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s="4" customFormat="1" ht="12" customHeight="1">
      <c r="A482" s="28"/>
      <c r="B482" s="90"/>
      <c r="C482" s="13"/>
      <c r="D482" s="1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s="4" customFormat="1" ht="12" customHeight="1">
      <c r="A483" s="26"/>
      <c r="B483" s="91"/>
      <c r="C483" s="13"/>
      <c r="D483" s="1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s="4" customFormat="1" ht="12" customHeight="1">
      <c r="A484" s="26"/>
      <c r="B484" s="91"/>
      <c r="C484" s="13"/>
      <c r="D484" s="1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s="4" customFormat="1" ht="12" customHeight="1">
      <c r="A485" s="26"/>
      <c r="B485" s="91"/>
      <c r="C485" s="13"/>
      <c r="D485" s="1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s="4" customFormat="1" ht="12" customHeight="1">
      <c r="A486" s="26"/>
      <c r="B486" s="91"/>
      <c r="C486" s="13"/>
      <c r="D486" s="1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s="4" customFormat="1" ht="12" customHeight="1">
      <c r="A487" s="28"/>
      <c r="B487" s="90"/>
      <c r="C487" s="13"/>
      <c r="D487" s="1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s="4" customFormat="1" ht="12" customHeight="1">
      <c r="A488" s="28"/>
      <c r="B488" s="90"/>
      <c r="C488" s="13"/>
      <c r="D488" s="1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s="4" customFormat="1" ht="12" customHeight="1">
      <c r="A489" s="28"/>
      <c r="B489" s="90"/>
      <c r="C489" s="13"/>
      <c r="D489" s="1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s="4" customFormat="1" ht="12" customHeight="1">
      <c r="A490" s="28"/>
      <c r="B490" s="90"/>
      <c r="C490" s="13"/>
      <c r="D490" s="1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s="4" customFormat="1" ht="12" customHeight="1">
      <c r="A491" s="28"/>
      <c r="B491" s="90"/>
      <c r="C491" s="13"/>
      <c r="D491" s="1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s="4" customFormat="1" ht="12" customHeight="1">
      <c r="A492" s="28"/>
      <c r="B492" s="90"/>
      <c r="C492" s="13"/>
      <c r="D492" s="1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s="4" customFormat="1" ht="12" customHeight="1">
      <c r="A493" s="28"/>
      <c r="B493" s="90"/>
      <c r="C493" s="13"/>
      <c r="D493" s="1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s="4" customFormat="1" ht="12" customHeight="1">
      <c r="A494" s="28"/>
      <c r="B494" s="90"/>
      <c r="C494" s="13"/>
      <c r="D494" s="1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s="4" customFormat="1" ht="12" customHeight="1">
      <c r="A495" s="30"/>
      <c r="B495" s="92"/>
      <c r="C495" s="13"/>
      <c r="D495" s="1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s="4" customFormat="1" ht="12" customHeight="1">
      <c r="A496" s="30"/>
      <c r="B496" s="92"/>
      <c r="C496" s="13"/>
      <c r="D496" s="1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s="4" customFormat="1" ht="12" customHeight="1">
      <c r="A497" s="30"/>
      <c r="B497" s="92"/>
      <c r="C497" s="13"/>
      <c r="D497" s="1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s="4" customFormat="1" ht="12" customHeight="1">
      <c r="A498" s="30"/>
      <c r="B498" s="90"/>
      <c r="C498" s="13"/>
      <c r="D498" s="1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s="4" customFormat="1" ht="12" customHeight="1">
      <c r="A499" s="30"/>
      <c r="B499" s="90"/>
      <c r="C499" s="13"/>
      <c r="D499" s="1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s="4" customFormat="1" ht="12" customHeight="1">
      <c r="A500" s="26"/>
      <c r="B500" s="91"/>
      <c r="C500" s="13"/>
      <c r="D500" s="1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s="4" customFormat="1" ht="12" customHeight="1">
      <c r="A501" s="26"/>
      <c r="B501" s="91"/>
      <c r="C501" s="13"/>
      <c r="D501" s="1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s="4" customFormat="1" ht="12" customHeight="1">
      <c r="A502" s="26"/>
      <c r="B502" s="91"/>
      <c r="C502" s="13"/>
      <c r="D502" s="1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s="4" customFormat="1" ht="12" customHeight="1">
      <c r="A503" s="26"/>
      <c r="B503" s="91"/>
      <c r="C503" s="13"/>
      <c r="D503" s="1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s="4" customFormat="1" ht="12" customHeight="1">
      <c r="A504" s="28"/>
      <c r="B504" s="93"/>
      <c r="C504" s="13"/>
      <c r="D504" s="1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s="4" customFormat="1" ht="12" customHeight="1">
      <c r="A505" s="28"/>
      <c r="B505" s="93"/>
      <c r="C505" s="13"/>
      <c r="D505" s="1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s="4" customFormat="1" ht="12" customHeight="1">
      <c r="A506" s="33"/>
      <c r="B506" s="94"/>
      <c r="C506" s="34"/>
      <c r="D506" s="71"/>
      <c r="E506" s="70"/>
      <c r="F506" s="70"/>
      <c r="G506" s="70"/>
      <c r="H506" s="3"/>
      <c r="I506" s="3"/>
      <c r="J506" s="3"/>
      <c r="K506" s="3"/>
      <c r="L506" s="3"/>
      <c r="M506" s="3"/>
      <c r="N506" s="3"/>
      <c r="O506" s="3"/>
      <c r="P506" s="3"/>
    </row>
    <row r="507" spans="1:16" s="4" customFormat="1" ht="12" customHeight="1">
      <c r="A507" s="33"/>
      <c r="B507" s="94"/>
      <c r="C507" s="34"/>
      <c r="D507" s="71"/>
      <c r="E507" s="70"/>
      <c r="F507" s="70"/>
      <c r="G507" s="70"/>
      <c r="H507" s="3"/>
      <c r="I507" s="3"/>
      <c r="J507" s="3"/>
      <c r="K507" s="3"/>
      <c r="L507" s="3"/>
      <c r="M507" s="3"/>
      <c r="N507" s="3"/>
      <c r="O507" s="3"/>
      <c r="P507" s="3"/>
    </row>
    <row r="508" spans="1:4" s="70" customFormat="1" ht="12" customHeight="1">
      <c r="A508" s="33"/>
      <c r="B508" s="94"/>
      <c r="C508" s="34"/>
      <c r="D508" s="71"/>
    </row>
    <row r="509" spans="1:4" s="70" customFormat="1" ht="12" customHeight="1">
      <c r="A509" s="33"/>
      <c r="B509" s="94"/>
      <c r="C509" s="34"/>
      <c r="D509" s="71"/>
    </row>
    <row r="510" spans="1:4" s="70" customFormat="1" ht="12" customHeight="1">
      <c r="A510" s="33"/>
      <c r="B510" s="94"/>
      <c r="C510" s="34"/>
      <c r="D510" s="71"/>
    </row>
    <row r="511" spans="1:4" s="70" customFormat="1" ht="12" customHeight="1">
      <c r="A511" s="33"/>
      <c r="B511" s="94"/>
      <c r="C511" s="34"/>
      <c r="D511" s="71"/>
    </row>
    <row r="512" spans="1:7" s="70" customFormat="1" ht="12" customHeight="1">
      <c r="A512" s="33"/>
      <c r="B512" s="94"/>
      <c r="C512" s="34"/>
      <c r="D512" s="71"/>
      <c r="F512" s="132"/>
      <c r="G512" s="132"/>
    </row>
    <row r="513" spans="1:7" s="70" customFormat="1" ht="12" customHeight="1">
      <c r="A513" s="33"/>
      <c r="B513" s="94"/>
      <c r="C513" s="34"/>
      <c r="D513" s="71"/>
      <c r="F513" s="132"/>
      <c r="G513" s="132"/>
    </row>
    <row r="514" spans="1:8" s="70" customFormat="1" ht="12" customHeight="1">
      <c r="A514" s="33"/>
      <c r="B514" s="94"/>
      <c r="C514" s="34"/>
      <c r="D514" s="71"/>
      <c r="H514" s="132"/>
    </row>
    <row r="515" spans="1:8" s="70" customFormat="1" ht="12" customHeight="1">
      <c r="A515" s="37"/>
      <c r="B515" s="95"/>
      <c r="C515" s="34"/>
      <c r="D515" s="71"/>
      <c r="H515" s="132"/>
    </row>
    <row r="516" spans="1:4" s="70" customFormat="1" ht="12" customHeight="1">
      <c r="A516" s="37"/>
      <c r="B516" s="95"/>
      <c r="C516" s="34"/>
      <c r="D516" s="71"/>
    </row>
    <row r="517" spans="1:4" s="70" customFormat="1" ht="12" customHeight="1">
      <c r="A517" s="33"/>
      <c r="B517" s="94"/>
      <c r="C517" s="34"/>
      <c r="D517" s="71"/>
    </row>
    <row r="518" spans="1:4" s="70" customFormat="1" ht="12" customHeight="1">
      <c r="A518" s="33"/>
      <c r="B518" s="94"/>
      <c r="C518" s="34"/>
      <c r="D518" s="71"/>
    </row>
    <row r="519" spans="1:4" s="70" customFormat="1" ht="12" customHeight="1">
      <c r="A519" s="33"/>
      <c r="B519" s="94"/>
      <c r="C519" s="34"/>
      <c r="D519" s="71"/>
    </row>
    <row r="520" spans="1:4" s="70" customFormat="1" ht="12" customHeight="1">
      <c r="A520" s="33"/>
      <c r="B520" s="94"/>
      <c r="C520" s="34"/>
      <c r="D520" s="71"/>
    </row>
    <row r="521" spans="1:4" s="70" customFormat="1" ht="12" customHeight="1">
      <c r="A521" s="33"/>
      <c r="B521" s="94"/>
      <c r="C521" s="34"/>
      <c r="D521" s="71"/>
    </row>
    <row r="522" spans="1:4" s="70" customFormat="1" ht="12" customHeight="1">
      <c r="A522" s="33"/>
      <c r="B522" s="94"/>
      <c r="C522" s="34"/>
      <c r="D522" s="71"/>
    </row>
    <row r="523" spans="1:4" s="70" customFormat="1" ht="12" customHeight="1">
      <c r="A523" s="33"/>
      <c r="B523" s="94"/>
      <c r="C523" s="34"/>
      <c r="D523" s="71"/>
    </row>
    <row r="524" spans="1:4" s="70" customFormat="1" ht="12" customHeight="1">
      <c r="A524" s="37"/>
      <c r="B524" s="95"/>
      <c r="C524" s="34"/>
      <c r="D524" s="71"/>
    </row>
    <row r="525" spans="1:4" s="70" customFormat="1" ht="12" customHeight="1">
      <c r="A525" s="37"/>
      <c r="B525" s="95"/>
      <c r="C525" s="34"/>
      <c r="D525" s="71"/>
    </row>
    <row r="526" spans="1:4" s="70" customFormat="1" ht="12" customHeight="1">
      <c r="A526" s="33"/>
      <c r="B526" s="94"/>
      <c r="C526" s="34"/>
      <c r="D526" s="71"/>
    </row>
    <row r="527" spans="1:4" s="70" customFormat="1" ht="12" customHeight="1">
      <c r="A527" s="33"/>
      <c r="B527" s="94"/>
      <c r="C527" s="34"/>
      <c r="D527" s="71"/>
    </row>
    <row r="528" spans="1:4" s="70" customFormat="1" ht="12" customHeight="1">
      <c r="A528" s="33"/>
      <c r="B528" s="94"/>
      <c r="C528" s="34"/>
      <c r="D528" s="71"/>
    </row>
    <row r="529" spans="1:4" s="70" customFormat="1" ht="12" customHeight="1">
      <c r="A529" s="33"/>
      <c r="B529" s="94"/>
      <c r="C529" s="34"/>
      <c r="D529" s="71"/>
    </row>
    <row r="530" spans="1:4" s="70" customFormat="1" ht="12" customHeight="1">
      <c r="A530" s="33"/>
      <c r="B530" s="94"/>
      <c r="C530" s="34"/>
      <c r="D530" s="71"/>
    </row>
    <row r="531" spans="1:4" s="70" customFormat="1" ht="12" customHeight="1">
      <c r="A531" s="33"/>
      <c r="B531" s="94"/>
      <c r="C531" s="34"/>
      <c r="D531" s="71"/>
    </row>
    <row r="532" spans="1:4" s="70" customFormat="1" ht="12" customHeight="1">
      <c r="A532" s="33"/>
      <c r="B532" s="94"/>
      <c r="C532" s="34"/>
      <c r="D532" s="71"/>
    </row>
    <row r="533" spans="1:4" s="70" customFormat="1" ht="12" customHeight="1">
      <c r="A533" s="37"/>
      <c r="B533" s="95"/>
      <c r="C533" s="34"/>
      <c r="D533" s="71"/>
    </row>
    <row r="534" spans="1:4" s="70" customFormat="1" ht="12" customHeight="1">
      <c r="A534" s="37"/>
      <c r="B534" s="95"/>
      <c r="C534" s="34"/>
      <c r="D534" s="71"/>
    </row>
    <row r="535" spans="1:4" s="70" customFormat="1" ht="12" customHeight="1">
      <c r="A535" s="37"/>
      <c r="B535" s="95"/>
      <c r="C535" s="34"/>
      <c r="D535" s="71"/>
    </row>
    <row r="536" spans="1:4" s="70" customFormat="1" ht="12" customHeight="1">
      <c r="A536" s="37"/>
      <c r="B536" s="95"/>
      <c r="C536" s="34"/>
      <c r="D536" s="71"/>
    </row>
    <row r="537" spans="1:4" s="70" customFormat="1" ht="25.5" customHeight="1">
      <c r="A537" s="37"/>
      <c r="B537" s="95"/>
      <c r="C537" s="34"/>
      <c r="D537" s="71"/>
    </row>
    <row r="538" spans="1:4" s="70" customFormat="1" ht="12" customHeight="1">
      <c r="A538" s="37"/>
      <c r="B538" s="95"/>
      <c r="C538" s="34"/>
      <c r="D538" s="71"/>
    </row>
    <row r="539" spans="1:4" s="70" customFormat="1" ht="12" customHeight="1">
      <c r="A539" s="37"/>
      <c r="B539" s="95"/>
      <c r="C539" s="34"/>
      <c r="D539" s="71"/>
    </row>
    <row r="540" spans="1:4" s="70" customFormat="1" ht="12" customHeight="1">
      <c r="A540" s="37"/>
      <c r="B540" s="95"/>
      <c r="C540" s="34"/>
      <c r="D540" s="71"/>
    </row>
    <row r="541" spans="1:4" s="70" customFormat="1" ht="12" customHeight="1">
      <c r="A541" s="37"/>
      <c r="B541" s="95"/>
      <c r="C541" s="34"/>
      <c r="D541" s="71"/>
    </row>
    <row r="542" spans="1:4" s="70" customFormat="1" ht="12" customHeight="1">
      <c r="A542" s="37"/>
      <c r="B542" s="95"/>
      <c r="C542" s="34"/>
      <c r="D542" s="71"/>
    </row>
    <row r="543" spans="1:4" s="70" customFormat="1" ht="12" customHeight="1">
      <c r="A543" s="37"/>
      <c r="B543" s="95"/>
      <c r="C543" s="34"/>
      <c r="D543" s="71"/>
    </row>
    <row r="544" spans="1:4" s="70" customFormat="1" ht="12" customHeight="1">
      <c r="A544" s="37"/>
      <c r="B544" s="95"/>
      <c r="C544" s="34"/>
      <c r="D544" s="71"/>
    </row>
    <row r="545" spans="1:7" s="70" customFormat="1" ht="12" customHeight="1">
      <c r="A545" s="28"/>
      <c r="B545" s="93"/>
      <c r="C545" s="13"/>
      <c r="D545" s="12"/>
      <c r="E545" s="3"/>
      <c r="F545" s="3"/>
      <c r="G545" s="3"/>
    </row>
    <row r="546" spans="1:7" s="70" customFormat="1" ht="12" customHeight="1">
      <c r="A546" s="28"/>
      <c r="B546" s="93"/>
      <c r="C546" s="13"/>
      <c r="D546" s="12"/>
      <c r="E546" s="3"/>
      <c r="F546" s="3"/>
      <c r="G546" s="3"/>
    </row>
    <row r="547" spans="1:16" s="4" customFormat="1" ht="12" customHeight="1">
      <c r="A547" s="28"/>
      <c r="B547" s="93"/>
      <c r="C547" s="13"/>
      <c r="D547" s="1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s="4" customFormat="1" ht="12" customHeight="1">
      <c r="A548" s="28"/>
      <c r="B548" s="93"/>
      <c r="C548" s="13"/>
      <c r="D548" s="1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s="4" customFormat="1" ht="12" customHeight="1">
      <c r="A549" s="28"/>
      <c r="B549" s="93"/>
      <c r="C549" s="13"/>
      <c r="D549" s="1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s="4" customFormat="1" ht="12" customHeight="1">
      <c r="A550" s="28"/>
      <c r="B550" s="93"/>
      <c r="C550" s="13"/>
      <c r="D550" s="1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s="4" customFormat="1" ht="12" customHeight="1">
      <c r="A551" s="28"/>
      <c r="B551" s="93"/>
      <c r="C551" s="13"/>
      <c r="D551" s="1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s="4" customFormat="1" ht="12" customHeight="1">
      <c r="A552" s="28"/>
      <c r="B552" s="93"/>
      <c r="C552" s="13"/>
      <c r="D552" s="1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s="4" customFormat="1" ht="12" customHeight="1">
      <c r="A553" s="28"/>
      <c r="B553" s="93"/>
      <c r="C553" s="13"/>
      <c r="D553" s="1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s="4" customFormat="1" ht="12" customHeight="1">
      <c r="A554" s="28"/>
      <c r="B554" s="93"/>
      <c r="C554" s="13"/>
      <c r="D554" s="1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s="4" customFormat="1" ht="12" customHeight="1">
      <c r="A555" s="37"/>
      <c r="B555" s="95"/>
      <c r="C555" s="34"/>
      <c r="D555" s="35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s="4" customFormat="1" ht="12" customHeight="1">
      <c r="A556" s="37"/>
      <c r="B556" s="95"/>
      <c r="C556" s="34"/>
      <c r="D556" s="35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4" s="3" customFormat="1" ht="12" customHeight="1">
      <c r="A557" s="37"/>
      <c r="B557" s="95"/>
      <c r="C557" s="34"/>
      <c r="D557" s="35"/>
    </row>
    <row r="558" spans="1:4" s="3" customFormat="1" ht="12" customHeight="1">
      <c r="A558" s="37"/>
      <c r="B558" s="95"/>
      <c r="C558" s="34"/>
      <c r="D558" s="35"/>
    </row>
    <row r="559" spans="1:4" s="3" customFormat="1" ht="12" customHeight="1">
      <c r="A559" s="37"/>
      <c r="B559" s="95"/>
      <c r="C559" s="34"/>
      <c r="D559" s="35"/>
    </row>
    <row r="560" spans="1:4" s="3" customFormat="1" ht="12" customHeight="1">
      <c r="A560" s="37"/>
      <c r="B560" s="95"/>
      <c r="C560" s="34"/>
      <c r="D560" s="35"/>
    </row>
    <row r="561" spans="1:4" s="3" customFormat="1" ht="12" customHeight="1">
      <c r="A561" s="37"/>
      <c r="B561" s="95"/>
      <c r="C561" s="34"/>
      <c r="D561" s="35"/>
    </row>
    <row r="562" spans="1:4" s="3" customFormat="1" ht="12" customHeight="1">
      <c r="A562" s="37"/>
      <c r="B562" s="95"/>
      <c r="C562" s="34"/>
      <c r="D562" s="35"/>
    </row>
    <row r="563" spans="1:4" s="3" customFormat="1" ht="12" customHeight="1">
      <c r="A563" s="37"/>
      <c r="B563" s="95"/>
      <c r="C563" s="34"/>
      <c r="D563" s="35"/>
    </row>
    <row r="564" spans="1:4" s="3" customFormat="1" ht="12" customHeight="1">
      <c r="A564" s="41"/>
      <c r="B564" s="96"/>
      <c r="C564" s="34"/>
      <c r="D564" s="35"/>
    </row>
    <row r="565" spans="1:4" s="3" customFormat="1" ht="12" customHeight="1">
      <c r="A565" s="41"/>
      <c r="B565" s="96"/>
      <c r="C565" s="34"/>
      <c r="D565" s="35"/>
    </row>
    <row r="566" spans="1:4" s="3" customFormat="1" ht="12" customHeight="1">
      <c r="A566" s="37"/>
      <c r="B566" s="95"/>
      <c r="C566" s="34"/>
      <c r="D566" s="35"/>
    </row>
    <row r="567" spans="1:4" s="3" customFormat="1" ht="12" customHeight="1">
      <c r="A567" s="41"/>
      <c r="B567" s="96"/>
      <c r="C567" s="34"/>
      <c r="D567" s="35"/>
    </row>
    <row r="568" spans="1:7" s="3" customFormat="1" ht="12" customHeight="1">
      <c r="A568" s="41"/>
      <c r="B568" s="96"/>
      <c r="C568" s="67"/>
      <c r="D568" s="68"/>
      <c r="E568" s="66"/>
      <c r="F568" s="66"/>
      <c r="G568" s="66"/>
    </row>
    <row r="569" spans="1:7" s="3" customFormat="1" ht="12" customHeight="1">
      <c r="A569" s="41"/>
      <c r="B569" s="96"/>
      <c r="C569" s="67"/>
      <c r="D569" s="68"/>
      <c r="E569" s="66"/>
      <c r="F569" s="66"/>
      <c r="G569" s="66"/>
    </row>
    <row r="570" spans="1:4" s="66" customFormat="1" ht="12" customHeight="1">
      <c r="A570" s="41"/>
      <c r="B570" s="96"/>
      <c r="C570" s="67"/>
      <c r="D570" s="68"/>
    </row>
    <row r="571" spans="1:4" s="66" customFormat="1" ht="12" customHeight="1">
      <c r="A571" s="41"/>
      <c r="B571" s="96"/>
      <c r="C571" s="67"/>
      <c r="D571" s="68"/>
    </row>
    <row r="572" spans="1:4" s="66" customFormat="1" ht="12" customHeight="1">
      <c r="A572" s="41"/>
      <c r="B572" s="96"/>
      <c r="C572" s="67"/>
      <c r="D572" s="68"/>
    </row>
    <row r="573" spans="1:4" s="66" customFormat="1" ht="12" customHeight="1">
      <c r="A573" s="41"/>
      <c r="B573" s="96"/>
      <c r="C573" s="67"/>
      <c r="D573" s="68"/>
    </row>
    <row r="574" spans="1:4" s="66" customFormat="1" ht="12" customHeight="1">
      <c r="A574" s="41"/>
      <c r="B574" s="96"/>
      <c r="C574" s="67"/>
      <c r="D574" s="68"/>
    </row>
    <row r="575" spans="1:4" s="66" customFormat="1" ht="12" customHeight="1">
      <c r="A575" s="41"/>
      <c r="B575" s="96"/>
      <c r="C575" s="67"/>
      <c r="D575" s="68"/>
    </row>
    <row r="576" spans="1:4" s="66" customFormat="1" ht="12" customHeight="1">
      <c r="A576" s="41"/>
      <c r="B576" s="96"/>
      <c r="C576" s="67"/>
      <c r="D576" s="81"/>
    </row>
    <row r="577" spans="1:4" s="66" customFormat="1" ht="12" customHeight="1">
      <c r="A577" s="41"/>
      <c r="B577" s="96"/>
      <c r="C577" s="67"/>
      <c r="D577" s="81"/>
    </row>
    <row r="578" spans="1:4" s="66" customFormat="1" ht="12" customHeight="1">
      <c r="A578" s="41"/>
      <c r="B578" s="96"/>
      <c r="C578" s="67"/>
      <c r="D578" s="81"/>
    </row>
    <row r="579" spans="1:4" s="66" customFormat="1" ht="12" customHeight="1">
      <c r="A579" s="77"/>
      <c r="B579" s="97"/>
      <c r="C579" s="67"/>
      <c r="D579" s="81"/>
    </row>
    <row r="580" spans="1:4" s="66" customFormat="1" ht="12" customHeight="1">
      <c r="A580" s="41"/>
      <c r="B580" s="96"/>
      <c r="C580" s="67"/>
      <c r="D580" s="81"/>
    </row>
    <row r="581" spans="1:4" s="66" customFormat="1" ht="12" customHeight="1">
      <c r="A581" s="41"/>
      <c r="B581" s="96"/>
      <c r="C581" s="67"/>
      <c r="D581" s="81"/>
    </row>
    <row r="582" spans="1:4" s="66" customFormat="1" ht="12" customHeight="1">
      <c r="A582" s="41"/>
      <c r="B582" s="96"/>
      <c r="C582" s="67"/>
      <c r="D582" s="81"/>
    </row>
    <row r="583" spans="1:4" s="66" customFormat="1" ht="12" customHeight="1">
      <c r="A583" s="41"/>
      <c r="B583" s="96"/>
      <c r="C583" s="67"/>
      <c r="D583" s="81"/>
    </row>
    <row r="584" spans="1:4" s="66" customFormat="1" ht="12" customHeight="1">
      <c r="A584" s="41"/>
      <c r="B584" s="96"/>
      <c r="C584" s="67"/>
      <c r="D584" s="81"/>
    </row>
    <row r="585" spans="1:4" s="66" customFormat="1" ht="12" customHeight="1">
      <c r="A585" s="41"/>
      <c r="B585" s="96"/>
      <c r="C585" s="67"/>
      <c r="D585" s="81"/>
    </row>
    <row r="586" spans="1:4" s="66" customFormat="1" ht="12" customHeight="1">
      <c r="A586" s="73"/>
      <c r="B586" s="98"/>
      <c r="C586" s="67"/>
      <c r="D586" s="81"/>
    </row>
    <row r="587" spans="1:4" s="66" customFormat="1" ht="12" customHeight="1">
      <c r="A587" s="41"/>
      <c r="B587" s="96"/>
      <c r="C587" s="67"/>
      <c r="D587" s="81"/>
    </row>
    <row r="588" spans="1:7" s="66" customFormat="1" ht="12" customHeight="1">
      <c r="A588" s="41"/>
      <c r="B588" s="96"/>
      <c r="C588" s="34"/>
      <c r="D588" s="35"/>
      <c r="E588" s="3"/>
      <c r="F588" s="3"/>
      <c r="G588" s="3"/>
    </row>
    <row r="589" spans="1:7" s="66" customFormat="1" ht="12" customHeight="1">
      <c r="A589" s="41"/>
      <c r="B589" s="96"/>
      <c r="C589" s="34"/>
      <c r="D589" s="35"/>
      <c r="E589" s="3"/>
      <c r="F589" s="3"/>
      <c r="G589" s="3"/>
    </row>
    <row r="590" spans="1:4" s="3" customFormat="1" ht="97.5" customHeight="1">
      <c r="A590" s="73"/>
      <c r="B590" s="98"/>
      <c r="C590" s="67"/>
      <c r="D590" s="81"/>
    </row>
    <row r="591" spans="1:4" s="3" customFormat="1" ht="12" customHeight="1">
      <c r="A591" s="37"/>
      <c r="B591" s="95"/>
      <c r="C591" s="13"/>
      <c r="D591" s="12"/>
    </row>
    <row r="592" spans="1:16" s="4" customFormat="1" ht="12" customHeight="1">
      <c r="A592" s="41"/>
      <c r="B592" s="96"/>
      <c r="C592" s="34"/>
      <c r="D592" s="35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s="4" customFormat="1" ht="12" customHeight="1">
      <c r="A593" s="41"/>
      <c r="B593" s="96"/>
      <c r="C593" s="34"/>
      <c r="D593" s="35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4" s="3" customFormat="1" ht="97.5" customHeight="1">
      <c r="A594" s="73"/>
      <c r="B594" s="98"/>
      <c r="C594" s="67"/>
      <c r="D594" s="81"/>
    </row>
    <row r="595" spans="1:16" s="4" customFormat="1" ht="12" customHeight="1">
      <c r="A595" s="26"/>
      <c r="B595" s="91"/>
      <c r="C595" s="13"/>
      <c r="D595" s="1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s="4" customFormat="1" ht="12" customHeight="1">
      <c r="A596" s="41"/>
      <c r="B596" s="96"/>
      <c r="C596" s="34"/>
      <c r="D596" s="35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s="4" customFormat="1" ht="12" customHeight="1">
      <c r="A597" s="41"/>
      <c r="B597" s="96"/>
      <c r="C597" s="34"/>
      <c r="D597" s="35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4" s="3" customFormat="1" ht="97.5" customHeight="1">
      <c r="A598" s="73"/>
      <c r="B598" s="98"/>
      <c r="C598" s="67"/>
      <c r="D598" s="81"/>
    </row>
    <row r="599" spans="1:16" s="4" customFormat="1" ht="12" customHeight="1">
      <c r="A599" s="73"/>
      <c r="B599" s="98"/>
      <c r="C599" s="67"/>
      <c r="D599" s="81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s="4" customFormat="1" ht="12" customHeight="1">
      <c r="A600" s="41"/>
      <c r="B600" s="96"/>
      <c r="C600" s="34"/>
      <c r="D600" s="35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s="4" customFormat="1" ht="12" customHeight="1">
      <c r="A601" s="41"/>
      <c r="B601" s="96"/>
      <c r="C601" s="34"/>
      <c r="D601" s="35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4" s="3" customFormat="1" ht="97.5" customHeight="1">
      <c r="A602" s="73"/>
      <c r="B602" s="98"/>
      <c r="C602" s="67"/>
      <c r="D602" s="81"/>
    </row>
    <row r="603" spans="1:16" s="4" customFormat="1" ht="12" customHeight="1">
      <c r="A603" s="73"/>
      <c r="B603" s="98"/>
      <c r="C603" s="67"/>
      <c r="D603" s="81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s="4" customFormat="1" ht="12" customHeight="1">
      <c r="A604" s="28"/>
      <c r="B604" s="93"/>
      <c r="C604" s="13"/>
      <c r="D604" s="1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s="4" customFormat="1" ht="12" customHeight="1">
      <c r="A605" s="28"/>
      <c r="B605" s="93"/>
      <c r="C605" s="13"/>
      <c r="D605" s="1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s="4" customFormat="1" ht="12" customHeight="1">
      <c r="A606" s="28"/>
      <c r="B606" s="93"/>
      <c r="C606" s="13"/>
      <c r="D606" s="1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s="4" customFormat="1" ht="12" customHeight="1">
      <c r="A607" s="28"/>
      <c r="B607" s="93"/>
      <c r="C607" s="13"/>
      <c r="D607" s="1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s="4" customFormat="1" ht="12" customHeight="1">
      <c r="A608" s="28"/>
      <c r="B608" s="93"/>
      <c r="C608" s="13"/>
      <c r="D608" s="1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s="4" customFormat="1" ht="12" customHeight="1">
      <c r="A609" s="28"/>
      <c r="B609" s="93"/>
      <c r="C609" s="13"/>
      <c r="D609" s="1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s="4" customFormat="1" ht="12" customHeight="1">
      <c r="A610" s="28"/>
      <c r="B610" s="93"/>
      <c r="C610" s="13"/>
      <c r="D610" s="1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s="4" customFormat="1" ht="12" customHeight="1">
      <c r="A611" s="28"/>
      <c r="B611" s="93"/>
      <c r="C611" s="13"/>
      <c r="D611" s="1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s="4" customFormat="1" ht="12" customHeight="1">
      <c r="A612" s="28"/>
      <c r="B612" s="93"/>
      <c r="C612" s="13"/>
      <c r="D612" s="1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s="4" customFormat="1" ht="12" customHeight="1">
      <c r="A613" s="28"/>
      <c r="B613" s="93"/>
      <c r="C613" s="13"/>
      <c r="D613" s="1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s="4" customFormat="1" ht="12" customHeight="1">
      <c r="A614" s="43"/>
      <c r="B614" s="90"/>
      <c r="C614" s="13"/>
      <c r="D614" s="1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s="4" customFormat="1" ht="12" customHeight="1">
      <c r="A615" s="43"/>
      <c r="B615" s="90"/>
      <c r="C615" s="13"/>
      <c r="D615" s="1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s="4" customFormat="1" ht="12" customHeight="1">
      <c r="A616" s="43"/>
      <c r="B616" s="90"/>
      <c r="C616" s="13"/>
      <c r="D616" s="1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s="4" customFormat="1" ht="12" customHeight="1">
      <c r="A617" s="43"/>
      <c r="B617" s="90"/>
      <c r="C617" s="13"/>
      <c r="D617" s="1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s="4" customFormat="1" ht="12" customHeight="1">
      <c r="A618" s="43"/>
      <c r="B618" s="90"/>
      <c r="C618" s="13"/>
      <c r="D618" s="1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s="4" customFormat="1" ht="12" customHeight="1">
      <c r="A619" s="73"/>
      <c r="B619" s="98"/>
      <c r="C619" s="67"/>
      <c r="D619" s="81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s="4" customFormat="1" ht="12" customHeight="1">
      <c r="A620" s="73"/>
      <c r="B620" s="98"/>
      <c r="C620" s="67"/>
      <c r="D620" s="81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s="4" customFormat="1" ht="12" customHeight="1">
      <c r="A621" s="43"/>
      <c r="B621" s="90"/>
      <c r="C621" s="13"/>
      <c r="D621" s="1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s="4" customFormat="1" ht="12" customHeight="1">
      <c r="A622" s="43"/>
      <c r="B622" s="90"/>
      <c r="C622" s="13"/>
      <c r="D622" s="1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s="4" customFormat="1" ht="12" customHeight="1">
      <c r="A623" s="43"/>
      <c r="B623" s="90"/>
      <c r="C623" s="13"/>
      <c r="D623" s="1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s="4" customFormat="1" ht="12" customHeight="1">
      <c r="A624" s="43"/>
      <c r="B624" s="90"/>
      <c r="C624" s="13"/>
      <c r="D624" s="1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s="4" customFormat="1" ht="12" customHeight="1">
      <c r="A625" s="43"/>
      <c r="B625" s="90"/>
      <c r="C625" s="13"/>
      <c r="D625" s="1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s="4" customFormat="1" ht="12" customHeight="1">
      <c r="A626" s="73"/>
      <c r="B626" s="98"/>
      <c r="C626" s="67"/>
      <c r="D626" s="81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s="4" customFormat="1" ht="12" customHeight="1">
      <c r="A627" s="43"/>
      <c r="B627" s="90"/>
      <c r="C627" s="13"/>
      <c r="D627" s="1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s="4" customFormat="1" ht="12" customHeight="1">
      <c r="A628" s="43"/>
      <c r="B628" s="90"/>
      <c r="C628" s="13"/>
      <c r="D628" s="1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s="4" customFormat="1" ht="12" customHeight="1">
      <c r="A629" s="43"/>
      <c r="B629" s="90"/>
      <c r="C629" s="13"/>
      <c r="D629" s="1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s="4" customFormat="1" ht="12" customHeight="1">
      <c r="A630" s="43"/>
      <c r="B630" s="90"/>
      <c r="C630" s="13"/>
      <c r="D630" s="1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s="4" customFormat="1" ht="12" customHeight="1">
      <c r="A631" s="28"/>
      <c r="B631" s="93"/>
      <c r="C631" s="13"/>
      <c r="D631" s="1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s="4" customFormat="1" ht="12" customHeight="1">
      <c r="A632" s="28"/>
      <c r="B632" s="93"/>
      <c r="C632" s="13"/>
      <c r="D632" s="1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s="4" customFormat="1" ht="12" customHeight="1">
      <c r="A633" s="43"/>
      <c r="B633" s="90"/>
      <c r="C633" s="13"/>
      <c r="D633" s="1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s="4" customFormat="1" ht="12" customHeight="1">
      <c r="A634" s="43"/>
      <c r="B634" s="90"/>
      <c r="C634" s="13"/>
      <c r="D634" s="1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s="4" customFormat="1" ht="12" customHeight="1">
      <c r="A635" s="43"/>
      <c r="B635" s="90"/>
      <c r="C635" s="13"/>
      <c r="D635" s="1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s="4" customFormat="1" ht="12" customHeight="1">
      <c r="A636" s="28"/>
      <c r="B636" s="93"/>
      <c r="C636" s="13"/>
      <c r="D636" s="1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s="4" customFormat="1" ht="12" customHeight="1">
      <c r="A637" s="43"/>
      <c r="B637" s="90"/>
      <c r="C637" s="13"/>
      <c r="D637" s="1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s="4" customFormat="1" ht="12" customHeight="1">
      <c r="A638" s="26"/>
      <c r="B638" s="91"/>
      <c r="C638" s="13"/>
      <c r="D638" s="1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s="4" customFormat="1" ht="12" customHeight="1">
      <c r="A639" s="26"/>
      <c r="B639" s="91"/>
      <c r="C639" s="13"/>
      <c r="D639" s="1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s="4" customFormat="1" ht="12" customHeight="1">
      <c r="A640" s="28"/>
      <c r="B640" s="93"/>
      <c r="C640" s="13"/>
      <c r="D640" s="1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s="4" customFormat="1" ht="12" customHeight="1">
      <c r="A641" s="28"/>
      <c r="B641" s="93"/>
      <c r="C641" s="13"/>
      <c r="D641" s="1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s="4" customFormat="1" ht="12" customHeight="1">
      <c r="A642" s="28"/>
      <c r="B642" s="93"/>
      <c r="C642" s="13"/>
      <c r="D642" s="1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s="4" customFormat="1" ht="12" customHeight="1">
      <c r="A643" s="28"/>
      <c r="B643" s="93"/>
      <c r="C643" s="13"/>
      <c r="D643" s="1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s="4" customFormat="1" ht="12" customHeight="1">
      <c r="A644" s="28"/>
      <c r="B644" s="93"/>
      <c r="C644" s="13"/>
      <c r="D644" s="1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s="4" customFormat="1" ht="12" customHeight="1">
      <c r="A645" s="28"/>
      <c r="B645" s="93"/>
      <c r="C645" s="13"/>
      <c r="D645" s="1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s="4" customFormat="1" ht="12" customHeight="1">
      <c r="A646" s="28"/>
      <c r="B646" s="93"/>
      <c r="C646" s="13"/>
      <c r="D646" s="1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s="4" customFormat="1" ht="12" customHeight="1">
      <c r="A647" s="28"/>
      <c r="B647" s="93"/>
      <c r="C647" s="13"/>
      <c r="D647" s="1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s="4" customFormat="1" ht="12" customHeight="1">
      <c r="A648" s="28"/>
      <c r="B648" s="93"/>
      <c r="C648" s="13"/>
      <c r="D648" s="1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s="4" customFormat="1" ht="12" customHeight="1">
      <c r="A649" s="28"/>
      <c r="B649" s="93"/>
      <c r="C649" s="13"/>
      <c r="D649" s="1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s="4" customFormat="1" ht="12" customHeight="1">
      <c r="A650" s="28"/>
      <c r="B650" s="93"/>
      <c r="C650" s="13"/>
      <c r="D650" s="1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s="4" customFormat="1" ht="12" customHeight="1">
      <c r="A651" s="28"/>
      <c r="B651" s="93"/>
      <c r="C651" s="13"/>
      <c r="D651" s="1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s="4" customFormat="1" ht="12" customHeight="1">
      <c r="A652" s="28"/>
      <c r="B652" s="93"/>
      <c r="C652" s="13"/>
      <c r="D652" s="1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s="4" customFormat="1" ht="12" customHeight="1">
      <c r="A653" s="28"/>
      <c r="B653" s="93"/>
      <c r="C653" s="13"/>
      <c r="D653" s="1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s="4" customFormat="1" ht="12" customHeight="1">
      <c r="A654" s="28"/>
      <c r="B654" s="93"/>
      <c r="C654" s="13"/>
      <c r="D654" s="1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s="4" customFormat="1" ht="12" customHeight="1">
      <c r="A655" s="28"/>
      <c r="B655" s="93"/>
      <c r="C655" s="13"/>
      <c r="D655" s="1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s="4" customFormat="1" ht="12" customHeight="1">
      <c r="A656" s="14"/>
      <c r="B656" s="84"/>
      <c r="C656" s="13"/>
      <c r="D656" s="1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s="4" customFormat="1" ht="12" customHeight="1">
      <c r="A657" s="14"/>
      <c r="B657" s="84"/>
      <c r="C657" s="13"/>
      <c r="D657" s="1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s="4" customFormat="1" ht="12" customHeight="1">
      <c r="A658" s="14"/>
      <c r="B658" s="84"/>
      <c r="C658" s="13"/>
      <c r="D658" s="1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s="4" customFormat="1" ht="12" customHeight="1">
      <c r="A659" s="14"/>
      <c r="B659" s="84"/>
      <c r="C659" s="13"/>
      <c r="D659" s="1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s="4" customFormat="1" ht="12" customHeight="1">
      <c r="A660" s="14"/>
      <c r="B660" s="84"/>
      <c r="C660" s="13"/>
      <c r="D660" s="1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s="4" customFormat="1" ht="12" customHeight="1" thickBot="1">
      <c r="A661" s="54"/>
      <c r="B661" s="99"/>
      <c r="C661" s="55"/>
      <c r="D661" s="56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s="4" customFormat="1" ht="12" customHeight="1" thickTop="1">
      <c r="A662" s="5"/>
      <c r="B662" s="100"/>
      <c r="C662" s="5"/>
      <c r="D662" s="7"/>
      <c r="E662" s="1"/>
      <c r="F662" s="1"/>
      <c r="G662" s="1"/>
      <c r="H662" s="3"/>
      <c r="I662" s="3"/>
      <c r="J662" s="3"/>
      <c r="K662" s="3"/>
      <c r="L662" s="3"/>
      <c r="M662" s="3"/>
      <c r="N662" s="3"/>
      <c r="O662" s="3"/>
      <c r="P662" s="3"/>
    </row>
    <row r="663" spans="1:16" s="4" customFormat="1" ht="12.75">
      <c r="A663" s="5"/>
      <c r="B663" s="100"/>
      <c r="C663" s="5"/>
      <c r="D663" s="7"/>
      <c r="E663" s="1"/>
      <c r="F663" s="1"/>
      <c r="G663" s="1"/>
      <c r="H663" s="3"/>
      <c r="I663" s="3"/>
      <c r="J663" s="3"/>
      <c r="K663" s="3"/>
      <c r="L663" s="3"/>
      <c r="M663" s="3"/>
      <c r="N663" s="3"/>
      <c r="O663" s="3"/>
      <c r="P663" s="3"/>
    </row>
    <row r="664" spans="1:23" ht="12.75">
      <c r="A664" s="5"/>
      <c r="B664" s="100"/>
      <c r="D664" s="7"/>
      <c r="E664" s="1"/>
      <c r="F664" s="1"/>
      <c r="G664" s="1"/>
      <c r="H664" s="1"/>
      <c r="I664" s="1"/>
      <c r="J664" s="1"/>
      <c r="K664" s="1"/>
      <c r="Q664" s="2"/>
      <c r="R664" s="2"/>
      <c r="S664" s="2"/>
      <c r="T664" s="2"/>
      <c r="U664" s="2"/>
      <c r="V664" s="2"/>
      <c r="W664" s="2"/>
    </row>
    <row r="665" spans="1:23" ht="12.75">
      <c r="A665" s="28"/>
      <c r="B665" s="93"/>
      <c r="C665" s="13"/>
      <c r="D665" s="12"/>
      <c r="E665" s="1"/>
      <c r="F665" s="1"/>
      <c r="G665" s="1"/>
      <c r="H665" s="1"/>
      <c r="I665" s="1"/>
      <c r="J665" s="1"/>
      <c r="K665" s="1"/>
      <c r="Q665" s="2"/>
      <c r="R665" s="2"/>
      <c r="S665" s="2"/>
      <c r="T665" s="2"/>
      <c r="U665" s="2"/>
      <c r="V665" s="2"/>
      <c r="W665" s="2"/>
    </row>
    <row r="666" spans="1:23" ht="12.75">
      <c r="A666" s="28"/>
      <c r="B666" s="93"/>
      <c r="C666" s="13"/>
      <c r="D666" s="12"/>
      <c r="E666" s="1"/>
      <c r="F666" s="1"/>
      <c r="G666" s="1"/>
      <c r="H666" s="1"/>
      <c r="I666" s="1"/>
      <c r="J666" s="1"/>
      <c r="K666" s="1"/>
      <c r="Q666" s="2"/>
      <c r="R666" s="2"/>
      <c r="S666" s="2"/>
      <c r="T666" s="2"/>
      <c r="U666" s="2"/>
      <c r="V666" s="2"/>
      <c r="W666" s="2"/>
    </row>
    <row r="667" spans="1:23" ht="12.75">
      <c r="A667" s="14"/>
      <c r="B667" s="84"/>
      <c r="C667" s="13"/>
      <c r="D667" s="12"/>
      <c r="E667" s="1"/>
      <c r="F667" s="1"/>
      <c r="G667" s="1"/>
      <c r="H667" s="1"/>
      <c r="I667" s="1"/>
      <c r="J667" s="1"/>
      <c r="K667" s="1"/>
      <c r="Q667" s="2"/>
      <c r="R667" s="2"/>
      <c r="S667" s="2"/>
      <c r="T667" s="2"/>
      <c r="U667" s="2"/>
      <c r="V667" s="2"/>
      <c r="W667" s="2"/>
    </row>
    <row r="668" spans="1:23" ht="12.75">
      <c r="A668" s="14"/>
      <c r="B668" s="84"/>
      <c r="C668" s="13"/>
      <c r="D668" s="12"/>
      <c r="E668" s="1"/>
      <c r="F668" s="1"/>
      <c r="G668" s="1"/>
      <c r="H668" s="1"/>
      <c r="I668" s="1"/>
      <c r="J668" s="1"/>
      <c r="K668" s="1"/>
      <c r="Q668" s="2"/>
      <c r="R668" s="2"/>
      <c r="S668" s="2"/>
      <c r="T668" s="2"/>
      <c r="U668" s="2"/>
      <c r="V668" s="2"/>
      <c r="W668" s="2"/>
    </row>
    <row r="669" spans="1:23" ht="12.75">
      <c r="A669" s="14"/>
      <c r="B669" s="84"/>
      <c r="C669" s="13"/>
      <c r="D669" s="12"/>
      <c r="E669" s="1"/>
      <c r="F669" s="1"/>
      <c r="G669" s="1"/>
      <c r="H669" s="1"/>
      <c r="I669" s="1"/>
      <c r="J669" s="1"/>
      <c r="K669" s="1"/>
      <c r="Q669" s="2"/>
      <c r="R669" s="2"/>
      <c r="S669" s="2"/>
      <c r="T669" s="2"/>
      <c r="U669" s="2"/>
      <c r="V669" s="2"/>
      <c r="W669" s="2"/>
    </row>
    <row r="670" spans="1:23" ht="12.75">
      <c r="A670" s="37"/>
      <c r="B670" s="95"/>
      <c r="C670" s="34"/>
      <c r="D670" s="71"/>
      <c r="E670" s="1"/>
      <c r="F670" s="1"/>
      <c r="G670" s="1"/>
      <c r="H670" s="1"/>
      <c r="I670" s="1"/>
      <c r="J670" s="1"/>
      <c r="K670" s="1"/>
      <c r="Q670" s="2"/>
      <c r="R670" s="2"/>
      <c r="S670" s="2"/>
      <c r="T670" s="2"/>
      <c r="U670" s="2"/>
      <c r="V670" s="2"/>
      <c r="W670" s="2"/>
    </row>
    <row r="671" spans="1:23" ht="12.75">
      <c r="A671" s="14"/>
      <c r="B671" s="84"/>
      <c r="C671" s="13"/>
      <c r="D671" s="12"/>
      <c r="E671" s="1"/>
      <c r="F671" s="1"/>
      <c r="G671" s="1"/>
      <c r="H671" s="1"/>
      <c r="I671" s="1"/>
      <c r="J671" s="1"/>
      <c r="K671" s="1"/>
      <c r="Q671" s="2"/>
      <c r="R671" s="2"/>
      <c r="S671" s="2"/>
      <c r="T671" s="2"/>
      <c r="U671" s="2"/>
      <c r="V671" s="2"/>
      <c r="W671" s="2"/>
    </row>
    <row r="672" spans="1:23" ht="12.75">
      <c r="A672" s="14"/>
      <c r="B672" s="84"/>
      <c r="C672" s="13"/>
      <c r="D672" s="12"/>
      <c r="E672" s="1"/>
      <c r="F672" s="1"/>
      <c r="G672" s="1"/>
      <c r="H672" s="1"/>
      <c r="I672" s="1"/>
      <c r="J672" s="1"/>
      <c r="K672" s="1"/>
      <c r="Q672" s="2"/>
      <c r="R672" s="2"/>
      <c r="S672" s="2"/>
      <c r="T672" s="2"/>
      <c r="U672" s="2"/>
      <c r="V672" s="2"/>
      <c r="W672" s="2"/>
    </row>
    <row r="673" spans="1:23" ht="12.75">
      <c r="A673" s="14"/>
      <c r="B673" s="84"/>
      <c r="C673" s="13"/>
      <c r="D673" s="12"/>
      <c r="E673" s="1"/>
      <c r="F673" s="1"/>
      <c r="G673" s="1"/>
      <c r="H673" s="1"/>
      <c r="I673" s="1"/>
      <c r="J673" s="1"/>
      <c r="K673" s="1"/>
      <c r="Q673" s="2"/>
      <c r="R673" s="2"/>
      <c r="S673" s="2"/>
      <c r="T673" s="2"/>
      <c r="U673" s="2"/>
      <c r="V673" s="2"/>
      <c r="W673" s="2"/>
    </row>
    <row r="674" spans="1:23" ht="12.75">
      <c r="A674" s="14"/>
      <c r="B674" s="84"/>
      <c r="C674" s="13"/>
      <c r="D674" s="12"/>
      <c r="E674" s="1"/>
      <c r="F674" s="1"/>
      <c r="G674" s="1"/>
      <c r="H674" s="1"/>
      <c r="I674" s="1"/>
      <c r="J674" s="1"/>
      <c r="K674" s="1"/>
      <c r="Q674" s="2"/>
      <c r="R674" s="2"/>
      <c r="S674" s="2"/>
      <c r="T674" s="2"/>
      <c r="U674" s="2"/>
      <c r="V674" s="2"/>
      <c r="W674" s="2"/>
    </row>
    <row r="675" spans="1:23" ht="12.75">
      <c r="A675" s="14"/>
      <c r="B675" s="84"/>
      <c r="C675" s="13"/>
      <c r="D675" s="12"/>
      <c r="E675" s="1"/>
      <c r="F675" s="1"/>
      <c r="G675" s="1"/>
      <c r="H675" s="1"/>
      <c r="I675" s="1"/>
      <c r="J675" s="1"/>
      <c r="K675" s="1"/>
      <c r="Q675" s="2"/>
      <c r="R675" s="2"/>
      <c r="S675" s="2"/>
      <c r="T675" s="2"/>
      <c r="U675" s="2"/>
      <c r="V675" s="2"/>
      <c r="W675" s="2"/>
    </row>
    <row r="676" spans="1:23" ht="12.75">
      <c r="A676" s="73"/>
      <c r="B676" s="98"/>
      <c r="C676" s="67"/>
      <c r="D676" s="81"/>
      <c r="E676" s="1"/>
      <c r="F676" s="1"/>
      <c r="G676" s="1"/>
      <c r="H676" s="1"/>
      <c r="I676" s="1"/>
      <c r="J676" s="1"/>
      <c r="K676" s="1"/>
      <c r="Q676" s="2"/>
      <c r="R676" s="2"/>
      <c r="S676" s="2"/>
      <c r="T676" s="2"/>
      <c r="U676" s="2"/>
      <c r="V676" s="2"/>
      <c r="W676" s="2"/>
    </row>
    <row r="677" spans="1:23" ht="12.75">
      <c r="A677" s="14"/>
      <c r="B677" s="84"/>
      <c r="C677" s="13"/>
      <c r="D677" s="12"/>
      <c r="E677" s="1"/>
      <c r="F677" s="1"/>
      <c r="G677" s="1"/>
      <c r="H677" s="1"/>
      <c r="I677" s="1"/>
      <c r="J677" s="1"/>
      <c r="K677" s="1"/>
      <c r="Q677" s="2"/>
      <c r="R677" s="2"/>
      <c r="S677" s="2"/>
      <c r="T677" s="2"/>
      <c r="U677" s="2"/>
      <c r="V677" s="2"/>
      <c r="W677" s="2"/>
    </row>
    <row r="678" spans="1:23" ht="12.75">
      <c r="A678" s="14"/>
      <c r="B678" s="84"/>
      <c r="C678" s="13"/>
      <c r="D678" s="12"/>
      <c r="E678" s="1"/>
      <c r="F678" s="1"/>
      <c r="G678" s="1"/>
      <c r="H678" s="1"/>
      <c r="I678" s="1"/>
      <c r="J678" s="1"/>
      <c r="K678" s="1"/>
      <c r="Q678" s="2"/>
      <c r="R678" s="2"/>
      <c r="S678" s="2"/>
      <c r="T678" s="2"/>
      <c r="U678" s="2"/>
      <c r="V678" s="2"/>
      <c r="W678" s="2"/>
    </row>
    <row r="679" spans="1:23" ht="12.75">
      <c r="A679" s="14"/>
      <c r="B679" s="84"/>
      <c r="C679" s="13"/>
      <c r="D679" s="12"/>
      <c r="E679" s="1"/>
      <c r="F679" s="1"/>
      <c r="G679" s="1"/>
      <c r="H679" s="1"/>
      <c r="I679" s="1"/>
      <c r="J679" s="1"/>
      <c r="K679" s="1"/>
      <c r="Q679" s="2"/>
      <c r="R679" s="2"/>
      <c r="S679" s="2"/>
      <c r="T679" s="2"/>
      <c r="U679" s="2"/>
      <c r="V679" s="2"/>
      <c r="W679" s="2"/>
    </row>
    <row r="680" spans="1:23" ht="12.75">
      <c r="A680" s="14"/>
      <c r="B680" s="84"/>
      <c r="C680" s="13"/>
      <c r="D680" s="12"/>
      <c r="E680" s="1"/>
      <c r="F680" s="1"/>
      <c r="G680" s="1"/>
      <c r="H680" s="1"/>
      <c r="I680" s="1"/>
      <c r="J680" s="1"/>
      <c r="K680" s="1"/>
      <c r="Q680" s="2"/>
      <c r="R680" s="2"/>
      <c r="S680" s="2"/>
      <c r="T680" s="2"/>
      <c r="U680" s="2"/>
      <c r="V680" s="2"/>
      <c r="W680" s="2"/>
    </row>
    <row r="681" spans="1:23" ht="12.75">
      <c r="A681" s="73"/>
      <c r="B681" s="98"/>
      <c r="C681" s="67"/>
      <c r="D681" s="81"/>
      <c r="E681" s="1"/>
      <c r="F681" s="1"/>
      <c r="G681" s="1"/>
      <c r="H681" s="1"/>
      <c r="I681" s="1"/>
      <c r="J681" s="1"/>
      <c r="K681" s="1"/>
      <c r="Q681" s="2"/>
      <c r="R681" s="2"/>
      <c r="S681" s="2"/>
      <c r="T681" s="2"/>
      <c r="U681" s="2"/>
      <c r="V681" s="2"/>
      <c r="W681" s="2"/>
    </row>
    <row r="682" spans="1:23" ht="12.75">
      <c r="A682" s="14"/>
      <c r="B682" s="84"/>
      <c r="C682" s="13"/>
      <c r="D682" s="12"/>
      <c r="E682" s="1"/>
      <c r="F682" s="1"/>
      <c r="G682" s="1"/>
      <c r="H682" s="1"/>
      <c r="I682" s="1"/>
      <c r="J682" s="1"/>
      <c r="K682" s="1"/>
      <c r="Q682" s="2"/>
      <c r="R682" s="2"/>
      <c r="S682" s="2"/>
      <c r="T682" s="2"/>
      <c r="U682" s="2"/>
      <c r="V682" s="2"/>
      <c r="W682" s="2"/>
    </row>
    <row r="683" spans="1:23" ht="12.75">
      <c r="A683" s="14"/>
      <c r="B683" s="84"/>
      <c r="C683" s="13"/>
      <c r="D683" s="12"/>
      <c r="E683" s="1"/>
      <c r="F683" s="1"/>
      <c r="G683" s="1"/>
      <c r="H683" s="1"/>
      <c r="I683" s="1"/>
      <c r="J683" s="1"/>
      <c r="K683" s="1"/>
      <c r="Q683" s="2"/>
      <c r="R683" s="2"/>
      <c r="S683" s="2"/>
      <c r="T683" s="2"/>
      <c r="U683" s="2"/>
      <c r="V683" s="2"/>
      <c r="W683" s="2"/>
    </row>
    <row r="684" spans="1:23" ht="12.75">
      <c r="A684" s="14"/>
      <c r="B684" s="84"/>
      <c r="C684" s="13"/>
      <c r="D684" s="12"/>
      <c r="E684" s="1"/>
      <c r="F684" s="1"/>
      <c r="G684" s="1"/>
      <c r="H684" s="1"/>
      <c r="I684" s="1"/>
      <c r="J684" s="1"/>
      <c r="K684" s="1"/>
      <c r="Q684" s="2"/>
      <c r="R684" s="2"/>
      <c r="S684" s="2"/>
      <c r="T684" s="2"/>
      <c r="U684" s="2"/>
      <c r="V684" s="2"/>
      <c r="W684" s="2"/>
    </row>
    <row r="685" spans="1:23" ht="12.75">
      <c r="A685" s="28"/>
      <c r="B685" s="93"/>
      <c r="C685" s="13"/>
      <c r="D685" s="12"/>
      <c r="E685" s="1"/>
      <c r="F685" s="1"/>
      <c r="G685" s="1"/>
      <c r="H685" s="1"/>
      <c r="I685" s="1"/>
      <c r="J685" s="1"/>
      <c r="K685" s="1"/>
      <c r="Q685" s="2"/>
      <c r="R685" s="2"/>
      <c r="S685" s="2"/>
      <c r="T685" s="2"/>
      <c r="U685" s="2"/>
      <c r="V685" s="2"/>
      <c r="W685" s="2"/>
    </row>
    <row r="686" spans="1:23" ht="12.75">
      <c r="A686" s="14"/>
      <c r="B686" s="84"/>
      <c r="C686" s="13"/>
      <c r="D686" s="12"/>
      <c r="E686" s="1"/>
      <c r="F686" s="1"/>
      <c r="G686" s="1"/>
      <c r="H686" s="1"/>
      <c r="I686" s="1"/>
      <c r="J686" s="1"/>
      <c r="K686" s="1"/>
      <c r="Q686" s="2"/>
      <c r="R686" s="2"/>
      <c r="S686" s="2"/>
      <c r="T686" s="2"/>
      <c r="U686" s="2"/>
      <c r="V686" s="2"/>
      <c r="W686" s="2"/>
    </row>
    <row r="687" spans="1:23" ht="12.75">
      <c r="A687" s="14"/>
      <c r="B687" s="84"/>
      <c r="C687" s="13"/>
      <c r="D687" s="12"/>
      <c r="E687" s="1"/>
      <c r="F687" s="1"/>
      <c r="G687" s="1"/>
      <c r="H687" s="1"/>
      <c r="I687" s="1"/>
      <c r="J687" s="1"/>
      <c r="K687" s="1"/>
      <c r="Q687" s="2"/>
      <c r="R687" s="2"/>
      <c r="S687" s="2"/>
      <c r="T687" s="2"/>
      <c r="U687" s="2"/>
      <c r="V687" s="2"/>
      <c r="W687" s="2"/>
    </row>
    <row r="688" spans="1:23" ht="12.75">
      <c r="A688" s="14"/>
      <c r="B688" s="84"/>
      <c r="C688" s="13"/>
      <c r="D688" s="12"/>
      <c r="E688" s="1"/>
      <c r="F688" s="1"/>
      <c r="G688" s="1"/>
      <c r="H688" s="1"/>
      <c r="I688" s="1"/>
      <c r="J688" s="1"/>
      <c r="K688" s="1"/>
      <c r="Q688" s="2"/>
      <c r="R688" s="2"/>
      <c r="S688" s="2"/>
      <c r="T688" s="2"/>
      <c r="U688" s="2"/>
      <c r="V688" s="2"/>
      <c r="W688" s="2"/>
    </row>
    <row r="689" spans="1:23" ht="12.75">
      <c r="A689" s="14"/>
      <c r="B689" s="84"/>
      <c r="C689" s="13"/>
      <c r="D689" s="12"/>
      <c r="E689" s="1"/>
      <c r="F689" s="1"/>
      <c r="G689" s="1"/>
      <c r="H689" s="1"/>
      <c r="I689" s="1"/>
      <c r="J689" s="1"/>
      <c r="K689" s="1"/>
      <c r="Q689" s="2"/>
      <c r="R689" s="2"/>
      <c r="S689" s="2"/>
      <c r="T689" s="2"/>
      <c r="U689" s="2"/>
      <c r="V689" s="2"/>
      <c r="W689" s="2"/>
    </row>
    <row r="690" spans="1:23" ht="12.75">
      <c r="A690" s="37"/>
      <c r="B690" s="95"/>
      <c r="C690" s="34"/>
      <c r="D690" s="71"/>
      <c r="E690" s="1"/>
      <c r="F690" s="1"/>
      <c r="G690" s="1"/>
      <c r="H690" s="1"/>
      <c r="I690" s="1"/>
      <c r="J690" s="1"/>
      <c r="K690" s="1"/>
      <c r="Q690" s="2"/>
      <c r="R690" s="2"/>
      <c r="S690" s="2"/>
      <c r="T690" s="2"/>
      <c r="U690" s="2"/>
      <c r="V690" s="2"/>
      <c r="W690" s="2"/>
    </row>
    <row r="691" spans="1:23" ht="12.75">
      <c r="A691" s="14"/>
      <c r="B691" s="84"/>
      <c r="C691" s="13"/>
      <c r="D691" s="12"/>
      <c r="E691" s="1"/>
      <c r="F691" s="1"/>
      <c r="G691" s="1"/>
      <c r="H691" s="1"/>
      <c r="I691" s="1"/>
      <c r="J691" s="1"/>
      <c r="K691" s="1"/>
      <c r="Q691" s="2"/>
      <c r="R691" s="2"/>
      <c r="S691" s="2"/>
      <c r="T691" s="2"/>
      <c r="U691" s="2"/>
      <c r="V691" s="2"/>
      <c r="W691" s="2"/>
    </row>
    <row r="692" spans="1:23" ht="12.75">
      <c r="A692" s="14"/>
      <c r="B692" s="84"/>
      <c r="C692" s="13"/>
      <c r="D692" s="12"/>
      <c r="E692" s="1"/>
      <c r="F692" s="1"/>
      <c r="G692" s="1"/>
      <c r="H692" s="1"/>
      <c r="I692" s="1"/>
      <c r="J692" s="1"/>
      <c r="K692" s="1"/>
      <c r="Q692" s="2"/>
      <c r="R692" s="2"/>
      <c r="S692" s="2"/>
      <c r="T692" s="2"/>
      <c r="U692" s="2"/>
      <c r="V692" s="2"/>
      <c r="W692" s="2"/>
    </row>
    <row r="693" spans="1:23" ht="12.75">
      <c r="A693" s="14"/>
      <c r="B693" s="84"/>
      <c r="C693" s="13"/>
      <c r="D693" s="12"/>
      <c r="E693" s="1"/>
      <c r="F693" s="1"/>
      <c r="G693" s="1"/>
      <c r="H693" s="1"/>
      <c r="I693" s="1"/>
      <c r="J693" s="1"/>
      <c r="K693" s="1"/>
      <c r="Q693" s="2"/>
      <c r="R693" s="2"/>
      <c r="S693" s="2"/>
      <c r="T693" s="2"/>
      <c r="U693" s="2"/>
      <c r="V693" s="2"/>
      <c r="W693" s="2"/>
    </row>
    <row r="694" spans="1:23" ht="12.75">
      <c r="A694" s="28"/>
      <c r="B694" s="93"/>
      <c r="C694" s="13"/>
      <c r="D694" s="12"/>
      <c r="E694" s="1"/>
      <c r="F694" s="1"/>
      <c r="G694" s="1"/>
      <c r="H694" s="1"/>
      <c r="I694" s="1"/>
      <c r="J694" s="1"/>
      <c r="K694" s="1"/>
      <c r="Q694" s="2"/>
      <c r="R694" s="2"/>
      <c r="S694" s="2"/>
      <c r="T694" s="2"/>
      <c r="U694" s="2"/>
      <c r="V694" s="2"/>
      <c r="W694" s="2"/>
    </row>
    <row r="695" spans="1:23" ht="12.75">
      <c r="A695" s="14"/>
      <c r="B695" s="84"/>
      <c r="C695" s="13"/>
      <c r="D695" s="12"/>
      <c r="E695" s="1"/>
      <c r="F695" s="1"/>
      <c r="G695" s="1"/>
      <c r="H695" s="1"/>
      <c r="I695" s="1"/>
      <c r="J695" s="1"/>
      <c r="K695" s="1"/>
      <c r="Q695" s="2"/>
      <c r="R695" s="2"/>
      <c r="S695" s="2"/>
      <c r="T695" s="2"/>
      <c r="U695" s="2"/>
      <c r="V695" s="2"/>
      <c r="W695" s="2"/>
    </row>
    <row r="696" spans="1:23" ht="12.75">
      <c r="A696" s="14"/>
      <c r="B696" s="84"/>
      <c r="C696" s="13"/>
      <c r="D696" s="12"/>
      <c r="E696" s="1"/>
      <c r="F696" s="1"/>
      <c r="G696" s="1"/>
      <c r="H696" s="1"/>
      <c r="I696" s="1"/>
      <c r="J696" s="1"/>
      <c r="K696" s="1"/>
      <c r="Q696" s="2"/>
      <c r="R696" s="2"/>
      <c r="S696" s="2"/>
      <c r="T696" s="2"/>
      <c r="U696" s="2"/>
      <c r="V696" s="2"/>
      <c r="W696" s="2"/>
    </row>
    <row r="697" spans="1:23" ht="12.75">
      <c r="A697" s="28"/>
      <c r="B697" s="93"/>
      <c r="C697" s="13"/>
      <c r="D697" s="12"/>
      <c r="E697" s="1"/>
      <c r="F697" s="1"/>
      <c r="G697" s="1"/>
      <c r="H697" s="1"/>
      <c r="I697" s="1"/>
      <c r="J697" s="1"/>
      <c r="K697" s="1"/>
      <c r="Q697" s="2"/>
      <c r="R697" s="2"/>
      <c r="S697" s="2"/>
      <c r="T697" s="2"/>
      <c r="U697" s="2"/>
      <c r="V697" s="2"/>
      <c r="W697" s="2"/>
    </row>
    <row r="698" spans="1:23" ht="12.75">
      <c r="A698" s="14"/>
      <c r="B698" s="84"/>
      <c r="C698" s="13"/>
      <c r="D698" s="12"/>
      <c r="E698" s="1"/>
      <c r="F698" s="1"/>
      <c r="G698" s="1"/>
      <c r="H698" s="1"/>
      <c r="I698" s="1"/>
      <c r="J698" s="1"/>
      <c r="K698" s="1"/>
      <c r="Q698" s="2"/>
      <c r="R698" s="2"/>
      <c r="S698" s="2"/>
      <c r="T698" s="2"/>
      <c r="U698" s="2"/>
      <c r="V698" s="2"/>
      <c r="W698" s="2"/>
    </row>
    <row r="699" spans="1:23" ht="12.75">
      <c r="A699" s="14"/>
      <c r="B699" s="84"/>
      <c r="C699" s="13"/>
      <c r="D699" s="12"/>
      <c r="E699" s="1"/>
      <c r="F699" s="1"/>
      <c r="G699" s="1"/>
      <c r="H699" s="1"/>
      <c r="I699" s="1"/>
      <c r="J699" s="1"/>
      <c r="K699" s="1"/>
      <c r="Q699" s="2"/>
      <c r="R699" s="2"/>
      <c r="S699" s="2"/>
      <c r="T699" s="2"/>
      <c r="U699" s="2"/>
      <c r="V699" s="2"/>
      <c r="W699" s="2"/>
    </row>
    <row r="700" spans="1:23" ht="12.75">
      <c r="A700" s="14"/>
      <c r="B700" s="84"/>
      <c r="C700" s="13"/>
      <c r="D700" s="12"/>
      <c r="E700" s="1"/>
      <c r="F700" s="1"/>
      <c r="G700" s="1"/>
      <c r="H700" s="1"/>
      <c r="I700" s="1"/>
      <c r="J700" s="1"/>
      <c r="K700" s="1"/>
      <c r="Q700" s="2"/>
      <c r="R700" s="2"/>
      <c r="S700" s="2"/>
      <c r="T700" s="2"/>
      <c r="U700" s="2"/>
      <c r="V700" s="2"/>
      <c r="W700" s="2"/>
    </row>
    <row r="701" spans="1:23" ht="12.75">
      <c r="A701" s="14"/>
      <c r="B701" s="84"/>
      <c r="C701" s="13"/>
      <c r="D701" s="12"/>
      <c r="E701" s="1"/>
      <c r="F701" s="1"/>
      <c r="G701" s="1"/>
      <c r="H701" s="1"/>
      <c r="I701" s="1"/>
      <c r="J701" s="1"/>
      <c r="K701" s="1"/>
      <c r="Q701" s="2"/>
      <c r="R701" s="2"/>
      <c r="S701" s="2"/>
      <c r="T701" s="2"/>
      <c r="U701" s="2"/>
      <c r="V701" s="2"/>
      <c r="W701" s="2"/>
    </row>
    <row r="702" spans="1:23" ht="12.75">
      <c r="A702" s="14"/>
      <c r="B702" s="84"/>
      <c r="C702" s="13"/>
      <c r="D702" s="12"/>
      <c r="E702" s="1"/>
      <c r="F702" s="1"/>
      <c r="G702" s="1"/>
      <c r="H702" s="1"/>
      <c r="I702" s="1"/>
      <c r="J702" s="1"/>
      <c r="K702" s="1"/>
      <c r="Q702" s="2"/>
      <c r="R702" s="2"/>
      <c r="S702" s="2"/>
      <c r="T702" s="2"/>
      <c r="U702" s="2"/>
      <c r="V702" s="2"/>
      <c r="W702" s="2"/>
    </row>
    <row r="703" spans="1:23" ht="12.75">
      <c r="A703" s="14"/>
      <c r="B703" s="84"/>
      <c r="C703" s="13"/>
      <c r="D703" s="12"/>
      <c r="E703" s="1"/>
      <c r="F703" s="1"/>
      <c r="G703" s="1"/>
      <c r="H703" s="1"/>
      <c r="I703" s="1"/>
      <c r="J703" s="1"/>
      <c r="K703" s="1"/>
      <c r="Q703" s="2"/>
      <c r="R703" s="2"/>
      <c r="S703" s="2"/>
      <c r="T703" s="2"/>
      <c r="U703" s="2"/>
      <c r="V703" s="2"/>
      <c r="W703" s="2"/>
    </row>
    <row r="704" spans="1:23" ht="12.75">
      <c r="A704" s="14"/>
      <c r="B704" s="84"/>
      <c r="C704" s="13"/>
      <c r="D704" s="12"/>
      <c r="E704" s="1"/>
      <c r="F704" s="1"/>
      <c r="G704" s="1"/>
      <c r="H704" s="1"/>
      <c r="I704" s="1"/>
      <c r="J704" s="1"/>
      <c r="K704" s="1"/>
      <c r="Q704" s="2"/>
      <c r="R704" s="2"/>
      <c r="S704" s="2"/>
      <c r="T704" s="2"/>
      <c r="U704" s="2"/>
      <c r="V704" s="2"/>
      <c r="W704" s="2"/>
    </row>
    <row r="705" spans="1:23" ht="12.75">
      <c r="A705" s="14"/>
      <c r="B705" s="84"/>
      <c r="C705" s="13"/>
      <c r="D705" s="12"/>
      <c r="E705" s="1"/>
      <c r="F705" s="1"/>
      <c r="G705" s="1"/>
      <c r="H705" s="1"/>
      <c r="I705" s="1"/>
      <c r="J705" s="1"/>
      <c r="K705" s="1"/>
      <c r="Q705" s="2"/>
      <c r="R705" s="2"/>
      <c r="S705" s="2"/>
      <c r="T705" s="2"/>
      <c r="U705" s="2"/>
      <c r="V705" s="2"/>
      <c r="W705" s="2"/>
    </row>
    <row r="706" spans="1:23" ht="16.5" thickBot="1">
      <c r="A706" s="54"/>
      <c r="B706" s="99"/>
      <c r="C706" s="55"/>
      <c r="D706" s="56"/>
      <c r="E706" s="1"/>
      <c r="F706" s="1"/>
      <c r="G706" s="1"/>
      <c r="H706" s="1"/>
      <c r="I706" s="1"/>
      <c r="J706" s="1"/>
      <c r="K706" s="1"/>
      <c r="Q706" s="2"/>
      <c r="R706" s="2"/>
      <c r="S706" s="2"/>
      <c r="T706" s="2"/>
      <c r="U706" s="2"/>
      <c r="V706" s="2"/>
      <c r="W706" s="2"/>
    </row>
    <row r="707" spans="1:23" ht="13.5" thickTop="1">
      <c r="A707" s="5"/>
      <c r="B707" s="100"/>
      <c r="D707" s="7"/>
      <c r="E707" s="1"/>
      <c r="F707" s="1"/>
      <c r="G707" s="1"/>
      <c r="H707" s="1"/>
      <c r="I707" s="1"/>
      <c r="J707" s="1"/>
      <c r="K707" s="1"/>
      <c r="Q707" s="2"/>
      <c r="R707" s="2"/>
      <c r="S707" s="2"/>
      <c r="T707" s="2"/>
      <c r="U707" s="2"/>
      <c r="V707" s="2"/>
      <c r="W707" s="2"/>
    </row>
    <row r="708" spans="1:23" ht="12.75">
      <c r="A708" s="5"/>
      <c r="B708" s="100"/>
      <c r="D708" s="7"/>
      <c r="E708" s="1"/>
      <c r="F708" s="1"/>
      <c r="G708" s="1"/>
      <c r="H708" s="1"/>
      <c r="I708" s="1"/>
      <c r="J708" s="1"/>
      <c r="K708" s="1"/>
      <c r="Q708" s="2"/>
      <c r="R708" s="2"/>
      <c r="S708" s="2"/>
      <c r="T708" s="2"/>
      <c r="U708" s="2"/>
      <c r="V708" s="2"/>
      <c r="W708" s="2"/>
    </row>
    <row r="709" spans="1:23" ht="12.75">
      <c r="A709" s="10"/>
      <c r="B709" s="83"/>
      <c r="C709" s="9"/>
      <c r="D709" s="12"/>
      <c r="E709" s="1"/>
      <c r="F709" s="1"/>
      <c r="G709" s="1"/>
      <c r="H709" s="1"/>
      <c r="I709" s="1"/>
      <c r="J709" s="1"/>
      <c r="K709" s="1"/>
      <c r="Q709" s="2"/>
      <c r="R709" s="2"/>
      <c r="S709" s="2"/>
      <c r="T709" s="2"/>
      <c r="U709" s="2"/>
      <c r="V709" s="2"/>
      <c r="W709" s="2"/>
    </row>
    <row r="710" spans="1:23" ht="12.75">
      <c r="A710" s="14"/>
      <c r="B710" s="84"/>
      <c r="C710" s="13"/>
      <c r="D710" s="12"/>
      <c r="E710" s="1"/>
      <c r="F710" s="1"/>
      <c r="G710" s="1"/>
      <c r="H710" s="1"/>
      <c r="I710" s="1"/>
      <c r="J710" s="1"/>
      <c r="K710" s="1"/>
      <c r="Q710" s="2"/>
      <c r="R710" s="2"/>
      <c r="S710" s="2"/>
      <c r="T710" s="2"/>
      <c r="U710" s="2"/>
      <c r="V710" s="2"/>
      <c r="W710" s="2"/>
    </row>
    <row r="711" spans="1:23" ht="12.75">
      <c r="A711" s="14"/>
      <c r="B711" s="84"/>
      <c r="C711" s="13"/>
      <c r="D711" s="12"/>
      <c r="E711" s="1"/>
      <c r="F711" s="1"/>
      <c r="G711" s="1"/>
      <c r="H711" s="1"/>
      <c r="I711" s="1"/>
      <c r="J711" s="1"/>
      <c r="K711" s="1"/>
      <c r="Q711" s="2"/>
      <c r="R711" s="2"/>
      <c r="S711" s="2"/>
      <c r="T711" s="2"/>
      <c r="U711" s="2"/>
      <c r="V711" s="2"/>
      <c r="W711" s="2"/>
    </row>
    <row r="712" spans="1:23" ht="12.75">
      <c r="A712" s="14"/>
      <c r="B712" s="84"/>
      <c r="C712" s="13"/>
      <c r="D712" s="12"/>
      <c r="E712" s="1"/>
      <c r="F712" s="1"/>
      <c r="G712" s="1"/>
      <c r="H712" s="1"/>
      <c r="I712" s="1"/>
      <c r="J712" s="1"/>
      <c r="K712" s="1"/>
      <c r="Q712" s="2"/>
      <c r="R712" s="2"/>
      <c r="S712" s="2"/>
      <c r="T712" s="2"/>
      <c r="U712" s="2"/>
      <c r="V712" s="2"/>
      <c r="W712" s="2"/>
    </row>
    <row r="713" spans="1:23" ht="12.75">
      <c r="A713" s="14"/>
      <c r="B713" s="84"/>
      <c r="C713" s="13"/>
      <c r="D713" s="12"/>
      <c r="E713" s="1"/>
      <c r="F713" s="1"/>
      <c r="G713" s="1"/>
      <c r="H713" s="1"/>
      <c r="I713" s="1"/>
      <c r="J713" s="1"/>
      <c r="K713" s="1"/>
      <c r="Q713" s="2"/>
      <c r="R713" s="2"/>
      <c r="S713" s="2"/>
      <c r="T713" s="2"/>
      <c r="U713" s="2"/>
      <c r="V713" s="2"/>
      <c r="W713" s="2"/>
    </row>
    <row r="714" spans="1:23" ht="12.75">
      <c r="A714" s="14"/>
      <c r="B714" s="84"/>
      <c r="C714" s="13"/>
      <c r="D714" s="12"/>
      <c r="E714" s="1"/>
      <c r="F714" s="1"/>
      <c r="G714" s="1"/>
      <c r="H714" s="1"/>
      <c r="I714" s="1"/>
      <c r="J714" s="1"/>
      <c r="K714" s="1"/>
      <c r="Q714" s="2"/>
      <c r="R714" s="2"/>
      <c r="S714" s="2"/>
      <c r="T714" s="2"/>
      <c r="U714" s="2"/>
      <c r="V714" s="2"/>
      <c r="W714" s="2"/>
    </row>
    <row r="715" spans="1:23" ht="12.75">
      <c r="A715" s="14"/>
      <c r="B715" s="84"/>
      <c r="C715" s="13"/>
      <c r="D715" s="12"/>
      <c r="E715" s="1"/>
      <c r="F715" s="1"/>
      <c r="G715" s="1"/>
      <c r="H715" s="1"/>
      <c r="I715" s="1"/>
      <c r="J715" s="1"/>
      <c r="K715" s="1"/>
      <c r="Q715" s="2"/>
      <c r="R715" s="2"/>
      <c r="S715" s="2"/>
      <c r="T715" s="2"/>
      <c r="U715" s="2"/>
      <c r="V715" s="2"/>
      <c r="W715" s="2"/>
    </row>
    <row r="716" spans="1:23" ht="12.75">
      <c r="A716" s="14"/>
      <c r="B716" s="84"/>
      <c r="C716" s="13"/>
      <c r="D716" s="12"/>
      <c r="E716" s="1"/>
      <c r="F716" s="1"/>
      <c r="G716" s="1"/>
      <c r="H716" s="1"/>
      <c r="I716" s="1"/>
      <c r="J716" s="1"/>
      <c r="K716" s="1"/>
      <c r="Q716" s="2"/>
      <c r="R716" s="2"/>
      <c r="S716" s="2"/>
      <c r="T716" s="2"/>
      <c r="U716" s="2"/>
      <c r="V716" s="2"/>
      <c r="W716" s="2"/>
    </row>
    <row r="717" spans="1:23" ht="12.75">
      <c r="A717" s="14"/>
      <c r="B717" s="84"/>
      <c r="C717" s="13"/>
      <c r="D717" s="12"/>
      <c r="E717" s="1"/>
      <c r="F717" s="1"/>
      <c r="G717" s="1"/>
      <c r="H717" s="1"/>
      <c r="I717" s="1"/>
      <c r="J717" s="1"/>
      <c r="K717" s="1"/>
      <c r="Q717" s="2"/>
      <c r="R717" s="2"/>
      <c r="S717" s="2"/>
      <c r="T717" s="2"/>
      <c r="U717" s="2"/>
      <c r="V717" s="2"/>
      <c r="W717" s="2"/>
    </row>
    <row r="718" spans="1:23" ht="12.75">
      <c r="A718" s="28"/>
      <c r="B718" s="90"/>
      <c r="C718" s="13"/>
      <c r="D718" s="12"/>
      <c r="E718" s="1"/>
      <c r="F718" s="1"/>
      <c r="G718" s="1"/>
      <c r="H718" s="1"/>
      <c r="I718" s="1"/>
      <c r="J718" s="1"/>
      <c r="K718" s="1"/>
      <c r="Q718" s="2"/>
      <c r="R718" s="2"/>
      <c r="S718" s="2"/>
      <c r="T718" s="2"/>
      <c r="U718" s="2"/>
      <c r="V718" s="2"/>
      <c r="W718" s="2"/>
    </row>
    <row r="719" spans="1:23" ht="12.75">
      <c r="A719" s="28"/>
      <c r="B719" s="90"/>
      <c r="C719" s="13"/>
      <c r="D719" s="12"/>
      <c r="E719" s="1"/>
      <c r="F719" s="1"/>
      <c r="G719" s="1"/>
      <c r="H719" s="1"/>
      <c r="I719" s="1"/>
      <c r="J719" s="1"/>
      <c r="K719" s="1"/>
      <c r="Q719" s="2"/>
      <c r="R719" s="2"/>
      <c r="S719" s="2"/>
      <c r="T719" s="2"/>
      <c r="U719" s="2"/>
      <c r="V719" s="2"/>
      <c r="W719" s="2"/>
    </row>
    <row r="720" spans="1:23" ht="12.75">
      <c r="A720" s="28"/>
      <c r="B720" s="90"/>
      <c r="C720" s="13"/>
      <c r="D720" s="12"/>
      <c r="E720" s="1"/>
      <c r="F720" s="1"/>
      <c r="G720" s="1"/>
      <c r="H720" s="1"/>
      <c r="I720" s="1"/>
      <c r="J720" s="1"/>
      <c r="K720" s="1"/>
      <c r="Q720" s="2"/>
      <c r="R720" s="2"/>
      <c r="S720" s="2"/>
      <c r="T720" s="2"/>
      <c r="U720" s="2"/>
      <c r="V720" s="2"/>
      <c r="W720" s="2"/>
    </row>
    <row r="721" spans="1:23" ht="12.75">
      <c r="A721" s="28"/>
      <c r="B721" s="90"/>
      <c r="C721" s="13"/>
      <c r="D721" s="12"/>
      <c r="E721" s="1"/>
      <c r="F721" s="1"/>
      <c r="G721" s="1"/>
      <c r="H721" s="1"/>
      <c r="I721" s="1"/>
      <c r="J721" s="1"/>
      <c r="K721" s="1"/>
      <c r="Q721" s="2"/>
      <c r="R721" s="2"/>
      <c r="S721" s="2"/>
      <c r="T721" s="2"/>
      <c r="U721" s="2"/>
      <c r="V721" s="2"/>
      <c r="W721" s="2"/>
    </row>
    <row r="722" spans="1:23" ht="12.75">
      <c r="A722" s="28"/>
      <c r="B722" s="90"/>
      <c r="C722" s="13"/>
      <c r="D722" s="12"/>
      <c r="E722" s="1"/>
      <c r="F722" s="1"/>
      <c r="G722" s="1"/>
      <c r="H722" s="1"/>
      <c r="I722" s="1"/>
      <c r="J722" s="1"/>
      <c r="K722" s="1"/>
      <c r="Q722" s="2"/>
      <c r="R722" s="2"/>
      <c r="S722" s="2"/>
      <c r="T722" s="2"/>
      <c r="U722" s="2"/>
      <c r="V722" s="2"/>
      <c r="W722" s="2"/>
    </row>
    <row r="723" spans="1:23" ht="12.75">
      <c r="A723" s="26"/>
      <c r="B723" s="91"/>
      <c r="C723" s="13"/>
      <c r="D723" s="12"/>
      <c r="E723" s="1"/>
      <c r="F723" s="1"/>
      <c r="G723" s="1"/>
      <c r="H723" s="1"/>
      <c r="I723" s="1"/>
      <c r="J723" s="1"/>
      <c r="K723" s="1"/>
      <c r="Q723" s="2"/>
      <c r="R723" s="2"/>
      <c r="S723" s="2"/>
      <c r="T723" s="2"/>
      <c r="U723" s="2"/>
      <c r="V723" s="2"/>
      <c r="W723" s="2"/>
    </row>
    <row r="724" spans="1:23" ht="12.75">
      <c r="A724" s="26"/>
      <c r="B724" s="91"/>
      <c r="C724" s="13"/>
      <c r="D724" s="12"/>
      <c r="E724" s="1"/>
      <c r="F724" s="1"/>
      <c r="G724" s="1"/>
      <c r="H724" s="1"/>
      <c r="I724" s="1"/>
      <c r="J724" s="1"/>
      <c r="K724" s="1"/>
      <c r="Q724" s="2"/>
      <c r="R724" s="2"/>
      <c r="S724" s="2"/>
      <c r="T724" s="2"/>
      <c r="U724" s="2"/>
      <c r="V724" s="2"/>
      <c r="W724" s="2"/>
    </row>
    <row r="725" spans="1:23" ht="12.75">
      <c r="A725" s="26"/>
      <c r="B725" s="91"/>
      <c r="C725" s="13"/>
      <c r="D725" s="12"/>
      <c r="E725" s="1"/>
      <c r="F725" s="1"/>
      <c r="G725" s="1"/>
      <c r="H725" s="1"/>
      <c r="I725" s="1"/>
      <c r="J725" s="1"/>
      <c r="K725" s="1"/>
      <c r="Q725" s="2"/>
      <c r="R725" s="2"/>
      <c r="S725" s="2"/>
      <c r="T725" s="2"/>
      <c r="U725" s="2"/>
      <c r="V725" s="2"/>
      <c r="W725" s="2"/>
    </row>
    <row r="726" spans="1:23" ht="12.75">
      <c r="A726" s="26"/>
      <c r="B726" s="91"/>
      <c r="C726" s="13"/>
      <c r="D726" s="12"/>
      <c r="E726" s="1"/>
      <c r="F726" s="1"/>
      <c r="G726" s="1"/>
      <c r="H726" s="1"/>
      <c r="I726" s="1"/>
      <c r="J726" s="1"/>
      <c r="K726" s="1"/>
      <c r="Q726" s="2"/>
      <c r="R726" s="2"/>
      <c r="S726" s="2"/>
      <c r="T726" s="2"/>
      <c r="U726" s="2"/>
      <c r="V726" s="2"/>
      <c r="W726" s="2"/>
    </row>
    <row r="727" spans="1:23" ht="12.75">
      <c r="A727" s="26"/>
      <c r="B727" s="91"/>
      <c r="C727" s="13"/>
      <c r="D727" s="12"/>
      <c r="E727" s="1"/>
      <c r="F727" s="1"/>
      <c r="G727" s="1"/>
      <c r="H727" s="1"/>
      <c r="I727" s="1"/>
      <c r="J727" s="1"/>
      <c r="K727" s="1"/>
      <c r="Q727" s="2"/>
      <c r="R727" s="2"/>
      <c r="S727" s="2"/>
      <c r="T727" s="2"/>
      <c r="U727" s="2"/>
      <c r="V727" s="2"/>
      <c r="W727" s="2"/>
    </row>
    <row r="728" spans="1:23" ht="12.75">
      <c r="A728" s="28"/>
      <c r="B728" s="90"/>
      <c r="C728" s="13"/>
      <c r="D728" s="12"/>
      <c r="E728" s="1"/>
      <c r="F728" s="1"/>
      <c r="G728" s="1"/>
      <c r="H728" s="1"/>
      <c r="I728" s="1"/>
      <c r="J728" s="1"/>
      <c r="K728" s="1"/>
      <c r="Q728" s="2"/>
      <c r="R728" s="2"/>
      <c r="S728" s="2"/>
      <c r="T728" s="2"/>
      <c r="U728" s="2"/>
      <c r="V728" s="2"/>
      <c r="W728" s="2"/>
    </row>
    <row r="729" spans="1:23" ht="12.75">
      <c r="A729" s="28"/>
      <c r="B729" s="90"/>
      <c r="C729" s="13"/>
      <c r="D729" s="12"/>
      <c r="E729" s="1"/>
      <c r="F729" s="1"/>
      <c r="G729" s="1"/>
      <c r="H729" s="1"/>
      <c r="I729" s="1"/>
      <c r="J729" s="1"/>
      <c r="K729" s="1"/>
      <c r="Q729" s="2"/>
      <c r="R729" s="2"/>
      <c r="S729" s="2"/>
      <c r="T729" s="2"/>
      <c r="U729" s="2"/>
      <c r="V729" s="2"/>
      <c r="W729" s="2"/>
    </row>
    <row r="730" spans="1:23" ht="12.75">
      <c r="A730" s="26"/>
      <c r="B730" s="91"/>
      <c r="C730" s="13"/>
      <c r="D730" s="12"/>
      <c r="E730" s="1"/>
      <c r="F730" s="1"/>
      <c r="G730" s="1"/>
      <c r="H730" s="1"/>
      <c r="I730" s="1"/>
      <c r="J730" s="1"/>
      <c r="K730" s="1"/>
      <c r="Q730" s="2"/>
      <c r="R730" s="2"/>
      <c r="S730" s="2"/>
      <c r="T730" s="2"/>
      <c r="U730" s="2"/>
      <c r="V730" s="2"/>
      <c r="W730" s="2"/>
    </row>
    <row r="731" spans="1:23" ht="12.75">
      <c r="A731" s="26"/>
      <c r="B731" s="91"/>
      <c r="C731" s="13"/>
      <c r="D731" s="12"/>
      <c r="E731" s="1"/>
      <c r="F731" s="1"/>
      <c r="G731" s="1"/>
      <c r="H731" s="1"/>
      <c r="I731" s="1"/>
      <c r="J731" s="1"/>
      <c r="K731" s="1"/>
      <c r="Q731" s="2"/>
      <c r="R731" s="2"/>
      <c r="S731" s="2"/>
      <c r="T731" s="2"/>
      <c r="U731" s="2"/>
      <c r="V731" s="2"/>
      <c r="W731" s="2"/>
    </row>
    <row r="732" spans="1:23" ht="12.75">
      <c r="A732" s="26"/>
      <c r="B732" s="91"/>
      <c r="C732" s="13"/>
      <c r="D732" s="12"/>
      <c r="E732" s="1"/>
      <c r="F732" s="1"/>
      <c r="G732" s="1"/>
      <c r="H732" s="1"/>
      <c r="I732" s="1"/>
      <c r="J732" s="1"/>
      <c r="K732" s="1"/>
      <c r="Q732" s="2"/>
      <c r="R732" s="2"/>
      <c r="S732" s="2"/>
      <c r="T732" s="2"/>
      <c r="U732" s="2"/>
      <c r="V732" s="2"/>
      <c r="W732" s="2"/>
    </row>
    <row r="733" spans="1:23" ht="12.75">
      <c r="A733" s="26"/>
      <c r="B733" s="91"/>
      <c r="C733" s="13"/>
      <c r="D733" s="12"/>
      <c r="E733" s="1"/>
      <c r="F733" s="1"/>
      <c r="G733" s="1"/>
      <c r="H733" s="1"/>
      <c r="I733" s="1"/>
      <c r="J733" s="1"/>
      <c r="K733" s="1"/>
      <c r="Q733" s="2"/>
      <c r="R733" s="2"/>
      <c r="S733" s="2"/>
      <c r="T733" s="2"/>
      <c r="U733" s="2"/>
      <c r="V733" s="2"/>
      <c r="W733" s="2"/>
    </row>
    <row r="734" spans="1:23" ht="12.75">
      <c r="A734" s="28"/>
      <c r="B734" s="90"/>
      <c r="C734" s="13"/>
      <c r="D734" s="12"/>
      <c r="E734" s="1"/>
      <c r="F734" s="1"/>
      <c r="G734" s="1"/>
      <c r="H734" s="1"/>
      <c r="I734" s="1"/>
      <c r="J734" s="1"/>
      <c r="K734" s="1"/>
      <c r="Q734" s="2"/>
      <c r="R734" s="2"/>
      <c r="S734" s="2"/>
      <c r="T734" s="2"/>
      <c r="U734" s="2"/>
      <c r="V734" s="2"/>
      <c r="W734" s="2"/>
    </row>
    <row r="735" spans="1:23" ht="12.75">
      <c r="A735" s="28"/>
      <c r="B735" s="90"/>
      <c r="C735" s="13"/>
      <c r="D735" s="12"/>
      <c r="E735" s="1"/>
      <c r="F735" s="1"/>
      <c r="G735" s="1"/>
      <c r="H735" s="1"/>
      <c r="I735" s="1"/>
      <c r="J735" s="1"/>
      <c r="K735" s="1"/>
      <c r="Q735" s="2"/>
      <c r="R735" s="2"/>
      <c r="S735" s="2"/>
      <c r="T735" s="2"/>
      <c r="U735" s="2"/>
      <c r="V735" s="2"/>
      <c r="W735" s="2"/>
    </row>
    <row r="736" spans="1:23" ht="12.75">
      <c r="A736" s="28"/>
      <c r="B736" s="90"/>
      <c r="C736" s="13"/>
      <c r="D736" s="12"/>
      <c r="E736" s="1"/>
      <c r="F736" s="1"/>
      <c r="G736" s="1"/>
      <c r="H736" s="1"/>
      <c r="I736" s="1"/>
      <c r="J736" s="1"/>
      <c r="K736" s="1"/>
      <c r="Q736" s="2"/>
      <c r="R736" s="2"/>
      <c r="S736" s="2"/>
      <c r="T736" s="2"/>
      <c r="U736" s="2"/>
      <c r="V736" s="2"/>
      <c r="W736" s="2"/>
    </row>
    <row r="737" spans="1:23" ht="12.75">
      <c r="A737" s="28"/>
      <c r="B737" s="90"/>
      <c r="C737" s="13"/>
      <c r="D737" s="12"/>
      <c r="E737" s="1"/>
      <c r="F737" s="1"/>
      <c r="G737" s="1"/>
      <c r="H737" s="1"/>
      <c r="I737" s="1"/>
      <c r="J737" s="1"/>
      <c r="K737" s="1"/>
      <c r="Q737" s="2"/>
      <c r="R737" s="2"/>
      <c r="S737" s="2"/>
      <c r="T737" s="2"/>
      <c r="U737" s="2"/>
      <c r="V737" s="2"/>
      <c r="W737" s="2"/>
    </row>
    <row r="738" spans="1:23" ht="12.75">
      <c r="A738" s="28"/>
      <c r="B738" s="90"/>
      <c r="C738" s="13"/>
      <c r="D738" s="12"/>
      <c r="E738" s="1"/>
      <c r="F738" s="1"/>
      <c r="G738" s="1"/>
      <c r="H738" s="1"/>
      <c r="I738" s="1"/>
      <c r="J738" s="1"/>
      <c r="K738" s="1"/>
      <c r="Q738" s="2"/>
      <c r="R738" s="2"/>
      <c r="S738" s="2"/>
      <c r="T738" s="2"/>
      <c r="U738" s="2"/>
      <c r="V738" s="2"/>
      <c r="W738" s="2"/>
    </row>
    <row r="739" spans="1:23" ht="12.75">
      <c r="A739" s="28"/>
      <c r="B739" s="90"/>
      <c r="C739" s="13"/>
      <c r="D739" s="12"/>
      <c r="E739" s="1"/>
      <c r="F739" s="1"/>
      <c r="G739" s="1"/>
      <c r="H739" s="1"/>
      <c r="I739" s="1"/>
      <c r="J739" s="1"/>
      <c r="K739" s="1"/>
      <c r="Q739" s="2"/>
      <c r="R739" s="2"/>
      <c r="S739" s="2"/>
      <c r="T739" s="2"/>
      <c r="U739" s="2"/>
      <c r="V739" s="2"/>
      <c r="W739" s="2"/>
    </row>
    <row r="740" spans="1:23" ht="12.75">
      <c r="A740" s="28"/>
      <c r="B740" s="90"/>
      <c r="C740" s="13"/>
      <c r="D740" s="12"/>
      <c r="E740" s="1"/>
      <c r="F740" s="1"/>
      <c r="G740" s="1"/>
      <c r="H740" s="1"/>
      <c r="I740" s="1"/>
      <c r="J740" s="1"/>
      <c r="K740" s="1"/>
      <c r="Q740" s="2"/>
      <c r="R740" s="2"/>
      <c r="S740" s="2"/>
      <c r="T740" s="2"/>
      <c r="U740" s="2"/>
      <c r="V740" s="2"/>
      <c r="W740" s="2"/>
    </row>
    <row r="741" spans="1:23" ht="12.75">
      <c r="A741" s="28"/>
      <c r="B741" s="90"/>
      <c r="C741" s="13"/>
      <c r="D741" s="12"/>
      <c r="E741" s="1"/>
      <c r="F741" s="1"/>
      <c r="G741" s="1"/>
      <c r="H741" s="1"/>
      <c r="I741" s="1"/>
      <c r="J741" s="1"/>
      <c r="K741" s="1"/>
      <c r="Q741" s="2"/>
      <c r="R741" s="2"/>
      <c r="S741" s="2"/>
      <c r="T741" s="2"/>
      <c r="U741" s="2"/>
      <c r="V741" s="2"/>
      <c r="W741" s="2"/>
    </row>
    <row r="742" spans="1:23" ht="12.75">
      <c r="A742" s="30"/>
      <c r="B742" s="92"/>
      <c r="C742" s="13"/>
      <c r="D742" s="12"/>
      <c r="E742" s="1"/>
      <c r="F742" s="1"/>
      <c r="G742" s="1"/>
      <c r="H742" s="1"/>
      <c r="I742" s="1"/>
      <c r="J742" s="1"/>
      <c r="K742" s="1"/>
      <c r="Q742" s="2"/>
      <c r="R742" s="2"/>
      <c r="S742" s="2"/>
      <c r="T742" s="2"/>
      <c r="U742" s="2"/>
      <c r="V742" s="2"/>
      <c r="W742" s="2"/>
    </row>
    <row r="743" spans="1:23" ht="12.75">
      <c r="A743" s="30"/>
      <c r="B743" s="92"/>
      <c r="C743" s="13"/>
      <c r="D743" s="12"/>
      <c r="E743" s="1"/>
      <c r="F743" s="1"/>
      <c r="G743" s="1"/>
      <c r="H743" s="1"/>
      <c r="I743" s="1"/>
      <c r="J743" s="1"/>
      <c r="K743" s="1"/>
      <c r="Q743" s="2"/>
      <c r="R743" s="2"/>
      <c r="S743" s="2"/>
      <c r="T743" s="2"/>
      <c r="U743" s="2"/>
      <c r="V743" s="2"/>
      <c r="W743" s="2"/>
    </row>
    <row r="744" spans="1:23" ht="12.75">
      <c r="A744" s="30"/>
      <c r="B744" s="92"/>
      <c r="C744" s="13"/>
      <c r="D744" s="12"/>
      <c r="E744" s="1"/>
      <c r="F744" s="1"/>
      <c r="G744" s="1"/>
      <c r="H744" s="1"/>
      <c r="I744" s="1"/>
      <c r="J744" s="1"/>
      <c r="K744" s="1"/>
      <c r="Q744" s="2"/>
      <c r="R744" s="2"/>
      <c r="S744" s="2"/>
      <c r="T744" s="2"/>
      <c r="U744" s="2"/>
      <c r="V744" s="2"/>
      <c r="W744" s="2"/>
    </row>
    <row r="745" spans="1:23" ht="12.75">
      <c r="A745" s="30"/>
      <c r="B745" s="90"/>
      <c r="C745" s="13"/>
      <c r="D745" s="12"/>
      <c r="E745" s="1"/>
      <c r="F745" s="1"/>
      <c r="G745" s="1"/>
      <c r="H745" s="1"/>
      <c r="I745" s="1"/>
      <c r="J745" s="1"/>
      <c r="K745" s="1"/>
      <c r="Q745" s="2"/>
      <c r="R745" s="2"/>
      <c r="S745" s="2"/>
      <c r="T745" s="2"/>
      <c r="U745" s="2"/>
      <c r="V745" s="2"/>
      <c r="W745" s="2"/>
    </row>
    <row r="746" spans="1:23" ht="12.75">
      <c r="A746" s="30"/>
      <c r="B746" s="90"/>
      <c r="C746" s="13"/>
      <c r="D746" s="12"/>
      <c r="E746" s="1"/>
      <c r="F746" s="1"/>
      <c r="G746" s="1"/>
      <c r="H746" s="1"/>
      <c r="I746" s="1"/>
      <c r="J746" s="1"/>
      <c r="K746" s="1"/>
      <c r="Q746" s="2"/>
      <c r="R746" s="2"/>
      <c r="S746" s="2"/>
      <c r="T746" s="2"/>
      <c r="U746" s="2"/>
      <c r="V746" s="2"/>
      <c r="W746" s="2"/>
    </row>
    <row r="747" spans="1:23" ht="12.75">
      <c r="A747" s="26"/>
      <c r="B747" s="91"/>
      <c r="C747" s="13"/>
      <c r="D747" s="12"/>
      <c r="E747" s="1"/>
      <c r="F747" s="1"/>
      <c r="G747" s="1"/>
      <c r="H747" s="1"/>
      <c r="I747" s="1"/>
      <c r="J747" s="1"/>
      <c r="K747" s="1"/>
      <c r="Q747" s="2"/>
      <c r="R747" s="2"/>
      <c r="S747" s="2"/>
      <c r="T747" s="2"/>
      <c r="U747" s="2"/>
      <c r="V747" s="2"/>
      <c r="W747" s="2"/>
    </row>
    <row r="748" spans="1:23" ht="12.75">
      <c r="A748" s="26"/>
      <c r="B748" s="91"/>
      <c r="C748" s="13"/>
      <c r="D748" s="12"/>
      <c r="E748" s="1"/>
      <c r="F748" s="1"/>
      <c r="G748" s="1"/>
      <c r="H748" s="1"/>
      <c r="I748" s="1"/>
      <c r="J748" s="1"/>
      <c r="K748" s="1"/>
      <c r="Q748" s="2"/>
      <c r="R748" s="2"/>
      <c r="S748" s="2"/>
      <c r="T748" s="2"/>
      <c r="U748" s="2"/>
      <c r="V748" s="2"/>
      <c r="W748" s="2"/>
    </row>
    <row r="749" spans="1:23" ht="12.75">
      <c r="A749" s="26"/>
      <c r="B749" s="91"/>
      <c r="C749" s="13"/>
      <c r="D749" s="12"/>
      <c r="E749" s="1"/>
      <c r="F749" s="1"/>
      <c r="G749" s="1"/>
      <c r="H749" s="1"/>
      <c r="I749" s="1"/>
      <c r="J749" s="1"/>
      <c r="K749" s="1"/>
      <c r="Q749" s="2"/>
      <c r="R749" s="2"/>
      <c r="S749" s="2"/>
      <c r="T749" s="2"/>
      <c r="U749" s="2"/>
      <c r="V749" s="2"/>
      <c r="W749" s="2"/>
    </row>
    <row r="750" spans="1:23" ht="12.75">
      <c r="A750" s="26"/>
      <c r="B750" s="91"/>
      <c r="C750" s="13"/>
      <c r="D750" s="12"/>
      <c r="E750" s="1"/>
      <c r="F750" s="1"/>
      <c r="G750" s="1"/>
      <c r="H750" s="1"/>
      <c r="I750" s="1"/>
      <c r="J750" s="1"/>
      <c r="K750" s="1"/>
      <c r="Q750" s="2"/>
      <c r="R750" s="2"/>
      <c r="S750" s="2"/>
      <c r="T750" s="2"/>
      <c r="U750" s="2"/>
      <c r="V750" s="2"/>
      <c r="W750" s="2"/>
    </row>
    <row r="751" spans="1:23" ht="12.75">
      <c r="A751" s="28"/>
      <c r="B751" s="93"/>
      <c r="C751" s="13"/>
      <c r="D751" s="12"/>
      <c r="E751" s="1"/>
      <c r="F751" s="1"/>
      <c r="G751" s="1"/>
      <c r="H751" s="1"/>
      <c r="I751" s="1"/>
      <c r="J751" s="1"/>
      <c r="K751" s="1"/>
      <c r="Q751" s="2"/>
      <c r="R751" s="2"/>
      <c r="S751" s="2"/>
      <c r="T751" s="2"/>
      <c r="U751" s="2"/>
      <c r="V751" s="2"/>
      <c r="W751" s="2"/>
    </row>
    <row r="752" spans="1:23" ht="12.75">
      <c r="A752" s="28"/>
      <c r="B752" s="93"/>
      <c r="C752" s="13"/>
      <c r="D752" s="12"/>
      <c r="E752" s="1"/>
      <c r="F752" s="1"/>
      <c r="G752" s="1"/>
      <c r="H752" s="1"/>
      <c r="I752" s="1"/>
      <c r="J752" s="1"/>
      <c r="K752" s="1"/>
      <c r="Q752" s="2"/>
      <c r="R752" s="2"/>
      <c r="S752" s="2"/>
      <c r="T752" s="2"/>
      <c r="U752" s="2"/>
      <c r="V752" s="2"/>
      <c r="W752" s="2"/>
    </row>
    <row r="753" spans="1:23" ht="12.75">
      <c r="A753" s="33"/>
      <c r="B753" s="94"/>
      <c r="C753" s="34"/>
      <c r="D753" s="71"/>
      <c r="E753" s="1"/>
      <c r="F753" s="1"/>
      <c r="G753" s="1"/>
      <c r="H753" s="1"/>
      <c r="I753" s="1"/>
      <c r="J753" s="1"/>
      <c r="K753" s="1"/>
      <c r="Q753" s="2"/>
      <c r="R753" s="2"/>
      <c r="S753" s="2"/>
      <c r="T753" s="2"/>
      <c r="U753" s="2"/>
      <c r="V753" s="2"/>
      <c r="W753" s="2"/>
    </row>
    <row r="754" spans="1:23" ht="12.75">
      <c r="A754" s="33"/>
      <c r="B754" s="94"/>
      <c r="C754" s="34"/>
      <c r="D754" s="71"/>
      <c r="E754" s="1"/>
      <c r="F754" s="130"/>
      <c r="G754" s="130"/>
      <c r="H754" s="1"/>
      <c r="I754" s="1"/>
      <c r="J754" s="1"/>
      <c r="K754" s="1"/>
      <c r="Q754" s="2"/>
      <c r="R754" s="2"/>
      <c r="S754" s="2"/>
      <c r="T754" s="2"/>
      <c r="U754" s="2"/>
      <c r="V754" s="2"/>
      <c r="W754" s="2"/>
    </row>
    <row r="755" spans="1:23" ht="12.75">
      <c r="A755" s="33"/>
      <c r="B755" s="94"/>
      <c r="C755" s="34"/>
      <c r="D755" s="71"/>
      <c r="E755" s="1"/>
      <c r="F755" s="130"/>
      <c r="G755" s="130"/>
      <c r="H755" s="1"/>
      <c r="I755" s="1"/>
      <c r="J755" s="1"/>
      <c r="K755" s="1"/>
      <c r="Q755" s="2"/>
      <c r="R755" s="2"/>
      <c r="S755" s="2"/>
      <c r="T755" s="2"/>
      <c r="U755" s="2"/>
      <c r="V755" s="2"/>
      <c r="W755" s="2"/>
    </row>
    <row r="756" spans="1:23" ht="12.75">
      <c r="A756" s="33"/>
      <c r="B756" s="94"/>
      <c r="C756" s="34"/>
      <c r="D756" s="71"/>
      <c r="E756" s="1"/>
      <c r="F756" s="130"/>
      <c r="G756" s="130"/>
      <c r="H756" s="130"/>
      <c r="I756" s="130"/>
      <c r="J756" s="130"/>
      <c r="K756" s="1"/>
      <c r="Q756" s="2"/>
      <c r="R756" s="2"/>
      <c r="S756" s="2"/>
      <c r="T756" s="2"/>
      <c r="U756" s="2"/>
      <c r="V756" s="2"/>
      <c r="W756" s="2"/>
    </row>
    <row r="757" spans="1:23" ht="12.75">
      <c r="A757" s="33"/>
      <c r="B757" s="94"/>
      <c r="C757" s="34"/>
      <c r="D757" s="71"/>
      <c r="E757" s="1"/>
      <c r="F757" s="1"/>
      <c r="G757" s="1"/>
      <c r="H757" s="130"/>
      <c r="I757" s="130"/>
      <c r="J757" s="130"/>
      <c r="K757" s="1"/>
      <c r="Q757" s="2"/>
      <c r="R757" s="2"/>
      <c r="S757" s="2"/>
      <c r="T757" s="2"/>
      <c r="U757" s="2"/>
      <c r="V757" s="2"/>
      <c r="W757" s="2"/>
    </row>
    <row r="758" spans="1:23" ht="12.75">
      <c r="A758" s="33"/>
      <c r="B758" s="94"/>
      <c r="C758" s="34"/>
      <c r="D758" s="71"/>
      <c r="E758" s="1"/>
      <c r="F758" s="1"/>
      <c r="G758" s="1"/>
      <c r="H758" s="130"/>
      <c r="I758" s="130"/>
      <c r="J758" s="130"/>
      <c r="K758" s="1"/>
      <c r="Q758" s="2"/>
      <c r="R758" s="2"/>
      <c r="S758" s="2"/>
      <c r="T758" s="2"/>
      <c r="U758" s="2"/>
      <c r="V758" s="2"/>
      <c r="W758" s="2"/>
    </row>
    <row r="759" spans="1:23" ht="12.75">
      <c r="A759" s="33"/>
      <c r="B759" s="94"/>
      <c r="C759" s="34"/>
      <c r="D759" s="71"/>
      <c r="E759" s="1"/>
      <c r="F759" s="1"/>
      <c r="G759" s="1"/>
      <c r="H759" s="1"/>
      <c r="I759" s="1"/>
      <c r="J759" s="1"/>
      <c r="K759" s="1"/>
      <c r="Q759" s="2"/>
      <c r="R759" s="2"/>
      <c r="S759" s="2"/>
      <c r="T759" s="2"/>
      <c r="U759" s="2"/>
      <c r="V759" s="2"/>
      <c r="W759" s="2"/>
    </row>
    <row r="760" spans="1:23" ht="12.75">
      <c r="A760" s="33"/>
      <c r="B760" s="94"/>
      <c r="C760" s="34"/>
      <c r="D760" s="71"/>
      <c r="E760" s="1"/>
      <c r="F760" s="1"/>
      <c r="G760" s="1"/>
      <c r="H760" s="1"/>
      <c r="I760" s="1"/>
      <c r="J760" s="1"/>
      <c r="K760" s="1"/>
      <c r="Q760" s="2"/>
      <c r="R760" s="2"/>
      <c r="S760" s="2"/>
      <c r="T760" s="2"/>
      <c r="U760" s="2"/>
      <c r="V760" s="2"/>
      <c r="W760" s="2"/>
    </row>
    <row r="761" spans="1:23" ht="12.75">
      <c r="A761" s="33"/>
      <c r="B761" s="94"/>
      <c r="C761" s="34"/>
      <c r="D761" s="71"/>
      <c r="E761" s="1"/>
      <c r="F761" s="1"/>
      <c r="G761" s="1"/>
      <c r="H761" s="1"/>
      <c r="I761" s="1"/>
      <c r="J761" s="1"/>
      <c r="K761" s="1"/>
      <c r="Q761" s="2"/>
      <c r="R761" s="2"/>
      <c r="S761" s="2"/>
      <c r="T761" s="2"/>
      <c r="U761" s="2"/>
      <c r="V761" s="2"/>
      <c r="W761" s="2"/>
    </row>
    <row r="762" spans="1:23" ht="12.75">
      <c r="A762" s="37"/>
      <c r="B762" s="95"/>
      <c r="C762" s="34"/>
      <c r="D762" s="71"/>
      <c r="E762" s="1"/>
      <c r="F762" s="1"/>
      <c r="G762" s="1"/>
      <c r="H762" s="1"/>
      <c r="I762" s="1"/>
      <c r="J762" s="1"/>
      <c r="K762" s="1"/>
      <c r="Q762" s="2"/>
      <c r="R762" s="2"/>
      <c r="S762" s="2"/>
      <c r="T762" s="2"/>
      <c r="U762" s="2"/>
      <c r="V762" s="2"/>
      <c r="W762" s="2"/>
    </row>
    <row r="763" spans="1:23" ht="12.75">
      <c r="A763" s="37"/>
      <c r="B763" s="95"/>
      <c r="C763" s="34"/>
      <c r="D763" s="71"/>
      <c r="E763" s="1"/>
      <c r="F763" s="1"/>
      <c r="G763" s="1"/>
      <c r="H763" s="1"/>
      <c r="I763" s="1"/>
      <c r="J763" s="1"/>
      <c r="K763" s="1"/>
      <c r="Q763" s="2"/>
      <c r="R763" s="2"/>
      <c r="S763" s="2"/>
      <c r="T763" s="2"/>
      <c r="U763" s="2"/>
      <c r="V763" s="2"/>
      <c r="W763" s="2"/>
    </row>
    <row r="764" spans="1:23" ht="12.75">
      <c r="A764" s="33"/>
      <c r="B764" s="94"/>
      <c r="C764" s="34"/>
      <c r="D764" s="71"/>
      <c r="E764" s="1"/>
      <c r="F764" s="1"/>
      <c r="G764" s="1"/>
      <c r="H764" s="1"/>
      <c r="I764" s="1"/>
      <c r="J764" s="1"/>
      <c r="K764" s="1"/>
      <c r="Q764" s="2"/>
      <c r="R764" s="2"/>
      <c r="S764" s="2"/>
      <c r="T764" s="2"/>
      <c r="U764" s="2"/>
      <c r="V764" s="2"/>
      <c r="W764" s="2"/>
    </row>
    <row r="765" spans="1:23" ht="12.75">
      <c r="A765" s="33"/>
      <c r="B765" s="94"/>
      <c r="C765" s="34"/>
      <c r="D765" s="71"/>
      <c r="E765" s="1"/>
      <c r="F765" s="1"/>
      <c r="G765" s="1"/>
      <c r="H765" s="1"/>
      <c r="I765" s="1"/>
      <c r="J765" s="1"/>
      <c r="K765" s="1"/>
      <c r="Q765" s="2"/>
      <c r="R765" s="2"/>
      <c r="S765" s="2"/>
      <c r="T765" s="2"/>
      <c r="U765" s="2"/>
      <c r="V765" s="2"/>
      <c r="W765" s="2"/>
    </row>
    <row r="766" spans="1:23" ht="12.75">
      <c r="A766" s="33"/>
      <c r="B766" s="94"/>
      <c r="C766" s="34"/>
      <c r="D766" s="71"/>
      <c r="E766" s="1"/>
      <c r="F766" s="1"/>
      <c r="G766" s="1"/>
      <c r="H766" s="1"/>
      <c r="I766" s="1"/>
      <c r="J766" s="1"/>
      <c r="K766" s="1"/>
      <c r="Q766" s="2"/>
      <c r="R766" s="2"/>
      <c r="S766" s="2"/>
      <c r="T766" s="2"/>
      <c r="U766" s="2"/>
      <c r="V766" s="2"/>
      <c r="W766" s="2"/>
    </row>
    <row r="767" spans="1:23" ht="12.75">
      <c r="A767" s="33"/>
      <c r="B767" s="94"/>
      <c r="C767" s="34"/>
      <c r="D767" s="71"/>
      <c r="E767" s="1"/>
      <c r="F767" s="1"/>
      <c r="G767" s="1"/>
      <c r="H767" s="1"/>
      <c r="I767" s="1"/>
      <c r="J767" s="1"/>
      <c r="K767" s="1"/>
      <c r="Q767" s="2"/>
      <c r="R767" s="2"/>
      <c r="S767" s="2"/>
      <c r="T767" s="2"/>
      <c r="U767" s="2"/>
      <c r="V767" s="2"/>
      <c r="W767" s="2"/>
    </row>
    <row r="768" spans="1:23" ht="12.75">
      <c r="A768" s="33"/>
      <c r="B768" s="94"/>
      <c r="C768" s="34"/>
      <c r="D768" s="71"/>
      <c r="E768" s="1"/>
      <c r="F768" s="1"/>
      <c r="G768" s="1"/>
      <c r="H768" s="1"/>
      <c r="I768" s="1"/>
      <c r="J768" s="1"/>
      <c r="K768" s="1"/>
      <c r="Q768" s="2"/>
      <c r="R768" s="2"/>
      <c r="S768" s="2"/>
      <c r="T768" s="2"/>
      <c r="U768" s="2"/>
      <c r="V768" s="2"/>
      <c r="W768" s="2"/>
    </row>
    <row r="769" spans="1:23" ht="12.75">
      <c r="A769" s="33"/>
      <c r="B769" s="94"/>
      <c r="C769" s="34"/>
      <c r="D769" s="71"/>
      <c r="E769" s="1"/>
      <c r="F769" s="1"/>
      <c r="G769" s="1"/>
      <c r="H769" s="1"/>
      <c r="I769" s="1"/>
      <c r="J769" s="1"/>
      <c r="K769" s="1"/>
      <c r="Q769" s="2"/>
      <c r="R769" s="2"/>
      <c r="S769" s="2"/>
      <c r="T769" s="2"/>
      <c r="U769" s="2"/>
      <c r="V769" s="2"/>
      <c r="W769" s="2"/>
    </row>
    <row r="770" spans="1:23" ht="12.75">
      <c r="A770" s="33"/>
      <c r="B770" s="94"/>
      <c r="C770" s="34"/>
      <c r="D770" s="71"/>
      <c r="E770" s="1"/>
      <c r="F770" s="1"/>
      <c r="G770" s="1"/>
      <c r="H770" s="1"/>
      <c r="I770" s="1"/>
      <c r="J770" s="1"/>
      <c r="K770" s="1"/>
      <c r="Q770" s="2"/>
      <c r="R770" s="2"/>
      <c r="S770" s="2"/>
      <c r="T770" s="2"/>
      <c r="U770" s="2"/>
      <c r="V770" s="2"/>
      <c r="W770" s="2"/>
    </row>
    <row r="771" spans="1:23" ht="12.75">
      <c r="A771" s="37"/>
      <c r="B771" s="95"/>
      <c r="C771" s="34"/>
      <c r="D771" s="71"/>
      <c r="E771" s="1"/>
      <c r="F771" s="1"/>
      <c r="G771" s="1"/>
      <c r="H771" s="1"/>
      <c r="I771" s="1"/>
      <c r="J771" s="1"/>
      <c r="K771" s="1"/>
      <c r="Q771" s="2"/>
      <c r="R771" s="2"/>
      <c r="S771" s="2"/>
      <c r="T771" s="2"/>
      <c r="U771" s="2"/>
      <c r="V771" s="2"/>
      <c r="W771" s="2"/>
    </row>
    <row r="772" spans="1:23" ht="12.75">
      <c r="A772" s="37"/>
      <c r="B772" s="95"/>
      <c r="C772" s="34"/>
      <c r="D772" s="71"/>
      <c r="E772" s="1"/>
      <c r="F772" s="1"/>
      <c r="G772" s="1"/>
      <c r="H772" s="1"/>
      <c r="I772" s="1"/>
      <c r="J772" s="1"/>
      <c r="K772" s="1"/>
      <c r="Q772" s="2"/>
      <c r="R772" s="2"/>
      <c r="S772" s="2"/>
      <c r="T772" s="2"/>
      <c r="U772" s="2"/>
      <c r="V772" s="2"/>
      <c r="W772" s="2"/>
    </row>
    <row r="773" spans="1:23" ht="12.75">
      <c r="A773" s="33"/>
      <c r="B773" s="94"/>
      <c r="C773" s="34"/>
      <c r="D773" s="71"/>
      <c r="E773" s="1"/>
      <c r="F773" s="1"/>
      <c r="G773" s="1"/>
      <c r="H773" s="1"/>
      <c r="I773" s="1"/>
      <c r="J773" s="1"/>
      <c r="K773" s="1"/>
      <c r="Q773" s="2"/>
      <c r="R773" s="2"/>
      <c r="S773" s="2"/>
      <c r="T773" s="2"/>
      <c r="U773" s="2"/>
      <c r="V773" s="2"/>
      <c r="W773" s="2"/>
    </row>
    <row r="774" spans="1:23" ht="12.75">
      <c r="A774" s="33"/>
      <c r="B774" s="94"/>
      <c r="C774" s="34"/>
      <c r="D774" s="71"/>
      <c r="E774" s="1"/>
      <c r="F774" s="1"/>
      <c r="G774" s="1"/>
      <c r="H774" s="1"/>
      <c r="I774" s="1"/>
      <c r="J774" s="1"/>
      <c r="K774" s="1"/>
      <c r="Q774" s="2"/>
      <c r="R774" s="2"/>
      <c r="S774" s="2"/>
      <c r="T774" s="2"/>
      <c r="U774" s="2"/>
      <c r="V774" s="2"/>
      <c r="W774" s="2"/>
    </row>
    <row r="775" spans="1:23" ht="12.75">
      <c r="A775" s="33"/>
      <c r="B775" s="94"/>
      <c r="C775" s="34"/>
      <c r="D775" s="71"/>
      <c r="E775" s="1"/>
      <c r="F775" s="1"/>
      <c r="G775" s="1"/>
      <c r="H775" s="1"/>
      <c r="I775" s="1"/>
      <c r="J775" s="1"/>
      <c r="K775" s="1"/>
      <c r="Q775" s="2"/>
      <c r="R775" s="2"/>
      <c r="S775" s="2"/>
      <c r="T775" s="2"/>
      <c r="U775" s="2"/>
      <c r="V775" s="2"/>
      <c r="W775" s="2"/>
    </row>
    <row r="776" spans="1:23" ht="12.75">
      <c r="A776" s="33"/>
      <c r="B776" s="94"/>
      <c r="C776" s="34"/>
      <c r="D776" s="71"/>
      <c r="E776" s="1"/>
      <c r="F776" s="1"/>
      <c r="G776" s="1"/>
      <c r="H776" s="1"/>
      <c r="I776" s="1"/>
      <c r="J776" s="1"/>
      <c r="K776" s="1"/>
      <c r="Q776" s="2"/>
      <c r="R776" s="2"/>
      <c r="S776" s="2"/>
      <c r="T776" s="2"/>
      <c r="U776" s="2"/>
      <c r="V776" s="2"/>
      <c r="W776" s="2"/>
    </row>
    <row r="777" spans="1:23" ht="12.75">
      <c r="A777" s="33"/>
      <c r="B777" s="94"/>
      <c r="C777" s="34"/>
      <c r="D777" s="71"/>
      <c r="E777" s="1"/>
      <c r="F777" s="1"/>
      <c r="G777" s="1"/>
      <c r="H777" s="1"/>
      <c r="I777" s="1"/>
      <c r="J777" s="1"/>
      <c r="K777" s="1"/>
      <c r="Q777" s="2"/>
      <c r="R777" s="2"/>
      <c r="S777" s="2"/>
      <c r="T777" s="2"/>
      <c r="U777" s="2"/>
      <c r="V777" s="2"/>
      <c r="W777" s="2"/>
    </row>
    <row r="778" spans="1:23" ht="12.75">
      <c r="A778" s="33"/>
      <c r="B778" s="94"/>
      <c r="C778" s="34"/>
      <c r="D778" s="71"/>
      <c r="E778" s="1"/>
      <c r="F778" s="1"/>
      <c r="G778" s="1"/>
      <c r="H778" s="1"/>
      <c r="I778" s="1"/>
      <c r="J778" s="1"/>
      <c r="K778" s="1"/>
      <c r="Q778" s="2"/>
      <c r="R778" s="2"/>
      <c r="S778" s="2"/>
      <c r="T778" s="2"/>
      <c r="U778" s="2"/>
      <c r="V778" s="2"/>
      <c r="W778" s="2"/>
    </row>
    <row r="779" spans="1:23" ht="12.75">
      <c r="A779" s="33"/>
      <c r="B779" s="94"/>
      <c r="C779" s="34"/>
      <c r="D779" s="71"/>
      <c r="E779" s="1"/>
      <c r="F779" s="1"/>
      <c r="G779" s="1"/>
      <c r="H779" s="1"/>
      <c r="I779" s="1"/>
      <c r="J779" s="1"/>
      <c r="K779" s="1"/>
      <c r="Q779" s="2"/>
      <c r="R779" s="2"/>
      <c r="S779" s="2"/>
      <c r="T779" s="2"/>
      <c r="U779" s="2"/>
      <c r="V779" s="2"/>
      <c r="W779" s="2"/>
    </row>
    <row r="780" spans="1:23" ht="12.75">
      <c r="A780" s="37"/>
      <c r="B780" s="95"/>
      <c r="C780" s="34"/>
      <c r="D780" s="71"/>
      <c r="E780" s="1"/>
      <c r="F780" s="1"/>
      <c r="G780" s="1"/>
      <c r="H780" s="1"/>
      <c r="I780" s="1"/>
      <c r="J780" s="1"/>
      <c r="K780" s="1"/>
      <c r="Q780" s="2"/>
      <c r="R780" s="2"/>
      <c r="S780" s="2"/>
      <c r="T780" s="2"/>
      <c r="U780" s="2"/>
      <c r="V780" s="2"/>
      <c r="W780" s="2"/>
    </row>
    <row r="781" spans="1:23" ht="12.75">
      <c r="A781" s="37"/>
      <c r="B781" s="95"/>
      <c r="C781" s="34"/>
      <c r="D781" s="71"/>
      <c r="E781" s="1"/>
      <c r="F781" s="1"/>
      <c r="G781" s="1"/>
      <c r="H781" s="1"/>
      <c r="I781" s="1"/>
      <c r="J781" s="1"/>
      <c r="K781" s="1"/>
      <c r="Q781" s="2"/>
      <c r="R781" s="2"/>
      <c r="S781" s="2"/>
      <c r="T781" s="2"/>
      <c r="U781" s="2"/>
      <c r="V781" s="2"/>
      <c r="W781" s="2"/>
    </row>
    <row r="782" spans="1:23" ht="12.75">
      <c r="A782" s="37"/>
      <c r="B782" s="95"/>
      <c r="C782" s="34"/>
      <c r="D782" s="71"/>
      <c r="E782" s="1"/>
      <c r="F782" s="1"/>
      <c r="G782" s="1"/>
      <c r="H782" s="1"/>
      <c r="I782" s="1"/>
      <c r="J782" s="1"/>
      <c r="K782" s="1"/>
      <c r="Q782" s="2"/>
      <c r="R782" s="2"/>
      <c r="S782" s="2"/>
      <c r="T782" s="2"/>
      <c r="U782" s="2"/>
      <c r="V782" s="2"/>
      <c r="W782" s="2"/>
    </row>
    <row r="783" spans="1:23" ht="12.75">
      <c r="A783" s="37"/>
      <c r="B783" s="95"/>
      <c r="C783" s="34"/>
      <c r="D783" s="71"/>
      <c r="E783" s="1"/>
      <c r="F783" s="1"/>
      <c r="G783" s="1"/>
      <c r="H783" s="1"/>
      <c r="I783" s="1"/>
      <c r="J783" s="1"/>
      <c r="K783" s="1"/>
      <c r="Q783" s="2"/>
      <c r="R783" s="2"/>
      <c r="S783" s="2"/>
      <c r="T783" s="2"/>
      <c r="U783" s="2"/>
      <c r="V783" s="2"/>
      <c r="W783" s="2"/>
    </row>
    <row r="784" spans="1:23" ht="12.75" customHeight="1">
      <c r="A784" s="37"/>
      <c r="B784" s="95"/>
      <c r="C784" s="34"/>
      <c r="D784" s="71"/>
      <c r="E784" s="1"/>
      <c r="F784" s="1"/>
      <c r="G784" s="1"/>
      <c r="H784" s="1"/>
      <c r="I784" s="1"/>
      <c r="J784" s="1"/>
      <c r="K784" s="1"/>
      <c r="Q784" s="2"/>
      <c r="R784" s="2"/>
      <c r="S784" s="2"/>
      <c r="T784" s="2"/>
      <c r="U784" s="2"/>
      <c r="V784" s="2"/>
      <c r="W784" s="2"/>
    </row>
    <row r="785" spans="1:23" ht="12.75">
      <c r="A785" s="37"/>
      <c r="B785" s="95"/>
      <c r="C785" s="34"/>
      <c r="D785" s="71"/>
      <c r="E785" s="1"/>
      <c r="F785" s="1"/>
      <c r="G785" s="1"/>
      <c r="H785" s="1"/>
      <c r="I785" s="1"/>
      <c r="J785" s="1"/>
      <c r="K785" s="1"/>
      <c r="Q785" s="2"/>
      <c r="R785" s="2"/>
      <c r="S785" s="2"/>
      <c r="T785" s="2"/>
      <c r="U785" s="2"/>
      <c r="V785" s="2"/>
      <c r="W785" s="2"/>
    </row>
    <row r="786" spans="1:23" ht="12.75">
      <c r="A786" s="37"/>
      <c r="B786" s="95"/>
      <c r="C786" s="34"/>
      <c r="D786" s="71"/>
      <c r="E786" s="1"/>
      <c r="F786" s="1"/>
      <c r="G786" s="1"/>
      <c r="H786" s="1"/>
      <c r="I786" s="1"/>
      <c r="J786" s="1"/>
      <c r="K786" s="1"/>
      <c r="Q786" s="2"/>
      <c r="R786" s="2"/>
      <c r="S786" s="2"/>
      <c r="T786" s="2"/>
      <c r="U786" s="2"/>
      <c r="V786" s="2"/>
      <c r="W786" s="2"/>
    </row>
    <row r="787" spans="1:23" ht="12.75">
      <c r="A787" s="37"/>
      <c r="B787" s="95"/>
      <c r="C787" s="34"/>
      <c r="D787" s="71"/>
      <c r="E787" s="1"/>
      <c r="F787" s="1"/>
      <c r="G787" s="1"/>
      <c r="H787" s="1"/>
      <c r="I787" s="1"/>
      <c r="J787" s="1"/>
      <c r="K787" s="1"/>
      <c r="Q787" s="2"/>
      <c r="R787" s="2"/>
      <c r="S787" s="2"/>
      <c r="T787" s="2"/>
      <c r="U787" s="2"/>
      <c r="V787" s="2"/>
      <c r="W787" s="2"/>
    </row>
    <row r="788" spans="1:23" ht="12.75">
      <c r="A788" s="37"/>
      <c r="B788" s="95"/>
      <c r="C788" s="34"/>
      <c r="D788" s="71"/>
      <c r="E788" s="1"/>
      <c r="F788" s="1"/>
      <c r="G788" s="1"/>
      <c r="H788" s="1"/>
      <c r="I788" s="1"/>
      <c r="J788" s="1"/>
      <c r="K788" s="1"/>
      <c r="Q788" s="2"/>
      <c r="R788" s="2"/>
      <c r="S788" s="2"/>
      <c r="T788" s="2"/>
      <c r="U788" s="2"/>
      <c r="V788" s="2"/>
      <c r="W788" s="2"/>
    </row>
    <row r="789" spans="1:23" ht="12.75">
      <c r="A789" s="37"/>
      <c r="B789" s="95"/>
      <c r="C789" s="34"/>
      <c r="D789" s="71"/>
      <c r="E789" s="1"/>
      <c r="F789" s="1"/>
      <c r="G789" s="1"/>
      <c r="H789" s="1"/>
      <c r="I789" s="1"/>
      <c r="J789" s="1"/>
      <c r="K789" s="1"/>
      <c r="Q789" s="2"/>
      <c r="R789" s="2"/>
      <c r="S789" s="2"/>
      <c r="T789" s="2"/>
      <c r="U789" s="2"/>
      <c r="V789" s="2"/>
      <c r="W789" s="2"/>
    </row>
    <row r="790" spans="1:23" ht="12.75">
      <c r="A790" s="37"/>
      <c r="B790" s="95"/>
      <c r="C790" s="34"/>
      <c r="D790" s="71"/>
      <c r="E790" s="1"/>
      <c r="F790" s="1"/>
      <c r="G790" s="1"/>
      <c r="H790" s="1"/>
      <c r="I790" s="1"/>
      <c r="J790" s="1"/>
      <c r="K790" s="1"/>
      <c r="Q790" s="2"/>
      <c r="R790" s="2"/>
      <c r="S790" s="2"/>
      <c r="T790" s="2"/>
      <c r="U790" s="2"/>
      <c r="V790" s="2"/>
      <c r="W790" s="2"/>
    </row>
    <row r="791" spans="1:23" ht="12.75">
      <c r="A791" s="37"/>
      <c r="B791" s="95"/>
      <c r="C791" s="34"/>
      <c r="D791" s="71"/>
      <c r="E791" s="1"/>
      <c r="F791" s="1"/>
      <c r="G791" s="1"/>
      <c r="H791" s="1"/>
      <c r="I791" s="1"/>
      <c r="J791" s="1"/>
      <c r="K791" s="1"/>
      <c r="Q791" s="2"/>
      <c r="R791" s="2"/>
      <c r="S791" s="2"/>
      <c r="T791" s="2"/>
      <c r="U791" s="2"/>
      <c r="V791" s="2"/>
      <c r="W791" s="2"/>
    </row>
    <row r="792" spans="1:23" ht="12.75">
      <c r="A792" s="28"/>
      <c r="B792" s="93"/>
      <c r="C792" s="13"/>
      <c r="D792" s="12"/>
      <c r="E792" s="1"/>
      <c r="F792" s="1"/>
      <c r="G792" s="1"/>
      <c r="H792" s="1"/>
      <c r="I792" s="1"/>
      <c r="J792" s="1"/>
      <c r="K792" s="1"/>
      <c r="Q792" s="2"/>
      <c r="R792" s="2"/>
      <c r="S792" s="2"/>
      <c r="T792" s="2"/>
      <c r="U792" s="2"/>
      <c r="V792" s="2"/>
      <c r="W792" s="2"/>
    </row>
    <row r="793" spans="1:23" ht="12.75">
      <c r="A793" s="28"/>
      <c r="B793" s="93"/>
      <c r="C793" s="13"/>
      <c r="D793" s="12"/>
      <c r="E793" s="1"/>
      <c r="F793" s="1"/>
      <c r="G793" s="1"/>
      <c r="H793" s="1"/>
      <c r="I793" s="1"/>
      <c r="J793" s="1"/>
      <c r="K793" s="1"/>
      <c r="Q793" s="2"/>
      <c r="R793" s="2"/>
      <c r="S793" s="2"/>
      <c r="T793" s="2"/>
      <c r="U793" s="2"/>
      <c r="V793" s="2"/>
      <c r="W793" s="2"/>
    </row>
    <row r="794" spans="1:23" ht="12.75">
      <c r="A794" s="28"/>
      <c r="B794" s="93"/>
      <c r="C794" s="13"/>
      <c r="D794" s="12"/>
      <c r="E794" s="1"/>
      <c r="F794" s="1"/>
      <c r="G794" s="1"/>
      <c r="H794" s="1"/>
      <c r="I794" s="1"/>
      <c r="J794" s="1"/>
      <c r="K794" s="1"/>
      <c r="Q794" s="2"/>
      <c r="R794" s="2"/>
      <c r="S794" s="2"/>
      <c r="T794" s="2"/>
      <c r="U794" s="2"/>
      <c r="V794" s="2"/>
      <c r="W794" s="2"/>
    </row>
    <row r="795" spans="1:23" ht="12.75">
      <c r="A795" s="28"/>
      <c r="B795" s="93"/>
      <c r="C795" s="13"/>
      <c r="D795" s="12"/>
      <c r="E795" s="1"/>
      <c r="F795" s="1"/>
      <c r="G795" s="1"/>
      <c r="H795" s="1"/>
      <c r="I795" s="1"/>
      <c r="J795" s="1"/>
      <c r="K795" s="1"/>
      <c r="Q795" s="2"/>
      <c r="R795" s="2"/>
      <c r="S795" s="2"/>
      <c r="T795" s="2"/>
      <c r="U795" s="2"/>
      <c r="V795" s="2"/>
      <c r="W795" s="2"/>
    </row>
    <row r="796" spans="1:23" ht="12.75">
      <c r="A796" s="28"/>
      <c r="B796" s="93"/>
      <c r="C796" s="13"/>
      <c r="D796" s="12"/>
      <c r="E796" s="1"/>
      <c r="F796" s="1"/>
      <c r="G796" s="1"/>
      <c r="H796" s="1"/>
      <c r="I796" s="1"/>
      <c r="J796" s="1"/>
      <c r="K796" s="1"/>
      <c r="Q796" s="2"/>
      <c r="R796" s="2"/>
      <c r="S796" s="2"/>
      <c r="T796" s="2"/>
      <c r="U796" s="2"/>
      <c r="V796" s="2"/>
      <c r="W796" s="2"/>
    </row>
    <row r="797" spans="1:23" ht="12.75">
      <c r="A797" s="28"/>
      <c r="B797" s="93"/>
      <c r="C797" s="13"/>
      <c r="D797" s="12"/>
      <c r="E797" s="1"/>
      <c r="F797" s="1"/>
      <c r="G797" s="1"/>
      <c r="H797" s="1"/>
      <c r="I797" s="1"/>
      <c r="J797" s="1"/>
      <c r="K797" s="1"/>
      <c r="Q797" s="2"/>
      <c r="R797" s="2"/>
      <c r="S797" s="2"/>
      <c r="T797" s="2"/>
      <c r="U797" s="2"/>
      <c r="V797" s="2"/>
      <c r="W797" s="2"/>
    </row>
    <row r="798" spans="1:23" ht="12.75">
      <c r="A798" s="28"/>
      <c r="B798" s="93"/>
      <c r="C798" s="13"/>
      <c r="D798" s="12"/>
      <c r="E798" s="1"/>
      <c r="F798" s="1"/>
      <c r="G798" s="1"/>
      <c r="H798" s="1"/>
      <c r="I798" s="1"/>
      <c r="J798" s="1"/>
      <c r="K798" s="1"/>
      <c r="Q798" s="2"/>
      <c r="R798" s="2"/>
      <c r="S798" s="2"/>
      <c r="T798" s="2"/>
      <c r="U798" s="2"/>
      <c r="V798" s="2"/>
      <c r="W798" s="2"/>
    </row>
    <row r="799" spans="1:23" ht="12.75">
      <c r="A799" s="28"/>
      <c r="B799" s="93"/>
      <c r="C799" s="13"/>
      <c r="D799" s="12"/>
      <c r="E799" s="1"/>
      <c r="F799" s="1"/>
      <c r="G799" s="1"/>
      <c r="H799" s="1"/>
      <c r="I799" s="1"/>
      <c r="J799" s="1"/>
      <c r="K799" s="1"/>
      <c r="Q799" s="2"/>
      <c r="R799" s="2"/>
      <c r="S799" s="2"/>
      <c r="T799" s="2"/>
      <c r="U799" s="2"/>
      <c r="V799" s="2"/>
      <c r="W799" s="2"/>
    </row>
    <row r="800" spans="1:23" ht="12.75">
      <c r="A800" s="28"/>
      <c r="B800" s="93"/>
      <c r="C800" s="13"/>
      <c r="D800" s="12"/>
      <c r="E800" s="1"/>
      <c r="F800" s="1"/>
      <c r="G800" s="1"/>
      <c r="H800" s="1"/>
      <c r="I800" s="1"/>
      <c r="J800" s="1"/>
      <c r="K800" s="1"/>
      <c r="Q800" s="2"/>
      <c r="R800" s="2"/>
      <c r="S800" s="2"/>
      <c r="T800" s="2"/>
      <c r="U800" s="2"/>
      <c r="V800" s="2"/>
      <c r="W800" s="2"/>
    </row>
    <row r="801" spans="1:23" ht="12.75">
      <c r="A801" s="28"/>
      <c r="B801" s="93"/>
      <c r="C801" s="13"/>
      <c r="D801" s="12"/>
      <c r="E801" s="1"/>
      <c r="F801" s="1"/>
      <c r="G801" s="1"/>
      <c r="H801" s="1"/>
      <c r="I801" s="1"/>
      <c r="J801" s="1"/>
      <c r="K801" s="1"/>
      <c r="Q801" s="2"/>
      <c r="R801" s="2"/>
      <c r="S801" s="2"/>
      <c r="T801" s="2"/>
      <c r="U801" s="2"/>
      <c r="V801" s="2"/>
      <c r="W801" s="2"/>
    </row>
    <row r="802" spans="1:23" ht="12.75">
      <c r="A802" s="37"/>
      <c r="B802" s="95"/>
      <c r="C802" s="34"/>
      <c r="D802" s="35"/>
      <c r="E802" s="1"/>
      <c r="F802" s="1"/>
      <c r="G802" s="1"/>
      <c r="H802" s="1"/>
      <c r="I802" s="1"/>
      <c r="J802" s="1"/>
      <c r="K802" s="1"/>
      <c r="Q802" s="2"/>
      <c r="R802" s="2"/>
      <c r="S802" s="2"/>
      <c r="T802" s="2"/>
      <c r="U802" s="2"/>
      <c r="V802" s="2"/>
      <c r="W802" s="2"/>
    </row>
    <row r="803" spans="1:23" ht="12.75">
      <c r="A803" s="37"/>
      <c r="B803" s="95"/>
      <c r="C803" s="34"/>
      <c r="D803" s="35"/>
      <c r="E803" s="1"/>
      <c r="F803" s="1"/>
      <c r="G803" s="1"/>
      <c r="H803" s="1"/>
      <c r="I803" s="1"/>
      <c r="J803" s="1"/>
      <c r="K803" s="1"/>
      <c r="Q803" s="2"/>
      <c r="R803" s="2"/>
      <c r="S803" s="2"/>
      <c r="T803" s="2"/>
      <c r="U803" s="2"/>
      <c r="V803" s="2"/>
      <c r="W803" s="2"/>
    </row>
    <row r="804" spans="1:23" ht="12.75">
      <c r="A804" s="37"/>
      <c r="B804" s="95"/>
      <c r="C804" s="34"/>
      <c r="D804" s="35"/>
      <c r="E804" s="1"/>
      <c r="F804" s="1"/>
      <c r="G804" s="1"/>
      <c r="H804" s="1"/>
      <c r="I804" s="1"/>
      <c r="J804" s="1"/>
      <c r="K804" s="1"/>
      <c r="Q804" s="2"/>
      <c r="R804" s="2"/>
      <c r="S804" s="2"/>
      <c r="T804" s="2"/>
      <c r="U804" s="2"/>
      <c r="V804" s="2"/>
      <c r="W804" s="2"/>
    </row>
    <row r="805" spans="1:23" ht="12.75">
      <c r="A805" s="37"/>
      <c r="B805" s="95"/>
      <c r="C805" s="34"/>
      <c r="D805" s="35"/>
      <c r="E805" s="1"/>
      <c r="F805" s="1"/>
      <c r="G805" s="1"/>
      <c r="H805" s="1"/>
      <c r="I805" s="1"/>
      <c r="J805" s="1"/>
      <c r="K805" s="1"/>
      <c r="Q805" s="2"/>
      <c r="R805" s="2"/>
      <c r="S805" s="2"/>
      <c r="T805" s="2"/>
      <c r="U805" s="2"/>
      <c r="V805" s="2"/>
      <c r="W805" s="2"/>
    </row>
    <row r="806" spans="1:23" ht="12.75">
      <c r="A806" s="37"/>
      <c r="B806" s="95"/>
      <c r="C806" s="34"/>
      <c r="D806" s="35"/>
      <c r="E806" s="1"/>
      <c r="F806" s="1"/>
      <c r="G806" s="1"/>
      <c r="H806" s="1"/>
      <c r="I806" s="1"/>
      <c r="J806" s="1"/>
      <c r="K806" s="1"/>
      <c r="Q806" s="2"/>
      <c r="R806" s="2"/>
      <c r="S806" s="2"/>
      <c r="T806" s="2"/>
      <c r="U806" s="2"/>
      <c r="V806" s="2"/>
      <c r="W806" s="2"/>
    </row>
    <row r="807" spans="1:23" ht="12.75">
      <c r="A807" s="37"/>
      <c r="B807" s="95"/>
      <c r="C807" s="34"/>
      <c r="D807" s="35"/>
      <c r="E807" s="1"/>
      <c r="F807" s="1"/>
      <c r="G807" s="1"/>
      <c r="H807" s="1"/>
      <c r="I807" s="1"/>
      <c r="J807" s="1"/>
      <c r="K807" s="1"/>
      <c r="Q807" s="2"/>
      <c r="R807" s="2"/>
      <c r="S807" s="2"/>
      <c r="T807" s="2"/>
      <c r="U807" s="2"/>
      <c r="V807" s="2"/>
      <c r="W807" s="2"/>
    </row>
    <row r="808" spans="1:23" ht="12.75">
      <c r="A808" s="37"/>
      <c r="B808" s="95"/>
      <c r="C808" s="34"/>
      <c r="D808" s="35"/>
      <c r="E808" s="1"/>
      <c r="F808" s="1"/>
      <c r="G808" s="1"/>
      <c r="H808" s="1"/>
      <c r="I808" s="1"/>
      <c r="J808" s="1"/>
      <c r="K808" s="1"/>
      <c r="Q808" s="2"/>
      <c r="R808" s="2"/>
      <c r="S808" s="2"/>
      <c r="T808" s="2"/>
      <c r="U808" s="2"/>
      <c r="V808" s="2"/>
      <c r="W808" s="2"/>
    </row>
    <row r="809" spans="1:23" ht="12.75">
      <c r="A809" s="37"/>
      <c r="B809" s="95"/>
      <c r="C809" s="34"/>
      <c r="D809" s="35"/>
      <c r="E809" s="1"/>
      <c r="F809" s="1"/>
      <c r="G809" s="1"/>
      <c r="H809" s="1"/>
      <c r="I809" s="1"/>
      <c r="J809" s="1"/>
      <c r="K809" s="1"/>
      <c r="Q809" s="2"/>
      <c r="R809" s="2"/>
      <c r="S809" s="2"/>
      <c r="T809" s="2"/>
      <c r="U809" s="2"/>
      <c r="V809" s="2"/>
      <c r="W809" s="2"/>
    </row>
    <row r="810" spans="1:23" ht="12.75">
      <c r="A810" s="37"/>
      <c r="B810" s="95"/>
      <c r="C810" s="34"/>
      <c r="D810" s="35"/>
      <c r="E810" s="1"/>
      <c r="F810" s="1"/>
      <c r="G810" s="1"/>
      <c r="H810" s="1"/>
      <c r="I810" s="1"/>
      <c r="J810" s="1"/>
      <c r="K810" s="1"/>
      <c r="Q810" s="2"/>
      <c r="R810" s="2"/>
      <c r="S810" s="2"/>
      <c r="T810" s="2"/>
      <c r="U810" s="2"/>
      <c r="V810" s="2"/>
      <c r="W810" s="2"/>
    </row>
    <row r="811" spans="1:23" ht="12.75">
      <c r="A811" s="41"/>
      <c r="B811" s="96"/>
      <c r="C811" s="34"/>
      <c r="D811" s="35"/>
      <c r="E811" s="1"/>
      <c r="F811" s="1"/>
      <c r="G811" s="1"/>
      <c r="H811" s="1"/>
      <c r="I811" s="1"/>
      <c r="J811" s="1"/>
      <c r="K811" s="1"/>
      <c r="Q811" s="2"/>
      <c r="R811" s="2"/>
      <c r="S811" s="2"/>
      <c r="T811" s="2"/>
      <c r="U811" s="2"/>
      <c r="V811" s="2"/>
      <c r="W811" s="2"/>
    </row>
    <row r="812" spans="1:23" ht="12.75">
      <c r="A812" s="41"/>
      <c r="B812" s="96"/>
      <c r="C812" s="34"/>
      <c r="D812" s="35"/>
      <c r="E812" s="1"/>
      <c r="F812" s="1"/>
      <c r="G812" s="1"/>
      <c r="H812" s="1"/>
      <c r="I812" s="1"/>
      <c r="J812" s="1"/>
      <c r="K812" s="1"/>
      <c r="Q812" s="2"/>
      <c r="R812" s="2"/>
      <c r="S812" s="2"/>
      <c r="T812" s="2"/>
      <c r="U812" s="2"/>
      <c r="V812" s="2"/>
      <c r="W812" s="2"/>
    </row>
    <row r="813" spans="1:23" ht="12.75">
      <c r="A813" s="37"/>
      <c r="B813" s="95"/>
      <c r="C813" s="34"/>
      <c r="D813" s="35"/>
      <c r="E813" s="1"/>
      <c r="F813" s="1"/>
      <c r="G813" s="1"/>
      <c r="H813" s="1"/>
      <c r="I813" s="1"/>
      <c r="J813" s="1"/>
      <c r="K813" s="1"/>
      <c r="Q813" s="2"/>
      <c r="R813" s="2"/>
      <c r="S813" s="2"/>
      <c r="T813" s="2"/>
      <c r="U813" s="2"/>
      <c r="V813" s="2"/>
      <c r="W813" s="2"/>
    </row>
    <row r="814" spans="1:23" ht="12.75">
      <c r="A814" s="41"/>
      <c r="B814" s="96"/>
      <c r="C814" s="34"/>
      <c r="D814" s="35"/>
      <c r="E814" s="1"/>
      <c r="F814" s="1"/>
      <c r="G814" s="1"/>
      <c r="H814" s="1"/>
      <c r="I814" s="1"/>
      <c r="J814" s="1"/>
      <c r="K814" s="1"/>
      <c r="Q814" s="2"/>
      <c r="R814" s="2"/>
      <c r="S814" s="2"/>
      <c r="T814" s="2"/>
      <c r="U814" s="2"/>
      <c r="V814" s="2"/>
      <c r="W814" s="2"/>
    </row>
    <row r="815" spans="1:23" ht="12.75">
      <c r="A815" s="41"/>
      <c r="B815" s="96"/>
      <c r="C815" s="67"/>
      <c r="D815" s="68"/>
      <c r="E815" s="1"/>
      <c r="F815" s="1"/>
      <c r="G815" s="1"/>
      <c r="H815" s="1"/>
      <c r="I815" s="1"/>
      <c r="J815" s="1"/>
      <c r="K815" s="1"/>
      <c r="Q815" s="2"/>
      <c r="R815" s="2"/>
      <c r="S815" s="2"/>
      <c r="T815" s="2"/>
      <c r="U815" s="2"/>
      <c r="V815" s="2"/>
      <c r="W815" s="2"/>
    </row>
    <row r="816" spans="1:23" ht="12.75">
      <c r="A816" s="41"/>
      <c r="B816" s="96"/>
      <c r="C816" s="67"/>
      <c r="D816" s="68"/>
      <c r="E816" s="1"/>
      <c r="F816" s="1"/>
      <c r="G816" s="1"/>
      <c r="H816" s="1"/>
      <c r="I816" s="1"/>
      <c r="J816" s="1"/>
      <c r="K816" s="1"/>
      <c r="Q816" s="2"/>
      <c r="R816" s="2"/>
      <c r="S816" s="2"/>
      <c r="T816" s="2"/>
      <c r="U816" s="2"/>
      <c r="V816" s="2"/>
      <c r="W816" s="2"/>
    </row>
    <row r="817" spans="1:23" ht="12.75">
      <c r="A817" s="41"/>
      <c r="B817" s="96"/>
      <c r="C817" s="67"/>
      <c r="D817" s="68"/>
      <c r="E817" s="1"/>
      <c r="F817" s="1"/>
      <c r="G817" s="1"/>
      <c r="H817" s="1"/>
      <c r="I817" s="1"/>
      <c r="J817" s="1"/>
      <c r="K817" s="1"/>
      <c r="Q817" s="2"/>
      <c r="R817" s="2"/>
      <c r="S817" s="2"/>
      <c r="T817" s="2"/>
      <c r="U817" s="2"/>
      <c r="V817" s="2"/>
      <c r="W817" s="2"/>
    </row>
    <row r="818" spans="1:23" ht="12.75">
      <c r="A818" s="41"/>
      <c r="B818" s="96"/>
      <c r="C818" s="67"/>
      <c r="D818" s="68"/>
      <c r="E818" s="1"/>
      <c r="F818" s="1"/>
      <c r="G818" s="1"/>
      <c r="H818" s="1"/>
      <c r="I818" s="1"/>
      <c r="J818" s="1"/>
      <c r="K818" s="1"/>
      <c r="Q818" s="2"/>
      <c r="R818" s="2"/>
      <c r="S818" s="2"/>
      <c r="T818" s="2"/>
      <c r="U818" s="2"/>
      <c r="V818" s="2"/>
      <c r="W818" s="2"/>
    </row>
    <row r="819" spans="1:23" ht="12.75">
      <c r="A819" s="41"/>
      <c r="B819" s="96"/>
      <c r="C819" s="67"/>
      <c r="D819" s="68"/>
      <c r="E819" s="1"/>
      <c r="F819" s="1"/>
      <c r="G819" s="1"/>
      <c r="H819" s="1"/>
      <c r="I819" s="1"/>
      <c r="J819" s="1"/>
      <c r="K819" s="1"/>
      <c r="Q819" s="2"/>
      <c r="R819" s="2"/>
      <c r="S819" s="2"/>
      <c r="T819" s="2"/>
      <c r="U819" s="2"/>
      <c r="V819" s="2"/>
      <c r="W819" s="2"/>
    </row>
    <row r="820" spans="1:23" ht="12.75">
      <c r="A820" s="41"/>
      <c r="B820" s="96"/>
      <c r="C820" s="67"/>
      <c r="D820" s="68"/>
      <c r="E820" s="1"/>
      <c r="F820" s="1"/>
      <c r="G820" s="1"/>
      <c r="H820" s="1"/>
      <c r="I820" s="1"/>
      <c r="J820" s="1"/>
      <c r="K820" s="1"/>
      <c r="Q820" s="2"/>
      <c r="R820" s="2"/>
      <c r="S820" s="2"/>
      <c r="T820" s="2"/>
      <c r="U820" s="2"/>
      <c r="V820" s="2"/>
      <c r="W820" s="2"/>
    </row>
    <row r="821" spans="1:23" ht="12.75">
      <c r="A821" s="41"/>
      <c r="B821" s="96"/>
      <c r="C821" s="67"/>
      <c r="D821" s="68"/>
      <c r="E821" s="1"/>
      <c r="F821" s="1"/>
      <c r="G821" s="1"/>
      <c r="H821" s="1"/>
      <c r="I821" s="1"/>
      <c r="J821" s="1"/>
      <c r="K821" s="1"/>
      <c r="Q821" s="2"/>
      <c r="R821" s="2"/>
      <c r="S821" s="2"/>
      <c r="T821" s="2"/>
      <c r="U821" s="2"/>
      <c r="V821" s="2"/>
      <c r="W821" s="2"/>
    </row>
    <row r="822" spans="1:23" ht="12.75">
      <c r="A822" s="41"/>
      <c r="B822" s="96"/>
      <c r="C822" s="67"/>
      <c r="D822" s="68"/>
      <c r="E822" s="1"/>
      <c r="F822" s="1"/>
      <c r="G822" s="1"/>
      <c r="H822" s="1"/>
      <c r="I822" s="1"/>
      <c r="J822" s="1"/>
      <c r="K822" s="1"/>
      <c r="Q822" s="2"/>
      <c r="R822" s="2"/>
      <c r="S822" s="2"/>
      <c r="T822" s="2"/>
      <c r="U822" s="2"/>
      <c r="V822" s="2"/>
      <c r="W822" s="2"/>
    </row>
    <row r="823" spans="1:23" ht="12.75">
      <c r="A823" s="41"/>
      <c r="B823" s="96"/>
      <c r="C823" s="67"/>
      <c r="D823" s="81"/>
      <c r="E823" s="1"/>
      <c r="F823" s="1"/>
      <c r="G823" s="1"/>
      <c r="H823" s="1"/>
      <c r="I823" s="1"/>
      <c r="J823" s="1"/>
      <c r="K823" s="1"/>
      <c r="Q823" s="2"/>
      <c r="R823" s="2"/>
      <c r="S823" s="2"/>
      <c r="T823" s="2"/>
      <c r="U823" s="2"/>
      <c r="V823" s="2"/>
      <c r="W823" s="2"/>
    </row>
    <row r="824" spans="1:23" ht="12.75">
      <c r="A824" s="41"/>
      <c r="B824" s="96"/>
      <c r="C824" s="67"/>
      <c r="D824" s="81"/>
      <c r="E824" s="1"/>
      <c r="F824" s="1"/>
      <c r="G824" s="1"/>
      <c r="H824" s="1"/>
      <c r="I824" s="1"/>
      <c r="J824" s="1"/>
      <c r="K824" s="1"/>
      <c r="Q824" s="2"/>
      <c r="R824" s="2"/>
      <c r="S824" s="2"/>
      <c r="T824" s="2"/>
      <c r="U824" s="2"/>
      <c r="V824" s="2"/>
      <c r="W824" s="2"/>
    </row>
    <row r="825" spans="1:23" ht="12.75">
      <c r="A825" s="41"/>
      <c r="B825" s="96"/>
      <c r="C825" s="67"/>
      <c r="D825" s="81"/>
      <c r="E825" s="1"/>
      <c r="F825" s="1"/>
      <c r="G825" s="1"/>
      <c r="H825" s="1"/>
      <c r="I825" s="1"/>
      <c r="J825" s="1"/>
      <c r="K825" s="1"/>
      <c r="Q825" s="2"/>
      <c r="R825" s="2"/>
      <c r="S825" s="2"/>
      <c r="T825" s="2"/>
      <c r="U825" s="2"/>
      <c r="V825" s="2"/>
      <c r="W825" s="2"/>
    </row>
    <row r="826" spans="1:23" ht="12.75">
      <c r="A826" s="77"/>
      <c r="B826" s="97"/>
      <c r="C826" s="67"/>
      <c r="D826" s="81"/>
      <c r="E826" s="1"/>
      <c r="F826" s="1"/>
      <c r="G826" s="1"/>
      <c r="H826" s="1"/>
      <c r="I826" s="1"/>
      <c r="J826" s="1"/>
      <c r="K826" s="1"/>
      <c r="Q826" s="2"/>
      <c r="R826" s="2"/>
      <c r="S826" s="2"/>
      <c r="T826" s="2"/>
      <c r="U826" s="2"/>
      <c r="V826" s="2"/>
      <c r="W826" s="2"/>
    </row>
    <row r="827" spans="1:23" ht="12.75">
      <c r="A827" s="41"/>
      <c r="B827" s="96"/>
      <c r="C827" s="67"/>
      <c r="D827" s="81"/>
      <c r="E827" s="1"/>
      <c r="F827" s="1"/>
      <c r="G827" s="1"/>
      <c r="H827" s="1"/>
      <c r="I827" s="1"/>
      <c r="J827" s="1"/>
      <c r="K827" s="1"/>
      <c r="Q827" s="2"/>
      <c r="R827" s="2"/>
      <c r="S827" s="2"/>
      <c r="T827" s="2"/>
      <c r="U827" s="2"/>
      <c r="V827" s="2"/>
      <c r="W827" s="2"/>
    </row>
    <row r="828" spans="1:23" ht="12.75">
      <c r="A828" s="41"/>
      <c r="B828" s="96"/>
      <c r="C828" s="67"/>
      <c r="D828" s="81"/>
      <c r="E828" s="1"/>
      <c r="F828" s="1"/>
      <c r="G828" s="1"/>
      <c r="H828" s="1"/>
      <c r="I828" s="1"/>
      <c r="J828" s="1"/>
      <c r="K828" s="1"/>
      <c r="Q828" s="2"/>
      <c r="R828" s="2"/>
      <c r="S828" s="2"/>
      <c r="T828" s="2"/>
      <c r="U828" s="2"/>
      <c r="V828" s="2"/>
      <c r="W828" s="2"/>
    </row>
    <row r="829" spans="1:23" ht="12.75">
      <c r="A829" s="41"/>
      <c r="B829" s="96"/>
      <c r="C829" s="67"/>
      <c r="D829" s="81"/>
      <c r="E829" s="1"/>
      <c r="F829" s="1"/>
      <c r="G829" s="1"/>
      <c r="H829" s="1"/>
      <c r="I829" s="1"/>
      <c r="J829" s="1"/>
      <c r="K829" s="1"/>
      <c r="Q829" s="2"/>
      <c r="R829" s="2"/>
      <c r="S829" s="2"/>
      <c r="T829" s="2"/>
      <c r="U829" s="2"/>
      <c r="V829" s="2"/>
      <c r="W829" s="2"/>
    </row>
    <row r="830" spans="1:23" ht="12.75">
      <c r="A830" s="41"/>
      <c r="B830" s="96"/>
      <c r="C830" s="67"/>
      <c r="D830" s="81"/>
      <c r="E830" s="1"/>
      <c r="F830" s="1"/>
      <c r="G830" s="1"/>
      <c r="H830" s="1"/>
      <c r="I830" s="1"/>
      <c r="J830" s="1"/>
      <c r="K830" s="1"/>
      <c r="Q830" s="2"/>
      <c r="R830" s="2"/>
      <c r="S830" s="2"/>
      <c r="T830" s="2"/>
      <c r="U830" s="2"/>
      <c r="V830" s="2"/>
      <c r="W830" s="2"/>
    </row>
    <row r="831" spans="1:23" ht="12.75">
      <c r="A831" s="41"/>
      <c r="B831" s="96"/>
      <c r="C831" s="67"/>
      <c r="D831" s="81"/>
      <c r="E831" s="1"/>
      <c r="F831" s="1"/>
      <c r="G831" s="1"/>
      <c r="H831" s="1"/>
      <c r="I831" s="1"/>
      <c r="J831" s="1"/>
      <c r="K831" s="1"/>
      <c r="Q831" s="2"/>
      <c r="R831" s="2"/>
      <c r="S831" s="2"/>
      <c r="T831" s="2"/>
      <c r="U831" s="2"/>
      <c r="V831" s="2"/>
      <c r="W831" s="2"/>
    </row>
    <row r="832" spans="1:23" ht="12.75">
      <c r="A832" s="41"/>
      <c r="B832" s="96"/>
      <c r="C832" s="67"/>
      <c r="D832" s="81"/>
      <c r="E832" s="1"/>
      <c r="F832" s="1"/>
      <c r="G832" s="1"/>
      <c r="H832" s="1"/>
      <c r="I832" s="1"/>
      <c r="J832" s="1"/>
      <c r="K832" s="1"/>
      <c r="Q832" s="2"/>
      <c r="R832" s="2"/>
      <c r="S832" s="2"/>
      <c r="T832" s="2"/>
      <c r="U832" s="2"/>
      <c r="V832" s="2"/>
      <c r="W832" s="2"/>
    </row>
    <row r="833" spans="1:23" ht="12.75">
      <c r="A833" s="73"/>
      <c r="B833" s="98"/>
      <c r="C833" s="67"/>
      <c r="D833" s="81"/>
      <c r="E833" s="1"/>
      <c r="F833" s="1"/>
      <c r="G833" s="1"/>
      <c r="H833" s="1"/>
      <c r="I833" s="1"/>
      <c r="J833" s="1"/>
      <c r="K833" s="1"/>
      <c r="Q833" s="2"/>
      <c r="R833" s="2"/>
      <c r="S833" s="2"/>
      <c r="T833" s="2"/>
      <c r="U833" s="2"/>
      <c r="V833" s="2"/>
      <c r="W833" s="2"/>
    </row>
    <row r="834" spans="1:23" ht="12.75">
      <c r="A834" s="41"/>
      <c r="B834" s="96"/>
      <c r="C834" s="67"/>
      <c r="D834" s="81"/>
      <c r="E834" s="1"/>
      <c r="F834" s="1"/>
      <c r="G834" s="1"/>
      <c r="H834" s="1"/>
      <c r="I834" s="1"/>
      <c r="J834" s="1"/>
      <c r="K834" s="1"/>
      <c r="Q834" s="2"/>
      <c r="R834" s="2"/>
      <c r="S834" s="2"/>
      <c r="T834" s="2"/>
      <c r="U834" s="2"/>
      <c r="V834" s="2"/>
      <c r="W834" s="2"/>
    </row>
    <row r="835" spans="1:23" ht="12.75">
      <c r="A835" s="41"/>
      <c r="B835" s="96"/>
      <c r="C835" s="34"/>
      <c r="D835" s="35"/>
      <c r="E835" s="1"/>
      <c r="F835" s="1"/>
      <c r="G835" s="1"/>
      <c r="H835" s="1"/>
      <c r="I835" s="1"/>
      <c r="J835" s="1"/>
      <c r="K835" s="1"/>
      <c r="Q835" s="2"/>
      <c r="R835" s="2"/>
      <c r="S835" s="2"/>
      <c r="T835" s="2"/>
      <c r="U835" s="2"/>
      <c r="V835" s="2"/>
      <c r="W835" s="2"/>
    </row>
    <row r="836" spans="1:23" ht="12.75">
      <c r="A836" s="41"/>
      <c r="B836" s="96"/>
      <c r="C836" s="34"/>
      <c r="D836" s="35"/>
      <c r="E836" s="1"/>
      <c r="F836" s="1"/>
      <c r="G836" s="1"/>
      <c r="H836" s="1"/>
      <c r="I836" s="1"/>
      <c r="J836" s="1"/>
      <c r="K836" s="1"/>
      <c r="Q836" s="2"/>
      <c r="R836" s="2"/>
      <c r="S836" s="2"/>
      <c r="T836" s="2"/>
      <c r="U836" s="2"/>
      <c r="V836" s="2"/>
      <c r="W836" s="2"/>
    </row>
    <row r="837" spans="1:23" ht="93.75" customHeight="1">
      <c r="A837" s="73"/>
      <c r="B837" s="98"/>
      <c r="C837" s="67"/>
      <c r="D837" s="81"/>
      <c r="E837" s="1"/>
      <c r="F837" s="1"/>
      <c r="G837" s="1"/>
      <c r="H837" s="1"/>
      <c r="I837" s="1"/>
      <c r="J837" s="1"/>
      <c r="K837" s="1"/>
      <c r="Q837" s="2"/>
      <c r="R837" s="2"/>
      <c r="S837" s="2"/>
      <c r="T837" s="2"/>
      <c r="U837" s="2"/>
      <c r="V837" s="2"/>
      <c r="W837" s="2"/>
    </row>
    <row r="838" spans="1:23" ht="12.75">
      <c r="A838" s="37"/>
      <c r="B838" s="95"/>
      <c r="C838" s="13"/>
      <c r="D838" s="12"/>
      <c r="E838" s="1"/>
      <c r="F838" s="1"/>
      <c r="G838" s="1"/>
      <c r="H838" s="1"/>
      <c r="I838" s="1"/>
      <c r="J838" s="1"/>
      <c r="K838" s="1"/>
      <c r="Q838" s="2"/>
      <c r="R838" s="2"/>
      <c r="S838" s="2"/>
      <c r="T838" s="2"/>
      <c r="U838" s="2"/>
      <c r="V838" s="2"/>
      <c r="W838" s="2"/>
    </row>
    <row r="839" spans="1:23" ht="12.75">
      <c r="A839" s="41"/>
      <c r="B839" s="96"/>
      <c r="C839" s="34"/>
      <c r="D839" s="35"/>
      <c r="E839" s="1"/>
      <c r="F839" s="1"/>
      <c r="G839" s="1"/>
      <c r="H839" s="1"/>
      <c r="I839" s="1"/>
      <c r="J839" s="1"/>
      <c r="K839" s="1"/>
      <c r="Q839" s="2"/>
      <c r="R839" s="2"/>
      <c r="S839" s="2"/>
      <c r="T839" s="2"/>
      <c r="U839" s="2"/>
      <c r="V839" s="2"/>
      <c r="W839" s="2"/>
    </row>
    <row r="840" spans="1:23" ht="12.75">
      <c r="A840" s="41"/>
      <c r="B840" s="96"/>
      <c r="C840" s="34"/>
      <c r="D840" s="35"/>
      <c r="E840" s="1"/>
      <c r="F840" s="1"/>
      <c r="G840" s="1"/>
      <c r="H840" s="1"/>
      <c r="I840" s="1"/>
      <c r="J840" s="1"/>
      <c r="K840" s="1"/>
      <c r="Q840" s="2"/>
      <c r="R840" s="2"/>
      <c r="S840" s="2"/>
      <c r="T840" s="2"/>
      <c r="U840" s="2"/>
      <c r="V840" s="2"/>
      <c r="W840" s="2"/>
    </row>
    <row r="841" spans="1:23" ht="93.75" customHeight="1">
      <c r="A841" s="73"/>
      <c r="B841" s="98"/>
      <c r="C841" s="67"/>
      <c r="D841" s="81"/>
      <c r="E841" s="1"/>
      <c r="F841" s="1"/>
      <c r="G841" s="1"/>
      <c r="H841" s="1"/>
      <c r="I841" s="1"/>
      <c r="J841" s="1"/>
      <c r="K841" s="1"/>
      <c r="Q841" s="2"/>
      <c r="R841" s="2"/>
      <c r="S841" s="2"/>
      <c r="T841" s="2"/>
      <c r="U841" s="2"/>
      <c r="V841" s="2"/>
      <c r="W841" s="2"/>
    </row>
    <row r="842" spans="1:23" ht="12.75">
      <c r="A842" s="26"/>
      <c r="B842" s="91"/>
      <c r="C842" s="13"/>
      <c r="D842" s="12"/>
      <c r="E842" s="1"/>
      <c r="F842" s="1"/>
      <c r="G842" s="1"/>
      <c r="H842" s="1"/>
      <c r="I842" s="1"/>
      <c r="J842" s="1"/>
      <c r="K842" s="1"/>
      <c r="Q842" s="2"/>
      <c r="R842" s="2"/>
      <c r="S842" s="2"/>
      <c r="T842" s="2"/>
      <c r="U842" s="2"/>
      <c r="V842" s="2"/>
      <c r="W842" s="2"/>
    </row>
    <row r="843" spans="1:23" ht="12.75">
      <c r="A843" s="41"/>
      <c r="B843" s="96"/>
      <c r="C843" s="34"/>
      <c r="D843" s="35"/>
      <c r="E843" s="1"/>
      <c r="F843" s="1"/>
      <c r="G843" s="1"/>
      <c r="H843" s="1"/>
      <c r="I843" s="1"/>
      <c r="J843" s="1"/>
      <c r="K843" s="1"/>
      <c r="Q843" s="2"/>
      <c r="R843" s="2"/>
      <c r="S843" s="2"/>
      <c r="T843" s="2"/>
      <c r="U843" s="2"/>
      <c r="V843" s="2"/>
      <c r="W843" s="2"/>
    </row>
    <row r="844" spans="1:23" ht="12.75">
      <c r="A844" s="41"/>
      <c r="B844" s="96"/>
      <c r="C844" s="34"/>
      <c r="D844" s="35"/>
      <c r="E844" s="1"/>
      <c r="F844" s="1"/>
      <c r="G844" s="1"/>
      <c r="H844" s="1"/>
      <c r="I844" s="1"/>
      <c r="J844" s="1"/>
      <c r="K844" s="1"/>
      <c r="Q844" s="2"/>
      <c r="R844" s="2"/>
      <c r="S844" s="2"/>
      <c r="T844" s="2"/>
      <c r="U844" s="2"/>
      <c r="V844" s="2"/>
      <c r="W844" s="2"/>
    </row>
    <row r="845" spans="1:23" ht="93.75" customHeight="1">
      <c r="A845" s="73"/>
      <c r="B845" s="98"/>
      <c r="C845" s="67"/>
      <c r="D845" s="81"/>
      <c r="E845" s="1"/>
      <c r="F845" s="1"/>
      <c r="G845" s="1"/>
      <c r="H845" s="1"/>
      <c r="I845" s="1"/>
      <c r="J845" s="1"/>
      <c r="K845" s="1"/>
      <c r="Q845" s="2"/>
      <c r="R845" s="2"/>
      <c r="S845" s="2"/>
      <c r="T845" s="2"/>
      <c r="U845" s="2"/>
      <c r="V845" s="2"/>
      <c r="W845" s="2"/>
    </row>
    <row r="846" spans="1:23" ht="12.75">
      <c r="A846" s="73"/>
      <c r="B846" s="98"/>
      <c r="C846" s="67"/>
      <c r="D846" s="81"/>
      <c r="E846" s="1"/>
      <c r="F846" s="1"/>
      <c r="G846" s="1"/>
      <c r="H846" s="1"/>
      <c r="I846" s="1"/>
      <c r="J846" s="1"/>
      <c r="K846" s="1"/>
      <c r="Q846" s="2"/>
      <c r="R846" s="2"/>
      <c r="S846" s="2"/>
      <c r="T846" s="2"/>
      <c r="U846" s="2"/>
      <c r="V846" s="2"/>
      <c r="W846" s="2"/>
    </row>
    <row r="847" spans="1:23" ht="12.75">
      <c r="A847" s="28"/>
      <c r="B847" s="93"/>
      <c r="C847" s="13"/>
      <c r="D847" s="12"/>
      <c r="E847" s="1"/>
      <c r="F847" s="1"/>
      <c r="G847" s="1"/>
      <c r="H847" s="1"/>
      <c r="I847" s="1"/>
      <c r="J847" s="1"/>
      <c r="K847" s="1"/>
      <c r="Q847" s="2"/>
      <c r="R847" s="2"/>
      <c r="S847" s="2"/>
      <c r="T847" s="2"/>
      <c r="U847" s="2"/>
      <c r="V847" s="2"/>
      <c r="W847" s="2"/>
    </row>
    <row r="848" spans="1:23" ht="12.75">
      <c r="A848" s="28"/>
      <c r="B848" s="93"/>
      <c r="C848" s="13"/>
      <c r="D848" s="12"/>
      <c r="E848" s="1"/>
      <c r="F848" s="1"/>
      <c r="G848" s="1"/>
      <c r="H848" s="1"/>
      <c r="I848" s="1"/>
      <c r="J848" s="1"/>
      <c r="K848" s="1"/>
      <c r="Q848" s="2"/>
      <c r="R848" s="2"/>
      <c r="S848" s="2"/>
      <c r="T848" s="2"/>
      <c r="U848" s="2"/>
      <c r="V848" s="2"/>
      <c r="W848" s="2"/>
    </row>
    <row r="849" spans="1:23" ht="12.75" customHeight="1">
      <c r="A849" s="28"/>
      <c r="B849" s="93"/>
      <c r="C849" s="13"/>
      <c r="D849" s="12"/>
      <c r="E849" s="1"/>
      <c r="F849" s="1"/>
      <c r="G849" s="1"/>
      <c r="H849" s="1"/>
      <c r="I849" s="1"/>
      <c r="J849" s="1"/>
      <c r="K849" s="1"/>
      <c r="Q849" s="2"/>
      <c r="R849" s="2"/>
      <c r="S849" s="2"/>
      <c r="T849" s="2"/>
      <c r="U849" s="2"/>
      <c r="V849" s="2"/>
      <c r="W849" s="2"/>
    </row>
    <row r="850" spans="1:23" ht="12.75">
      <c r="A850" s="28"/>
      <c r="B850" s="93"/>
      <c r="C850" s="13"/>
      <c r="D850" s="12"/>
      <c r="E850" s="1"/>
      <c r="F850" s="1"/>
      <c r="G850" s="1"/>
      <c r="H850" s="1"/>
      <c r="I850" s="1"/>
      <c r="J850" s="1"/>
      <c r="K850" s="1"/>
      <c r="Q850" s="2"/>
      <c r="R850" s="2"/>
      <c r="S850" s="2"/>
      <c r="T850" s="2"/>
      <c r="U850" s="2"/>
      <c r="V850" s="2"/>
      <c r="W850" s="2"/>
    </row>
    <row r="851" spans="1:23" ht="12.75">
      <c r="A851" s="28"/>
      <c r="B851" s="93"/>
      <c r="C851" s="13"/>
      <c r="D851" s="12"/>
      <c r="E851" s="1"/>
      <c r="F851" s="1"/>
      <c r="G851" s="1"/>
      <c r="H851" s="1"/>
      <c r="I851" s="1"/>
      <c r="J851" s="1"/>
      <c r="K851" s="1"/>
      <c r="Q851" s="2"/>
      <c r="R851" s="2"/>
      <c r="S851" s="2"/>
      <c r="T851" s="2"/>
      <c r="U851" s="2"/>
      <c r="V851" s="2"/>
      <c r="W851" s="2"/>
    </row>
    <row r="852" spans="1:23" ht="12.75">
      <c r="A852" s="28"/>
      <c r="B852" s="93"/>
      <c r="C852" s="13"/>
      <c r="D852" s="12"/>
      <c r="E852" s="1"/>
      <c r="F852" s="1"/>
      <c r="G852" s="1"/>
      <c r="H852" s="1"/>
      <c r="I852" s="1"/>
      <c r="J852" s="1"/>
      <c r="K852" s="1"/>
      <c r="Q852" s="2"/>
      <c r="R852" s="2"/>
      <c r="S852" s="2"/>
      <c r="T852" s="2"/>
      <c r="U852" s="2"/>
      <c r="V852" s="2"/>
      <c r="W852" s="2"/>
    </row>
    <row r="853" spans="1:23" ht="12.75" customHeight="1">
      <c r="A853" s="28"/>
      <c r="B853" s="93"/>
      <c r="C853" s="13"/>
      <c r="D853" s="12"/>
      <c r="E853" s="1"/>
      <c r="F853" s="1"/>
      <c r="G853" s="1"/>
      <c r="H853" s="1"/>
      <c r="I853" s="1"/>
      <c r="J853" s="1"/>
      <c r="K853" s="1"/>
      <c r="Q853" s="2"/>
      <c r="R853" s="2"/>
      <c r="S853" s="2"/>
      <c r="T853" s="2"/>
      <c r="U853" s="2"/>
      <c r="V853" s="2"/>
      <c r="W853" s="2"/>
    </row>
    <row r="854" spans="1:23" ht="12.75">
      <c r="A854" s="43"/>
      <c r="B854" s="90"/>
      <c r="C854" s="13"/>
      <c r="D854" s="12"/>
      <c r="E854" s="1"/>
      <c r="F854" s="1"/>
      <c r="G854" s="1"/>
      <c r="H854" s="1"/>
      <c r="I854" s="1"/>
      <c r="J854" s="1"/>
      <c r="K854" s="1"/>
      <c r="Q854" s="2"/>
      <c r="R854" s="2"/>
      <c r="S854" s="2"/>
      <c r="T854" s="2"/>
      <c r="U854" s="2"/>
      <c r="V854" s="2"/>
      <c r="W854" s="2"/>
    </row>
    <row r="855" spans="1:23" ht="12.75">
      <c r="A855" s="43"/>
      <c r="B855" s="90"/>
      <c r="C855" s="13"/>
      <c r="D855" s="12"/>
      <c r="E855" s="1"/>
      <c r="F855" s="1"/>
      <c r="G855" s="1"/>
      <c r="H855" s="1"/>
      <c r="I855" s="1"/>
      <c r="J855" s="1"/>
      <c r="K855" s="1"/>
      <c r="Q855" s="2"/>
      <c r="R855" s="2"/>
      <c r="S855" s="2"/>
      <c r="T855" s="2"/>
      <c r="U855" s="2"/>
      <c r="V855" s="2"/>
      <c r="W855" s="2"/>
    </row>
    <row r="856" spans="1:23" ht="12.75">
      <c r="A856" s="43"/>
      <c r="B856" s="90"/>
      <c r="C856" s="13"/>
      <c r="D856" s="12"/>
      <c r="E856" s="1"/>
      <c r="F856" s="1"/>
      <c r="G856" s="1"/>
      <c r="H856" s="1"/>
      <c r="I856" s="1"/>
      <c r="J856" s="1"/>
      <c r="K856" s="1"/>
      <c r="Q856" s="2"/>
      <c r="R856" s="2"/>
      <c r="S856" s="2"/>
      <c r="T856" s="2"/>
      <c r="U856" s="2"/>
      <c r="V856" s="2"/>
      <c r="W856" s="2"/>
    </row>
    <row r="857" spans="1:23" ht="12.75">
      <c r="A857" s="43"/>
      <c r="B857" s="90"/>
      <c r="C857" s="13"/>
      <c r="D857" s="12"/>
      <c r="E857" s="1"/>
      <c r="F857" s="1"/>
      <c r="G857" s="1"/>
      <c r="H857" s="1"/>
      <c r="I857" s="1"/>
      <c r="J857" s="1"/>
      <c r="K857" s="1"/>
      <c r="Q857" s="2"/>
      <c r="R857" s="2"/>
      <c r="S857" s="2"/>
      <c r="T857" s="2"/>
      <c r="U857" s="2"/>
      <c r="V857" s="2"/>
      <c r="W857" s="2"/>
    </row>
    <row r="858" spans="1:23" ht="12.75">
      <c r="A858" s="43"/>
      <c r="B858" s="90"/>
      <c r="C858" s="13"/>
      <c r="D858" s="12"/>
      <c r="E858" s="1"/>
      <c r="F858" s="1"/>
      <c r="G858" s="1"/>
      <c r="H858" s="1"/>
      <c r="I858" s="1"/>
      <c r="J858" s="1"/>
      <c r="K858" s="1"/>
      <c r="Q858" s="2"/>
      <c r="R858" s="2"/>
      <c r="S858" s="2"/>
      <c r="T858" s="2"/>
      <c r="U858" s="2"/>
      <c r="V858" s="2"/>
      <c r="W858" s="2"/>
    </row>
    <row r="859" spans="1:23" ht="12.75">
      <c r="A859" s="73"/>
      <c r="B859" s="98"/>
      <c r="C859" s="67"/>
      <c r="D859" s="81"/>
      <c r="E859" s="1"/>
      <c r="F859" s="1"/>
      <c r="G859" s="1"/>
      <c r="H859" s="1"/>
      <c r="I859" s="1"/>
      <c r="J859" s="1"/>
      <c r="K859" s="1"/>
      <c r="Q859" s="2"/>
      <c r="R859" s="2"/>
      <c r="S859" s="2"/>
      <c r="T859" s="2"/>
      <c r="U859" s="2"/>
      <c r="V859" s="2"/>
      <c r="W859" s="2"/>
    </row>
    <row r="860" spans="1:23" ht="12.75">
      <c r="A860" s="43"/>
      <c r="B860" s="90"/>
      <c r="C860" s="13"/>
      <c r="D860" s="12"/>
      <c r="E860" s="1"/>
      <c r="F860" s="1"/>
      <c r="G860" s="1"/>
      <c r="H860" s="1"/>
      <c r="I860" s="1"/>
      <c r="J860" s="1"/>
      <c r="K860" s="1"/>
      <c r="Q860" s="2"/>
      <c r="R860" s="2"/>
      <c r="S860" s="2"/>
      <c r="T860" s="2"/>
      <c r="U860" s="2"/>
      <c r="V860" s="2"/>
      <c r="W860" s="2"/>
    </row>
    <row r="861" spans="1:23" ht="12.75">
      <c r="A861" s="43"/>
      <c r="B861" s="90"/>
      <c r="C861" s="13"/>
      <c r="D861" s="12"/>
      <c r="E861" s="1"/>
      <c r="F861" s="1"/>
      <c r="G861" s="1"/>
      <c r="H861" s="1"/>
      <c r="I861" s="1"/>
      <c r="J861" s="1"/>
      <c r="K861" s="1"/>
      <c r="Q861" s="2"/>
      <c r="R861" s="2"/>
      <c r="S861" s="2"/>
      <c r="T861" s="2"/>
      <c r="U861" s="2"/>
      <c r="V861" s="2"/>
      <c r="W861" s="2"/>
    </row>
    <row r="862" spans="1:23" ht="12.75">
      <c r="A862" s="43"/>
      <c r="B862" s="90"/>
      <c r="C862" s="13"/>
      <c r="D862" s="12"/>
      <c r="E862" s="1"/>
      <c r="F862" s="1"/>
      <c r="G862" s="1"/>
      <c r="H862" s="1"/>
      <c r="I862" s="1"/>
      <c r="J862" s="1"/>
      <c r="K862" s="1"/>
      <c r="Q862" s="2"/>
      <c r="R862" s="2"/>
      <c r="S862" s="2"/>
      <c r="T862" s="2"/>
      <c r="U862" s="2"/>
      <c r="V862" s="2"/>
      <c r="W862" s="2"/>
    </row>
    <row r="863" spans="1:23" ht="12.75">
      <c r="A863" s="43"/>
      <c r="B863" s="90"/>
      <c r="C863" s="13"/>
      <c r="D863" s="12"/>
      <c r="E863" s="1"/>
      <c r="F863" s="1"/>
      <c r="G863" s="1"/>
      <c r="H863" s="1"/>
      <c r="I863" s="1"/>
      <c r="J863" s="1"/>
      <c r="K863" s="1"/>
      <c r="Q863" s="2"/>
      <c r="R863" s="2"/>
      <c r="S863" s="2"/>
      <c r="T863" s="2"/>
      <c r="U863" s="2"/>
      <c r="V863" s="2"/>
      <c r="W863" s="2"/>
    </row>
    <row r="864" spans="1:23" ht="12.75">
      <c r="A864" s="28"/>
      <c r="B864" s="93"/>
      <c r="C864" s="13"/>
      <c r="D864" s="12"/>
      <c r="E864" s="1"/>
      <c r="F864" s="1"/>
      <c r="G864" s="1"/>
      <c r="H864" s="1"/>
      <c r="I864" s="1"/>
      <c r="J864" s="1"/>
      <c r="K864" s="1"/>
      <c r="Q864" s="2"/>
      <c r="R864" s="2"/>
      <c r="S864" s="2"/>
      <c r="T864" s="2"/>
      <c r="U864" s="2"/>
      <c r="V864" s="2"/>
      <c r="W864" s="2"/>
    </row>
    <row r="865" spans="1:23" ht="12.75">
      <c r="A865" s="28"/>
      <c r="B865" s="93"/>
      <c r="C865" s="13"/>
      <c r="D865" s="12"/>
      <c r="E865" s="1"/>
      <c r="F865" s="1"/>
      <c r="G865" s="1"/>
      <c r="H865" s="1"/>
      <c r="I865" s="1"/>
      <c r="J865" s="1"/>
      <c r="K865" s="1"/>
      <c r="Q865" s="2"/>
      <c r="R865" s="2"/>
      <c r="S865" s="2"/>
      <c r="T865" s="2"/>
      <c r="U865" s="2"/>
      <c r="V865" s="2"/>
      <c r="W865" s="2"/>
    </row>
    <row r="866" spans="1:23" ht="12.75">
      <c r="A866" s="43"/>
      <c r="B866" s="90"/>
      <c r="C866" s="13"/>
      <c r="D866" s="12"/>
      <c r="E866" s="1"/>
      <c r="F866" s="1"/>
      <c r="G866" s="1"/>
      <c r="H866" s="1"/>
      <c r="I866" s="1"/>
      <c r="J866" s="1"/>
      <c r="K866" s="1"/>
      <c r="Q866" s="2"/>
      <c r="R866" s="2"/>
      <c r="S866" s="2"/>
      <c r="T866" s="2"/>
      <c r="U866" s="2"/>
      <c r="V866" s="2"/>
      <c r="W866" s="2"/>
    </row>
    <row r="867" spans="1:23" ht="12.75">
      <c r="A867" s="43"/>
      <c r="B867" s="90"/>
      <c r="C867" s="13"/>
      <c r="D867" s="12"/>
      <c r="E867" s="1"/>
      <c r="F867" s="1"/>
      <c r="G867" s="1"/>
      <c r="H867" s="1"/>
      <c r="I867" s="1"/>
      <c r="J867" s="1"/>
      <c r="K867" s="1"/>
      <c r="Q867" s="2"/>
      <c r="R867" s="2"/>
      <c r="S867" s="2"/>
      <c r="T867" s="2"/>
      <c r="U867" s="2"/>
      <c r="V867" s="2"/>
      <c r="W867" s="2"/>
    </row>
    <row r="868" spans="1:23" ht="12.75">
      <c r="A868" s="43"/>
      <c r="B868" s="90"/>
      <c r="C868" s="13"/>
      <c r="D868" s="12"/>
      <c r="E868" s="1"/>
      <c r="F868" s="1"/>
      <c r="G868" s="1"/>
      <c r="H868" s="1"/>
      <c r="I868" s="1"/>
      <c r="J868" s="1"/>
      <c r="K868" s="1"/>
      <c r="Q868" s="2"/>
      <c r="R868" s="2"/>
      <c r="S868" s="2"/>
      <c r="T868" s="2"/>
      <c r="U868" s="2"/>
      <c r="V868" s="2"/>
      <c r="W868" s="2"/>
    </row>
    <row r="869" spans="1:23" ht="12.75">
      <c r="A869" s="28"/>
      <c r="B869" s="93"/>
      <c r="C869" s="13"/>
      <c r="D869" s="12"/>
      <c r="E869" s="1"/>
      <c r="F869" s="1"/>
      <c r="G869" s="1"/>
      <c r="H869" s="1"/>
      <c r="I869" s="1"/>
      <c r="J869" s="1"/>
      <c r="K869" s="1"/>
      <c r="Q869" s="2"/>
      <c r="R869" s="2"/>
      <c r="S869" s="2"/>
      <c r="T869" s="2"/>
      <c r="U869" s="2"/>
      <c r="V869" s="2"/>
      <c r="W869" s="2"/>
    </row>
    <row r="870" spans="1:23" ht="12.75">
      <c r="A870" s="43"/>
      <c r="B870" s="90"/>
      <c r="C870" s="13"/>
      <c r="D870" s="12"/>
      <c r="E870" s="1"/>
      <c r="F870" s="1"/>
      <c r="G870" s="1"/>
      <c r="H870" s="1"/>
      <c r="I870" s="1"/>
      <c r="J870" s="1"/>
      <c r="K870" s="1"/>
      <c r="Q870" s="2"/>
      <c r="R870" s="2"/>
      <c r="S870" s="2"/>
      <c r="T870" s="2"/>
      <c r="U870" s="2"/>
      <c r="V870" s="2"/>
      <c r="W870" s="2"/>
    </row>
    <row r="871" spans="1:23" ht="12.75">
      <c r="A871" s="26"/>
      <c r="B871" s="91"/>
      <c r="C871" s="13"/>
      <c r="D871" s="12"/>
      <c r="E871" s="1"/>
      <c r="F871" s="1"/>
      <c r="G871" s="1"/>
      <c r="H871" s="1"/>
      <c r="I871" s="1"/>
      <c r="J871" s="1"/>
      <c r="K871" s="1"/>
      <c r="Q871" s="2"/>
      <c r="R871" s="2"/>
      <c r="S871" s="2"/>
      <c r="T871" s="2"/>
      <c r="U871" s="2"/>
      <c r="V871" s="2"/>
      <c r="W871" s="2"/>
    </row>
    <row r="872" spans="1:23" ht="12.75">
      <c r="A872" s="26"/>
      <c r="B872" s="91"/>
      <c r="C872" s="13"/>
      <c r="D872" s="12"/>
      <c r="E872" s="1"/>
      <c r="F872" s="1"/>
      <c r="G872" s="1"/>
      <c r="H872" s="1"/>
      <c r="I872" s="1"/>
      <c r="J872" s="1"/>
      <c r="K872" s="1"/>
      <c r="Q872" s="2"/>
      <c r="R872" s="2"/>
      <c r="S872" s="2"/>
      <c r="T872" s="2"/>
      <c r="U872" s="2"/>
      <c r="V872" s="2"/>
      <c r="W872" s="2"/>
    </row>
    <row r="873" spans="1:23" ht="12.75">
      <c r="A873" s="28"/>
      <c r="B873" s="93"/>
      <c r="C873" s="13"/>
      <c r="D873" s="12"/>
      <c r="E873" s="1"/>
      <c r="F873" s="1"/>
      <c r="G873" s="1"/>
      <c r="H873" s="1"/>
      <c r="I873" s="1"/>
      <c r="J873" s="1"/>
      <c r="K873" s="1"/>
      <c r="Q873" s="2"/>
      <c r="R873" s="2"/>
      <c r="S873" s="2"/>
      <c r="T873" s="2"/>
      <c r="U873" s="2"/>
      <c r="V873" s="2"/>
      <c r="W873" s="2"/>
    </row>
    <row r="874" spans="1:23" ht="12.75">
      <c r="A874" s="28"/>
      <c r="B874" s="93"/>
      <c r="C874" s="13"/>
      <c r="D874" s="12"/>
      <c r="E874" s="1"/>
      <c r="F874" s="1"/>
      <c r="G874" s="1"/>
      <c r="H874" s="1"/>
      <c r="I874" s="1"/>
      <c r="J874" s="1"/>
      <c r="K874" s="1"/>
      <c r="Q874" s="2"/>
      <c r="R874" s="2"/>
      <c r="S874" s="2"/>
      <c r="T874" s="2"/>
      <c r="U874" s="2"/>
      <c r="V874" s="2"/>
      <c r="W874" s="2"/>
    </row>
    <row r="875" spans="1:23" ht="12.75">
      <c r="A875" s="28"/>
      <c r="B875" s="93"/>
      <c r="C875" s="13"/>
      <c r="D875" s="12"/>
      <c r="E875" s="1"/>
      <c r="F875" s="1"/>
      <c r="G875" s="1"/>
      <c r="H875" s="1"/>
      <c r="I875" s="1"/>
      <c r="J875" s="1"/>
      <c r="K875" s="1"/>
      <c r="Q875" s="2"/>
      <c r="R875" s="2"/>
      <c r="S875" s="2"/>
      <c r="T875" s="2"/>
      <c r="U875" s="2"/>
      <c r="V875" s="2"/>
      <c r="W875" s="2"/>
    </row>
    <row r="876" spans="1:23" ht="12.75">
      <c r="A876" s="28"/>
      <c r="B876" s="93"/>
      <c r="C876" s="13"/>
      <c r="D876" s="12"/>
      <c r="E876" s="1"/>
      <c r="F876" s="1"/>
      <c r="G876" s="1"/>
      <c r="H876" s="1"/>
      <c r="I876" s="1"/>
      <c r="J876" s="1"/>
      <c r="K876" s="1"/>
      <c r="Q876" s="2"/>
      <c r="R876" s="2"/>
      <c r="S876" s="2"/>
      <c r="T876" s="2"/>
      <c r="U876" s="2"/>
      <c r="V876" s="2"/>
      <c r="W876" s="2"/>
    </row>
    <row r="877" spans="1:23" ht="12.75">
      <c r="A877" s="28"/>
      <c r="B877" s="93"/>
      <c r="C877" s="13"/>
      <c r="D877" s="12"/>
      <c r="E877" s="1"/>
      <c r="F877" s="1"/>
      <c r="G877" s="1"/>
      <c r="H877" s="1"/>
      <c r="I877" s="1"/>
      <c r="J877" s="1"/>
      <c r="K877" s="1"/>
      <c r="Q877" s="2"/>
      <c r="R877" s="2"/>
      <c r="S877" s="2"/>
      <c r="T877" s="2"/>
      <c r="U877" s="2"/>
      <c r="V877" s="2"/>
      <c r="W877" s="2"/>
    </row>
    <row r="878" spans="1:23" ht="12.75">
      <c r="A878" s="28"/>
      <c r="B878" s="93"/>
      <c r="C878" s="13"/>
      <c r="D878" s="12"/>
      <c r="E878" s="1"/>
      <c r="F878" s="1"/>
      <c r="G878" s="1"/>
      <c r="H878" s="1"/>
      <c r="I878" s="1"/>
      <c r="J878" s="1"/>
      <c r="K878" s="1"/>
      <c r="Q878" s="2"/>
      <c r="R878" s="2"/>
      <c r="S878" s="2"/>
      <c r="T878" s="2"/>
      <c r="U878" s="2"/>
      <c r="V878" s="2"/>
      <c r="W878" s="2"/>
    </row>
    <row r="879" spans="1:23" ht="12.75">
      <c r="A879" s="28"/>
      <c r="B879" s="93"/>
      <c r="C879" s="13"/>
      <c r="D879" s="12"/>
      <c r="E879" s="1"/>
      <c r="F879" s="1"/>
      <c r="G879" s="1"/>
      <c r="H879" s="1"/>
      <c r="I879" s="1"/>
      <c r="J879" s="1"/>
      <c r="K879" s="1"/>
      <c r="Q879" s="2"/>
      <c r="R879" s="2"/>
      <c r="S879" s="2"/>
      <c r="T879" s="2"/>
      <c r="U879" s="2"/>
      <c r="V879" s="2"/>
      <c r="W879" s="2"/>
    </row>
    <row r="880" spans="1:23" ht="12.75">
      <c r="A880" s="28"/>
      <c r="B880" s="93"/>
      <c r="C880" s="13"/>
      <c r="D880" s="12"/>
      <c r="E880" s="1"/>
      <c r="F880" s="1"/>
      <c r="G880" s="1"/>
      <c r="H880" s="1"/>
      <c r="I880" s="1"/>
      <c r="J880" s="1"/>
      <c r="K880" s="1"/>
      <c r="Q880" s="2"/>
      <c r="R880" s="2"/>
      <c r="S880" s="2"/>
      <c r="T880" s="2"/>
      <c r="U880" s="2"/>
      <c r="V880" s="2"/>
      <c r="W880" s="2"/>
    </row>
    <row r="881" spans="1:23" ht="12.75">
      <c r="A881" s="28"/>
      <c r="B881" s="93"/>
      <c r="C881" s="13"/>
      <c r="D881" s="12"/>
      <c r="E881" s="1"/>
      <c r="F881" s="1"/>
      <c r="G881" s="1"/>
      <c r="H881" s="1"/>
      <c r="I881" s="1"/>
      <c r="J881" s="1"/>
      <c r="K881" s="1"/>
      <c r="Q881" s="2"/>
      <c r="R881" s="2"/>
      <c r="S881" s="2"/>
      <c r="T881" s="2"/>
      <c r="U881" s="2"/>
      <c r="V881" s="2"/>
      <c r="W881" s="2"/>
    </row>
    <row r="882" spans="1:23" ht="12.75">
      <c r="A882" s="28"/>
      <c r="B882" s="93"/>
      <c r="C882" s="13"/>
      <c r="D882" s="12"/>
      <c r="E882" s="1"/>
      <c r="F882" s="1"/>
      <c r="G882" s="1"/>
      <c r="H882" s="1"/>
      <c r="I882" s="1"/>
      <c r="J882" s="1"/>
      <c r="K882" s="1"/>
      <c r="Q882" s="2"/>
      <c r="R882" s="2"/>
      <c r="S882" s="2"/>
      <c r="T882" s="2"/>
      <c r="U882" s="2"/>
      <c r="V882" s="2"/>
      <c r="W882" s="2"/>
    </row>
    <row r="883" spans="1:23" ht="12.75">
      <c r="A883" s="28"/>
      <c r="B883" s="93"/>
      <c r="C883" s="13"/>
      <c r="D883" s="12"/>
      <c r="E883" s="1"/>
      <c r="F883" s="1"/>
      <c r="G883" s="1"/>
      <c r="H883" s="1"/>
      <c r="I883" s="1"/>
      <c r="J883" s="1"/>
      <c r="K883" s="1"/>
      <c r="Q883" s="2"/>
      <c r="R883" s="2"/>
      <c r="S883" s="2"/>
      <c r="T883" s="2"/>
      <c r="U883" s="2"/>
      <c r="V883" s="2"/>
      <c r="W883" s="2"/>
    </row>
    <row r="884" spans="1:23" ht="12.75">
      <c r="A884" s="28"/>
      <c r="B884" s="93"/>
      <c r="C884" s="13"/>
      <c r="D884" s="12"/>
      <c r="E884" s="1"/>
      <c r="F884" s="1"/>
      <c r="G884" s="1"/>
      <c r="H884" s="1"/>
      <c r="I884" s="1"/>
      <c r="J884" s="1"/>
      <c r="K884" s="1"/>
      <c r="Q884" s="2"/>
      <c r="R884" s="2"/>
      <c r="S884" s="2"/>
      <c r="T884" s="2"/>
      <c r="U884" s="2"/>
      <c r="V884" s="2"/>
      <c r="W884" s="2"/>
    </row>
    <row r="885" spans="1:23" ht="12.75">
      <c r="A885" s="28"/>
      <c r="B885" s="93"/>
      <c r="C885" s="13"/>
      <c r="D885" s="12"/>
      <c r="E885" s="1"/>
      <c r="F885" s="1"/>
      <c r="G885" s="1"/>
      <c r="H885" s="1"/>
      <c r="I885" s="1"/>
      <c r="J885" s="1"/>
      <c r="K885" s="1"/>
      <c r="Q885" s="2"/>
      <c r="R885" s="2"/>
      <c r="S885" s="2"/>
      <c r="T885" s="2"/>
      <c r="U885" s="2"/>
      <c r="V885" s="2"/>
      <c r="W885" s="2"/>
    </row>
    <row r="886" spans="1:23" ht="12.75">
      <c r="A886" s="28"/>
      <c r="B886" s="93"/>
      <c r="C886" s="13"/>
      <c r="D886" s="12"/>
      <c r="E886" s="1"/>
      <c r="F886" s="1"/>
      <c r="G886" s="1"/>
      <c r="H886" s="1"/>
      <c r="I886" s="1"/>
      <c r="J886" s="1"/>
      <c r="K886" s="1"/>
      <c r="Q886" s="2"/>
      <c r="R886" s="2"/>
      <c r="S886" s="2"/>
      <c r="T886" s="2"/>
      <c r="U886" s="2"/>
      <c r="V886" s="2"/>
      <c r="W886" s="2"/>
    </row>
    <row r="887" spans="1:23" ht="12.75">
      <c r="A887" s="28"/>
      <c r="B887" s="93"/>
      <c r="C887" s="13"/>
      <c r="D887" s="12"/>
      <c r="E887" s="1"/>
      <c r="F887" s="1"/>
      <c r="G887" s="1"/>
      <c r="H887" s="1"/>
      <c r="I887" s="1"/>
      <c r="J887" s="1"/>
      <c r="K887" s="1"/>
      <c r="Q887" s="2"/>
      <c r="R887" s="2"/>
      <c r="S887" s="2"/>
      <c r="T887" s="2"/>
      <c r="U887" s="2"/>
      <c r="V887" s="2"/>
      <c r="W887" s="2"/>
    </row>
    <row r="888" spans="1:23" ht="12.75">
      <c r="A888" s="28"/>
      <c r="B888" s="93"/>
      <c r="C888" s="13"/>
      <c r="D888" s="12"/>
      <c r="E888" s="1"/>
      <c r="F888" s="1"/>
      <c r="G888" s="1"/>
      <c r="H888" s="1"/>
      <c r="I888" s="1"/>
      <c r="J888" s="1"/>
      <c r="K888" s="1"/>
      <c r="Q888" s="2"/>
      <c r="R888" s="2"/>
      <c r="S888" s="2"/>
      <c r="T888" s="2"/>
      <c r="U888" s="2"/>
      <c r="V888" s="2"/>
      <c r="W888" s="2"/>
    </row>
    <row r="889" spans="1:23" ht="12.75">
      <c r="A889" s="14"/>
      <c r="B889" s="84"/>
      <c r="C889" s="13"/>
      <c r="D889" s="12"/>
      <c r="E889" s="1"/>
      <c r="F889" s="1"/>
      <c r="G889" s="1"/>
      <c r="H889" s="1"/>
      <c r="I889" s="1"/>
      <c r="J889" s="1"/>
      <c r="K889" s="1"/>
      <c r="Q889" s="2"/>
      <c r="R889" s="2"/>
      <c r="S889" s="2"/>
      <c r="T889" s="2"/>
      <c r="U889" s="2"/>
      <c r="V889" s="2"/>
      <c r="W889" s="2"/>
    </row>
    <row r="890" spans="1:23" ht="12.75">
      <c r="A890" s="14"/>
      <c r="B890" s="84"/>
      <c r="C890" s="13"/>
      <c r="D890" s="12"/>
      <c r="E890" s="1"/>
      <c r="F890" s="1"/>
      <c r="G890" s="1"/>
      <c r="H890" s="1"/>
      <c r="I890" s="1"/>
      <c r="J890" s="1"/>
      <c r="K890" s="1"/>
      <c r="Q890" s="2"/>
      <c r="R890" s="2"/>
      <c r="S890" s="2"/>
      <c r="T890" s="2"/>
      <c r="U890" s="2"/>
      <c r="V890" s="2"/>
      <c r="W890" s="2"/>
    </row>
    <row r="891" spans="1:23" ht="12.75">
      <c r="A891" s="14"/>
      <c r="B891" s="84"/>
      <c r="C891" s="13"/>
      <c r="D891" s="12"/>
      <c r="E891" s="1"/>
      <c r="F891" s="1"/>
      <c r="G891" s="1"/>
      <c r="H891" s="1"/>
      <c r="I891" s="1"/>
      <c r="J891" s="1"/>
      <c r="K891" s="1"/>
      <c r="Q891" s="2"/>
      <c r="R891" s="2"/>
      <c r="S891" s="2"/>
      <c r="T891" s="2"/>
      <c r="U891" s="2"/>
      <c r="V891" s="2"/>
      <c r="W891" s="2"/>
    </row>
    <row r="892" spans="1:23" ht="12.75">
      <c r="A892" s="14"/>
      <c r="B892" s="84"/>
      <c r="C892" s="13"/>
      <c r="D892" s="12"/>
      <c r="E892" s="1"/>
      <c r="F892" s="1"/>
      <c r="G892" s="1"/>
      <c r="H892" s="1"/>
      <c r="I892" s="1"/>
      <c r="J892" s="1"/>
      <c r="K892" s="1"/>
      <c r="Q892" s="2"/>
      <c r="R892" s="2"/>
      <c r="S892" s="2"/>
      <c r="T892" s="2"/>
      <c r="U892" s="2"/>
      <c r="V892" s="2"/>
      <c r="W892" s="2"/>
    </row>
    <row r="893" spans="1:23" ht="12.75">
      <c r="A893" s="14"/>
      <c r="B893" s="84"/>
      <c r="C893" s="13"/>
      <c r="D893" s="12"/>
      <c r="E893" s="1"/>
      <c r="F893" s="1"/>
      <c r="G893" s="1"/>
      <c r="H893" s="1"/>
      <c r="I893" s="1"/>
      <c r="J893" s="1"/>
      <c r="K893" s="1"/>
      <c r="Q893" s="2"/>
      <c r="R893" s="2"/>
      <c r="S893" s="2"/>
      <c r="T893" s="2"/>
      <c r="U893" s="2"/>
      <c r="V893" s="2"/>
      <c r="W893" s="2"/>
    </row>
    <row r="894" spans="1:23" ht="16.5" thickBot="1">
      <c r="A894" s="54"/>
      <c r="B894" s="99"/>
      <c r="C894" s="55"/>
      <c r="D894" s="56"/>
      <c r="E894" s="1"/>
      <c r="F894" s="1"/>
      <c r="G894" s="1"/>
      <c r="H894" s="1"/>
      <c r="I894" s="1"/>
      <c r="J894" s="1"/>
      <c r="K894" s="1"/>
      <c r="Q894" s="2"/>
      <c r="R894" s="2"/>
      <c r="S894" s="2"/>
      <c r="T894" s="2"/>
      <c r="U894" s="2"/>
      <c r="V894" s="2"/>
      <c r="W894" s="2"/>
    </row>
    <row r="895" spans="1:23" ht="13.5" thickTop="1">
      <c r="A895" s="28"/>
      <c r="B895" s="93"/>
      <c r="C895" s="13"/>
      <c r="D895" s="12"/>
      <c r="E895" s="1"/>
      <c r="F895" s="1"/>
      <c r="G895" s="1"/>
      <c r="H895" s="1"/>
      <c r="I895" s="1"/>
      <c r="J895" s="1"/>
      <c r="K895" s="1"/>
      <c r="Q895" s="2"/>
      <c r="R895" s="2"/>
      <c r="S895" s="2"/>
      <c r="T895" s="2"/>
      <c r="U895" s="2"/>
      <c r="V895" s="2"/>
      <c r="W895" s="2"/>
    </row>
    <row r="896" spans="1:23" ht="12.75">
      <c r="A896" s="28"/>
      <c r="B896" s="93"/>
      <c r="C896" s="13"/>
      <c r="D896" s="12"/>
      <c r="E896" s="1"/>
      <c r="F896" s="1"/>
      <c r="G896" s="1"/>
      <c r="H896" s="1"/>
      <c r="I896" s="1"/>
      <c r="J896" s="1"/>
      <c r="K896" s="1"/>
      <c r="Q896" s="2"/>
      <c r="R896" s="2"/>
      <c r="S896" s="2"/>
      <c r="T896" s="2"/>
      <c r="U896" s="2"/>
      <c r="V896" s="2"/>
      <c r="W896" s="2"/>
    </row>
    <row r="897" spans="1:23" ht="12.75">
      <c r="A897" s="28"/>
      <c r="B897" s="93"/>
      <c r="C897" s="13"/>
      <c r="D897" s="12"/>
      <c r="E897" s="1"/>
      <c r="F897" s="1"/>
      <c r="G897" s="1"/>
      <c r="H897" s="1"/>
      <c r="I897" s="1"/>
      <c r="J897" s="1"/>
      <c r="K897" s="1"/>
      <c r="Q897" s="2"/>
      <c r="R897" s="2"/>
      <c r="S897" s="2"/>
      <c r="T897" s="2"/>
      <c r="U897" s="2"/>
      <c r="V897" s="2"/>
      <c r="W897" s="2"/>
    </row>
    <row r="898" spans="1:23" ht="12.75">
      <c r="A898" s="14"/>
      <c r="B898" s="84"/>
      <c r="C898" s="13"/>
      <c r="D898" s="12"/>
      <c r="E898" s="1"/>
      <c r="F898" s="1"/>
      <c r="G898" s="1"/>
      <c r="H898" s="1"/>
      <c r="I898" s="1"/>
      <c r="J898" s="1"/>
      <c r="K898" s="1"/>
      <c r="Q898" s="2"/>
      <c r="R898" s="2"/>
      <c r="S898" s="2"/>
      <c r="T898" s="2"/>
      <c r="U898" s="2"/>
      <c r="V898" s="2"/>
      <c r="W898" s="2"/>
    </row>
    <row r="899" spans="1:23" ht="12.75">
      <c r="A899" s="14"/>
      <c r="B899" s="84"/>
      <c r="C899" s="13"/>
      <c r="D899" s="12"/>
      <c r="E899" s="1"/>
      <c r="F899" s="1"/>
      <c r="G899" s="1"/>
      <c r="H899" s="1"/>
      <c r="I899" s="1"/>
      <c r="J899" s="1"/>
      <c r="K899" s="1"/>
      <c r="Q899" s="2"/>
      <c r="R899" s="2"/>
      <c r="S899" s="2"/>
      <c r="T899" s="2"/>
      <c r="U899" s="2"/>
      <c r="V899" s="2"/>
      <c r="W899" s="2"/>
    </row>
    <row r="900" spans="1:23" ht="12.75">
      <c r="A900" s="14"/>
      <c r="B900" s="84"/>
      <c r="C900" s="13"/>
      <c r="D900" s="12"/>
      <c r="E900" s="1"/>
      <c r="F900" s="1"/>
      <c r="G900" s="1"/>
      <c r="H900" s="1"/>
      <c r="I900" s="1"/>
      <c r="J900" s="1"/>
      <c r="K900" s="1"/>
      <c r="Q900" s="2"/>
      <c r="R900" s="2"/>
      <c r="S900" s="2"/>
      <c r="T900" s="2"/>
      <c r="U900" s="2"/>
      <c r="V900" s="2"/>
      <c r="W900" s="2"/>
    </row>
    <row r="901" spans="1:23" ht="12.75">
      <c r="A901" s="37"/>
      <c r="B901" s="95"/>
      <c r="C901" s="34"/>
      <c r="D901" s="71"/>
      <c r="E901" s="1"/>
      <c r="F901" s="1"/>
      <c r="G901" s="1"/>
      <c r="H901" s="1"/>
      <c r="I901" s="1"/>
      <c r="J901" s="1"/>
      <c r="K901" s="1"/>
      <c r="Q901" s="2"/>
      <c r="R901" s="2"/>
      <c r="S901" s="2"/>
      <c r="T901" s="2"/>
      <c r="U901" s="2"/>
      <c r="V901" s="2"/>
      <c r="W901" s="2"/>
    </row>
    <row r="902" spans="1:23" ht="12.75">
      <c r="A902" s="14"/>
      <c r="B902" s="84"/>
      <c r="C902" s="13"/>
      <c r="D902" s="12"/>
      <c r="E902" s="1"/>
      <c r="F902" s="1"/>
      <c r="G902" s="1"/>
      <c r="H902" s="1"/>
      <c r="I902" s="1"/>
      <c r="J902" s="1"/>
      <c r="K902" s="1"/>
      <c r="Q902" s="2"/>
      <c r="R902" s="2"/>
      <c r="S902" s="2"/>
      <c r="T902" s="2"/>
      <c r="U902" s="2"/>
      <c r="V902" s="2"/>
      <c r="W902" s="2"/>
    </row>
    <row r="903" spans="1:23" ht="12.75">
      <c r="A903" s="14"/>
      <c r="B903" s="84"/>
      <c r="C903" s="13"/>
      <c r="D903" s="12"/>
      <c r="E903" s="1"/>
      <c r="F903" s="1"/>
      <c r="G903" s="1"/>
      <c r="H903" s="1"/>
      <c r="I903" s="1"/>
      <c r="J903" s="1"/>
      <c r="K903" s="1"/>
      <c r="Q903" s="2"/>
      <c r="R903" s="2"/>
      <c r="S903" s="2"/>
      <c r="T903" s="2"/>
      <c r="U903" s="2"/>
      <c r="V903" s="2"/>
      <c r="W903" s="2"/>
    </row>
    <row r="904" spans="1:23" ht="12.75">
      <c r="A904" s="14"/>
      <c r="B904" s="84"/>
      <c r="C904" s="13"/>
      <c r="D904" s="12"/>
      <c r="E904" s="1"/>
      <c r="F904" s="1"/>
      <c r="G904" s="1"/>
      <c r="H904" s="1"/>
      <c r="I904" s="1"/>
      <c r="J904" s="1"/>
      <c r="K904" s="1"/>
      <c r="Q904" s="2"/>
      <c r="R904" s="2"/>
      <c r="S904" s="2"/>
      <c r="T904" s="2"/>
      <c r="U904" s="2"/>
      <c r="V904" s="2"/>
      <c r="W904" s="2"/>
    </row>
    <row r="905" spans="1:23" ht="12.75">
      <c r="A905" s="14"/>
      <c r="B905" s="84"/>
      <c r="C905" s="13"/>
      <c r="D905" s="12"/>
      <c r="E905" s="1"/>
      <c r="F905" s="1"/>
      <c r="G905" s="1"/>
      <c r="H905" s="1"/>
      <c r="I905" s="1"/>
      <c r="J905" s="1"/>
      <c r="K905" s="1"/>
      <c r="Q905" s="2"/>
      <c r="R905" s="2"/>
      <c r="S905" s="2"/>
      <c r="T905" s="2"/>
      <c r="U905" s="2"/>
      <c r="V905" s="2"/>
      <c r="W905" s="2"/>
    </row>
    <row r="906" spans="1:23" ht="12.75">
      <c r="A906" s="14"/>
      <c r="B906" s="84"/>
      <c r="C906" s="13"/>
      <c r="D906" s="12"/>
      <c r="E906" s="1"/>
      <c r="F906" s="1"/>
      <c r="G906" s="1"/>
      <c r="H906" s="1"/>
      <c r="I906" s="1"/>
      <c r="J906" s="1"/>
      <c r="K906" s="1"/>
      <c r="Q906" s="2"/>
      <c r="R906" s="2"/>
      <c r="S906" s="2"/>
      <c r="T906" s="2"/>
      <c r="U906" s="2"/>
      <c r="V906" s="2"/>
      <c r="W906" s="2"/>
    </row>
    <row r="907" spans="1:23" ht="12.75">
      <c r="A907" s="73"/>
      <c r="B907" s="98"/>
      <c r="C907" s="67"/>
      <c r="D907" s="81"/>
      <c r="E907" s="1"/>
      <c r="F907" s="1"/>
      <c r="G907" s="1"/>
      <c r="H907" s="1"/>
      <c r="I907" s="1"/>
      <c r="J907" s="1"/>
      <c r="K907" s="1"/>
      <c r="Q907" s="2"/>
      <c r="R907" s="2"/>
      <c r="S907" s="2"/>
      <c r="T907" s="2"/>
      <c r="U907" s="2"/>
      <c r="V907" s="2"/>
      <c r="W907" s="2"/>
    </row>
    <row r="908" spans="1:23" ht="12.75">
      <c r="A908" s="14"/>
      <c r="B908" s="84"/>
      <c r="C908" s="13"/>
      <c r="D908" s="12"/>
      <c r="E908" s="1"/>
      <c r="F908" s="1"/>
      <c r="G908" s="1"/>
      <c r="H908" s="1"/>
      <c r="I908" s="1"/>
      <c r="J908" s="1"/>
      <c r="K908" s="1"/>
      <c r="Q908" s="2"/>
      <c r="R908" s="2"/>
      <c r="S908" s="2"/>
      <c r="T908" s="2"/>
      <c r="U908" s="2"/>
      <c r="V908" s="2"/>
      <c r="W908" s="2"/>
    </row>
    <row r="909" spans="1:23" ht="12.75">
      <c r="A909" s="14"/>
      <c r="B909" s="84"/>
      <c r="C909" s="13"/>
      <c r="D909" s="12"/>
      <c r="E909" s="1"/>
      <c r="F909" s="1"/>
      <c r="G909" s="1"/>
      <c r="H909" s="1"/>
      <c r="I909" s="1"/>
      <c r="J909" s="1"/>
      <c r="K909" s="1"/>
      <c r="Q909" s="2"/>
      <c r="R909" s="2"/>
      <c r="S909" s="2"/>
      <c r="T909" s="2"/>
      <c r="U909" s="2"/>
      <c r="V909" s="2"/>
      <c r="W909" s="2"/>
    </row>
    <row r="910" spans="1:23" ht="12.75">
      <c r="A910" s="14"/>
      <c r="B910" s="84"/>
      <c r="C910" s="13"/>
      <c r="D910" s="12"/>
      <c r="E910" s="1"/>
      <c r="F910" s="1"/>
      <c r="G910" s="1"/>
      <c r="H910" s="1"/>
      <c r="I910" s="1"/>
      <c r="J910" s="1"/>
      <c r="K910" s="1"/>
      <c r="Q910" s="2"/>
      <c r="R910" s="2"/>
      <c r="S910" s="2"/>
      <c r="T910" s="2"/>
      <c r="U910" s="2"/>
      <c r="V910" s="2"/>
      <c r="W910" s="2"/>
    </row>
    <row r="911" spans="1:23" ht="12.75">
      <c r="A911" s="14"/>
      <c r="B911" s="84"/>
      <c r="C911" s="13"/>
      <c r="D911" s="12"/>
      <c r="E911" s="1"/>
      <c r="F911" s="1"/>
      <c r="G911" s="1"/>
      <c r="H911" s="1"/>
      <c r="I911" s="1"/>
      <c r="J911" s="1"/>
      <c r="K911" s="1"/>
      <c r="Q911" s="2"/>
      <c r="R911" s="2"/>
      <c r="S911" s="2"/>
      <c r="T911" s="2"/>
      <c r="U911" s="2"/>
      <c r="V911" s="2"/>
      <c r="W911" s="2"/>
    </row>
    <row r="912" spans="1:23" ht="12.75">
      <c r="A912" s="73"/>
      <c r="B912" s="98"/>
      <c r="C912" s="67"/>
      <c r="D912" s="81"/>
      <c r="E912" s="1"/>
      <c r="F912" s="1"/>
      <c r="G912" s="1"/>
      <c r="H912" s="1"/>
      <c r="I912" s="1"/>
      <c r="J912" s="1"/>
      <c r="K912" s="1"/>
      <c r="Q912" s="2"/>
      <c r="R912" s="2"/>
      <c r="S912" s="2"/>
      <c r="T912" s="2"/>
      <c r="U912" s="2"/>
      <c r="V912" s="2"/>
      <c r="W912" s="2"/>
    </row>
    <row r="913" spans="1:23" ht="12.75">
      <c r="A913" s="14"/>
      <c r="B913" s="84"/>
      <c r="C913" s="13"/>
      <c r="D913" s="12"/>
      <c r="E913" s="1"/>
      <c r="F913" s="1"/>
      <c r="G913" s="1"/>
      <c r="H913" s="1"/>
      <c r="I913" s="1"/>
      <c r="J913" s="1"/>
      <c r="K913" s="1"/>
      <c r="Q913" s="2"/>
      <c r="R913" s="2"/>
      <c r="S913" s="2"/>
      <c r="T913" s="2"/>
      <c r="U913" s="2"/>
      <c r="V913" s="2"/>
      <c r="W913" s="2"/>
    </row>
    <row r="914" spans="1:23" ht="12.75">
      <c r="A914" s="14"/>
      <c r="B914" s="84"/>
      <c r="C914" s="13"/>
      <c r="D914" s="12"/>
      <c r="E914" s="1"/>
      <c r="F914" s="1"/>
      <c r="G914" s="1"/>
      <c r="H914" s="1"/>
      <c r="I914" s="1"/>
      <c r="J914" s="1"/>
      <c r="K914" s="1"/>
      <c r="Q914" s="2"/>
      <c r="R914" s="2"/>
      <c r="S914" s="2"/>
      <c r="T914" s="2"/>
      <c r="U914" s="2"/>
      <c r="V914" s="2"/>
      <c r="W914" s="2"/>
    </row>
    <row r="915" spans="1:23" ht="12.75">
      <c r="A915" s="14"/>
      <c r="B915" s="84"/>
      <c r="C915" s="13"/>
      <c r="D915" s="12"/>
      <c r="E915" s="1"/>
      <c r="F915" s="1"/>
      <c r="G915" s="1"/>
      <c r="H915" s="1"/>
      <c r="I915" s="1"/>
      <c r="J915" s="1"/>
      <c r="K915" s="1"/>
      <c r="Q915" s="2"/>
      <c r="R915" s="2"/>
      <c r="S915" s="2"/>
      <c r="T915" s="2"/>
      <c r="U915" s="2"/>
      <c r="V915" s="2"/>
      <c r="W915" s="2"/>
    </row>
    <row r="916" spans="1:23" ht="12.75">
      <c r="A916" s="28"/>
      <c r="B916" s="93"/>
      <c r="C916" s="13"/>
      <c r="D916" s="12"/>
      <c r="E916" s="1"/>
      <c r="F916" s="1"/>
      <c r="G916" s="1"/>
      <c r="H916" s="1"/>
      <c r="I916" s="1"/>
      <c r="J916" s="1"/>
      <c r="K916" s="1"/>
      <c r="Q916" s="2"/>
      <c r="R916" s="2"/>
      <c r="S916" s="2"/>
      <c r="T916" s="2"/>
      <c r="U916" s="2"/>
      <c r="V916" s="2"/>
      <c r="W916" s="2"/>
    </row>
    <row r="917" spans="1:23" ht="12.75">
      <c r="A917" s="14"/>
      <c r="B917" s="84"/>
      <c r="C917" s="13"/>
      <c r="D917" s="12"/>
      <c r="E917" s="1"/>
      <c r="F917" s="1"/>
      <c r="G917" s="1"/>
      <c r="H917" s="1"/>
      <c r="I917" s="1"/>
      <c r="J917" s="1"/>
      <c r="K917" s="1"/>
      <c r="Q917" s="2"/>
      <c r="R917" s="2"/>
      <c r="S917" s="2"/>
      <c r="T917" s="2"/>
      <c r="U917" s="2"/>
      <c r="V917" s="2"/>
      <c r="W917" s="2"/>
    </row>
    <row r="918" spans="1:23" ht="12.75">
      <c r="A918" s="14"/>
      <c r="B918" s="84"/>
      <c r="C918" s="13"/>
      <c r="D918" s="12"/>
      <c r="E918" s="1"/>
      <c r="F918" s="1"/>
      <c r="G918" s="1"/>
      <c r="H918" s="1"/>
      <c r="I918" s="1"/>
      <c r="J918" s="1"/>
      <c r="K918" s="1"/>
      <c r="Q918" s="2"/>
      <c r="R918" s="2"/>
      <c r="S918" s="2"/>
      <c r="T918" s="2"/>
      <c r="U918" s="2"/>
      <c r="V918" s="2"/>
      <c r="W918" s="2"/>
    </row>
    <row r="919" spans="1:23" ht="12.75">
      <c r="A919" s="14"/>
      <c r="B919" s="84"/>
      <c r="C919" s="13"/>
      <c r="D919" s="12"/>
      <c r="E919" s="1"/>
      <c r="F919" s="1"/>
      <c r="G919" s="1"/>
      <c r="H919" s="1"/>
      <c r="I919" s="1"/>
      <c r="J919" s="1"/>
      <c r="K919" s="1"/>
      <c r="Q919" s="2"/>
      <c r="R919" s="2"/>
      <c r="S919" s="2"/>
      <c r="T919" s="2"/>
      <c r="U919" s="2"/>
      <c r="V919" s="2"/>
      <c r="W919" s="2"/>
    </row>
    <row r="920" spans="1:23" ht="12.75">
      <c r="A920" s="14"/>
      <c r="B920" s="84"/>
      <c r="C920" s="13"/>
      <c r="D920" s="12"/>
      <c r="E920" s="1"/>
      <c r="F920" s="1"/>
      <c r="G920" s="1"/>
      <c r="H920" s="1"/>
      <c r="I920" s="1"/>
      <c r="J920" s="1"/>
      <c r="K920" s="1"/>
      <c r="Q920" s="2"/>
      <c r="R920" s="2"/>
      <c r="S920" s="2"/>
      <c r="T920" s="2"/>
      <c r="U920" s="2"/>
      <c r="V920" s="2"/>
      <c r="W920" s="2"/>
    </row>
    <row r="921" spans="1:23" ht="12.75">
      <c r="A921" s="37"/>
      <c r="B921" s="95"/>
      <c r="C921" s="34"/>
      <c r="D921" s="71"/>
      <c r="E921" s="1"/>
      <c r="F921" s="1"/>
      <c r="G921" s="1"/>
      <c r="H921" s="1"/>
      <c r="I921" s="1"/>
      <c r="J921" s="1"/>
      <c r="K921" s="1"/>
      <c r="Q921" s="2"/>
      <c r="R921" s="2"/>
      <c r="S921" s="2"/>
      <c r="T921" s="2"/>
      <c r="U921" s="2"/>
      <c r="V921" s="2"/>
      <c r="W921" s="2"/>
    </row>
    <row r="922" spans="1:23" ht="12.75">
      <c r="A922" s="14"/>
      <c r="B922" s="84"/>
      <c r="C922" s="13"/>
      <c r="D922" s="12"/>
      <c r="E922" s="1"/>
      <c r="F922" s="1"/>
      <c r="G922" s="1"/>
      <c r="H922" s="1"/>
      <c r="I922" s="1"/>
      <c r="J922" s="1"/>
      <c r="K922" s="1"/>
      <c r="Q922" s="2"/>
      <c r="R922" s="2"/>
      <c r="S922" s="2"/>
      <c r="T922" s="2"/>
      <c r="U922" s="2"/>
      <c r="V922" s="2"/>
      <c r="W922" s="2"/>
    </row>
    <row r="923" spans="1:23" ht="12.75">
      <c r="A923" s="14"/>
      <c r="B923" s="84"/>
      <c r="C923" s="13"/>
      <c r="D923" s="12"/>
      <c r="E923" s="1"/>
      <c r="F923" s="1"/>
      <c r="G923" s="1"/>
      <c r="H923" s="1"/>
      <c r="I923" s="1"/>
      <c r="J923" s="1"/>
      <c r="K923" s="1"/>
      <c r="Q923" s="2"/>
      <c r="R923" s="2"/>
      <c r="S923" s="2"/>
      <c r="T923" s="2"/>
      <c r="U923" s="2"/>
      <c r="V923" s="2"/>
      <c r="W923" s="2"/>
    </row>
    <row r="924" spans="1:23" ht="12.75">
      <c r="A924" s="14"/>
      <c r="B924" s="84"/>
      <c r="C924" s="13"/>
      <c r="D924" s="12"/>
      <c r="E924" s="1"/>
      <c r="F924" s="1"/>
      <c r="G924" s="1"/>
      <c r="H924" s="1"/>
      <c r="I924" s="1"/>
      <c r="J924" s="1"/>
      <c r="K924" s="1"/>
      <c r="Q924" s="2"/>
      <c r="R924" s="2"/>
      <c r="S924" s="2"/>
      <c r="T924" s="2"/>
      <c r="U924" s="2"/>
      <c r="V924" s="2"/>
      <c r="W924" s="2"/>
    </row>
    <row r="925" spans="1:23" ht="12.75">
      <c r="A925" s="28"/>
      <c r="B925" s="93"/>
      <c r="C925" s="13"/>
      <c r="D925" s="12"/>
      <c r="E925" s="1"/>
      <c r="F925" s="1"/>
      <c r="G925" s="1"/>
      <c r="H925" s="1"/>
      <c r="I925" s="1"/>
      <c r="J925" s="1"/>
      <c r="K925" s="1"/>
      <c r="Q925" s="2"/>
      <c r="R925" s="2"/>
      <c r="S925" s="2"/>
      <c r="T925" s="2"/>
      <c r="U925" s="2"/>
      <c r="V925" s="2"/>
      <c r="W925" s="2"/>
    </row>
    <row r="926" spans="1:23" ht="12.75">
      <c r="A926" s="14"/>
      <c r="B926" s="84"/>
      <c r="C926" s="13"/>
      <c r="D926" s="12"/>
      <c r="E926" s="1"/>
      <c r="F926" s="1"/>
      <c r="G926" s="1"/>
      <c r="H926" s="1"/>
      <c r="I926" s="1"/>
      <c r="J926" s="1"/>
      <c r="K926" s="1"/>
      <c r="Q926" s="2"/>
      <c r="R926" s="2"/>
      <c r="S926" s="2"/>
      <c r="T926" s="2"/>
      <c r="U926" s="2"/>
      <c r="V926" s="2"/>
      <c r="W926" s="2"/>
    </row>
    <row r="927" spans="1:23" ht="12.75">
      <c r="A927" s="14"/>
      <c r="B927" s="84"/>
      <c r="C927" s="13"/>
      <c r="D927" s="12"/>
      <c r="E927" s="1"/>
      <c r="F927" s="1"/>
      <c r="G927" s="1"/>
      <c r="H927" s="1"/>
      <c r="I927" s="1"/>
      <c r="J927" s="1"/>
      <c r="K927" s="1"/>
      <c r="Q927" s="2"/>
      <c r="R927" s="2"/>
      <c r="S927" s="2"/>
      <c r="T927" s="2"/>
      <c r="U927" s="2"/>
      <c r="V927" s="2"/>
      <c r="W927" s="2"/>
    </row>
    <row r="928" spans="1:23" ht="12.75">
      <c r="A928" s="28"/>
      <c r="B928" s="93"/>
      <c r="C928" s="13"/>
      <c r="D928" s="12"/>
      <c r="E928" s="1"/>
      <c r="F928" s="1"/>
      <c r="G928" s="1"/>
      <c r="H928" s="1"/>
      <c r="I928" s="1"/>
      <c r="J928" s="1"/>
      <c r="K928" s="1"/>
      <c r="Q928" s="2"/>
      <c r="R928" s="2"/>
      <c r="S928" s="2"/>
      <c r="T928" s="2"/>
      <c r="U928" s="2"/>
      <c r="V928" s="2"/>
      <c r="W928" s="2"/>
    </row>
    <row r="929" spans="1:23" ht="12.75">
      <c r="A929" s="14"/>
      <c r="B929" s="84"/>
      <c r="C929" s="13"/>
      <c r="D929" s="12"/>
      <c r="E929" s="1"/>
      <c r="F929" s="1"/>
      <c r="G929" s="1"/>
      <c r="H929" s="1"/>
      <c r="I929" s="1"/>
      <c r="J929" s="1"/>
      <c r="K929" s="1"/>
      <c r="Q929" s="2"/>
      <c r="R929" s="2"/>
      <c r="S929" s="2"/>
      <c r="T929" s="2"/>
      <c r="U929" s="2"/>
      <c r="V929" s="2"/>
      <c r="W929" s="2"/>
    </row>
    <row r="930" spans="1:23" ht="12.75">
      <c r="A930" s="14"/>
      <c r="B930" s="84"/>
      <c r="C930" s="13"/>
      <c r="D930" s="12"/>
      <c r="E930" s="1"/>
      <c r="F930" s="1"/>
      <c r="G930" s="1"/>
      <c r="H930" s="1"/>
      <c r="I930" s="1"/>
      <c r="J930" s="1"/>
      <c r="K930" s="1"/>
      <c r="Q930" s="2"/>
      <c r="R930" s="2"/>
      <c r="S930" s="2"/>
      <c r="T930" s="2"/>
      <c r="U930" s="2"/>
      <c r="V930" s="2"/>
      <c r="W930" s="2"/>
    </row>
    <row r="931" spans="1:23" ht="12.75">
      <c r="A931" s="14"/>
      <c r="B931" s="84"/>
      <c r="C931" s="13"/>
      <c r="D931" s="12"/>
      <c r="E931" s="1"/>
      <c r="F931" s="1"/>
      <c r="G931" s="1"/>
      <c r="H931" s="1"/>
      <c r="I931" s="1"/>
      <c r="J931" s="1"/>
      <c r="K931" s="1"/>
      <c r="Q931" s="2"/>
      <c r="R931" s="2"/>
      <c r="S931" s="2"/>
      <c r="T931" s="2"/>
      <c r="U931" s="2"/>
      <c r="V931" s="2"/>
      <c r="W931" s="2"/>
    </row>
    <row r="932" spans="1:23" ht="12.75">
      <c r="A932" s="14"/>
      <c r="B932" s="84"/>
      <c r="C932" s="13"/>
      <c r="D932" s="12"/>
      <c r="E932" s="1"/>
      <c r="F932" s="1"/>
      <c r="G932" s="1"/>
      <c r="H932" s="1"/>
      <c r="I932" s="1"/>
      <c r="J932" s="1"/>
      <c r="K932" s="1"/>
      <c r="Q932" s="2"/>
      <c r="R932" s="2"/>
      <c r="S932" s="2"/>
      <c r="T932" s="2"/>
      <c r="U932" s="2"/>
      <c r="V932" s="2"/>
      <c r="W932" s="2"/>
    </row>
    <row r="933" spans="1:23" ht="12.75">
      <c r="A933" s="14"/>
      <c r="B933" s="84"/>
      <c r="C933" s="13"/>
      <c r="D933" s="12"/>
      <c r="E933" s="1"/>
      <c r="F933" s="1"/>
      <c r="G933" s="1"/>
      <c r="H933" s="1"/>
      <c r="I933" s="1"/>
      <c r="J933" s="1"/>
      <c r="K933" s="1"/>
      <c r="Q933" s="2"/>
      <c r="R933" s="2"/>
      <c r="S933" s="2"/>
      <c r="T933" s="2"/>
      <c r="U933" s="2"/>
      <c r="V933" s="2"/>
      <c r="W933" s="2"/>
    </row>
    <row r="934" spans="1:23" ht="12.75">
      <c r="A934" s="14"/>
      <c r="B934" s="84"/>
      <c r="C934" s="13"/>
      <c r="D934" s="12"/>
      <c r="E934" s="1"/>
      <c r="F934" s="1"/>
      <c r="G934" s="1"/>
      <c r="H934" s="1"/>
      <c r="I934" s="1"/>
      <c r="J934" s="1"/>
      <c r="K934" s="1"/>
      <c r="Q934" s="2"/>
      <c r="R934" s="2"/>
      <c r="S934" s="2"/>
      <c r="T934" s="2"/>
      <c r="U934" s="2"/>
      <c r="V934" s="2"/>
      <c r="W934" s="2"/>
    </row>
    <row r="935" spans="1:23" ht="12.75">
      <c r="A935" s="14"/>
      <c r="B935" s="84"/>
      <c r="C935" s="13"/>
      <c r="D935" s="12"/>
      <c r="E935" s="1"/>
      <c r="F935" s="1"/>
      <c r="G935" s="1"/>
      <c r="H935" s="1"/>
      <c r="I935" s="1"/>
      <c r="J935" s="1"/>
      <c r="K935" s="1"/>
      <c r="Q935" s="2"/>
      <c r="R935" s="2"/>
      <c r="S935" s="2"/>
      <c r="T935" s="2"/>
      <c r="U935" s="2"/>
      <c r="V935" s="2"/>
      <c r="W935" s="2"/>
    </row>
    <row r="936" spans="1:23" ht="12.75">
      <c r="A936" s="14"/>
      <c r="B936" s="84"/>
      <c r="C936" s="13"/>
      <c r="D936" s="12"/>
      <c r="E936" s="1"/>
      <c r="F936" s="1"/>
      <c r="G936" s="1"/>
      <c r="H936" s="1"/>
      <c r="I936" s="1"/>
      <c r="J936" s="1"/>
      <c r="K936" s="1"/>
      <c r="Q936" s="2"/>
      <c r="R936" s="2"/>
      <c r="S936" s="2"/>
      <c r="T936" s="2"/>
      <c r="U936" s="2"/>
      <c r="V936" s="2"/>
      <c r="W936" s="2"/>
    </row>
    <row r="937" spans="1:23" ht="16.5" thickBot="1">
      <c r="A937" s="54"/>
      <c r="B937" s="99"/>
      <c r="C937" s="55"/>
      <c r="D937" s="56"/>
      <c r="E937" s="1"/>
      <c r="F937" s="1"/>
      <c r="G937" s="1"/>
      <c r="H937" s="1"/>
      <c r="I937" s="1"/>
      <c r="J937" s="1"/>
      <c r="K937" s="1"/>
      <c r="Q937" s="2"/>
      <c r="R937" s="2"/>
      <c r="S937" s="2"/>
      <c r="T937" s="2"/>
      <c r="U937" s="2"/>
      <c r="V937" s="2"/>
      <c r="W937" s="2"/>
    </row>
    <row r="938" spans="8:23" ht="13.5" thickTop="1">
      <c r="H938" s="1"/>
      <c r="I938" s="1"/>
      <c r="J938" s="1"/>
      <c r="K938" s="1"/>
      <c r="Q938" s="2"/>
      <c r="R938" s="2"/>
      <c r="S938" s="2"/>
      <c r="T938" s="2"/>
      <c r="U938" s="2"/>
      <c r="V938" s="2"/>
      <c r="W938" s="2"/>
    </row>
    <row r="939" spans="8:23" ht="12.75">
      <c r="H939" s="1"/>
      <c r="I939" s="1"/>
      <c r="J939" s="1"/>
      <c r="K939" s="1"/>
      <c r="Q939" s="2"/>
      <c r="R939" s="2"/>
      <c r="S939" s="2"/>
      <c r="T939" s="2"/>
      <c r="U939" s="2"/>
      <c r="V939" s="2"/>
      <c r="W939" s="2"/>
    </row>
  </sheetData>
  <sheetProtection selectLockedCells="1"/>
  <mergeCells count="8">
    <mergeCell ref="H26:J26"/>
    <mergeCell ref="B101:D101"/>
    <mergeCell ref="B402:D402"/>
    <mergeCell ref="B406:D406"/>
    <mergeCell ref="B162:D162"/>
    <mergeCell ref="B349:D349"/>
    <mergeCell ref="B154:D154"/>
    <mergeCell ref="B158:D158"/>
  </mergeCells>
  <printOptions/>
  <pageMargins left="0.9448818897637796" right="0.78" top="0.984251968503937" bottom="0.984251968503937" header="0.5118110236220472" footer="0.5118110236220472"/>
  <pageSetup horizontalDpi="600" verticalDpi="600" orientation="portrait" paperSize="9" scale="82" r:id="rId1"/>
  <headerFooter alignWithMargins="0">
    <oddFooter>&amp;CPage &amp;P of &amp;N</oddFooter>
  </headerFooter>
  <rowBreaks count="18" manualBreakCount="18">
    <brk id="27" max="255" man="1"/>
    <brk id="93" max="255" man="1"/>
    <brk id="155" max="255" man="1"/>
    <brk id="204" max="255" man="1"/>
    <brk id="216" max="255" man="1"/>
    <brk id="277" max="255" man="1"/>
    <brk id="341" max="255" man="1"/>
    <brk id="403" max="255" man="1"/>
    <brk id="461" max="255" man="1"/>
    <brk id="527" max="255" man="1"/>
    <brk id="589" max="255" man="1"/>
    <brk id="633" max="255" man="1"/>
    <brk id="666" max="255" man="1"/>
    <brk id="710" max="255" man="1"/>
    <brk id="774" max="255" man="1"/>
    <brk id="836" max="255" man="1"/>
    <brk id="885" max="255" man="1"/>
    <brk id="897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KONO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2009-09-09T10:42:07Z</cp:lastPrinted>
  <dcterms:created xsi:type="dcterms:W3CDTF">1997-07-24T08:24:18Z</dcterms:created>
  <dcterms:modified xsi:type="dcterms:W3CDTF">2009-09-09T10:45:46Z</dcterms:modified>
  <cp:category/>
  <cp:version/>
  <cp:contentType/>
  <cp:contentStatus/>
</cp:coreProperties>
</file>