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20" yWindow="90" windowWidth="15975" windowHeight="11760" activeTab="1"/>
  </bookViews>
  <sheets>
    <sheet name="NASLOVNICA" sheetId="4" r:id="rId1"/>
    <sheet name="REKAPITULACIJA" sheetId="1" r:id="rId2"/>
    <sheet name="PREDRAČUN" sheetId="15" r:id="rId3"/>
    <sheet name="povezovalni hodnik" sheetId="16" r:id="rId4"/>
  </sheets>
  <externalReferences>
    <externalReference r:id="rId5"/>
  </externalReferences>
  <definedNames>
    <definedName name="_xlnm.Print_Area" localSheetId="3">'povezovalni hodnik'!$A$1:$F$222</definedName>
    <definedName name="_xlnm.Print_Area" localSheetId="2">PREDRAČUN!$A$1:$G$164</definedName>
    <definedName name="_xlnm.Print_Titles" localSheetId="2">PREDRAČUN!$1:$1</definedName>
  </definedNames>
  <calcPr calcId="145621"/>
</workbook>
</file>

<file path=xl/calcChain.xml><?xml version="1.0" encoding="utf-8"?>
<calcChain xmlns="http://schemas.openxmlformats.org/spreadsheetml/2006/main">
  <c r="B48" i="1" l="1"/>
  <c r="I153" i="15" l="1"/>
  <c r="K153" i="15" s="1"/>
  <c r="F221" i="16"/>
  <c r="F218" i="16"/>
  <c r="F215" i="16"/>
  <c r="F208" i="16"/>
  <c r="F206" i="16"/>
  <c r="F204" i="16"/>
  <c r="F202" i="16"/>
  <c r="F193" i="16"/>
  <c r="F191" i="16"/>
  <c r="F189" i="16"/>
  <c r="F165" i="16"/>
  <c r="F163" i="16"/>
  <c r="F143" i="16"/>
  <c r="F141" i="16"/>
  <c r="A141" i="16"/>
  <c r="A143" i="16" s="1"/>
  <c r="F132" i="16"/>
  <c r="F130" i="16"/>
  <c r="F128" i="16"/>
  <c r="F126" i="16"/>
  <c r="F124" i="16"/>
  <c r="F122" i="16"/>
  <c r="F118" i="16"/>
  <c r="F116" i="16"/>
  <c r="F114" i="16"/>
  <c r="F112" i="16"/>
  <c r="F110" i="16"/>
  <c r="F101" i="16"/>
  <c r="F99" i="16"/>
  <c r="A99" i="16"/>
  <c r="F89" i="16"/>
  <c r="F87" i="16"/>
  <c r="F85" i="16"/>
  <c r="F83" i="16"/>
  <c r="F81" i="16"/>
  <c r="A81" i="16"/>
  <c r="F70" i="16"/>
  <c r="F68" i="16"/>
  <c r="D66" i="16"/>
  <c r="F66" i="16" s="1"/>
  <c r="F64" i="16"/>
  <c r="F62" i="16"/>
  <c r="F60" i="16"/>
  <c r="F58" i="16"/>
  <c r="A58" i="16"/>
  <c r="F49" i="16"/>
  <c r="F46" i="16"/>
  <c r="G161" i="15"/>
  <c r="G157" i="15"/>
  <c r="F167" i="16" l="1"/>
  <c r="F150" i="16" s="1"/>
  <c r="F195" i="16"/>
  <c r="F151" i="16" s="1"/>
  <c r="F222" i="16"/>
  <c r="F153" i="16" s="1"/>
  <c r="F103" i="16"/>
  <c r="F34" i="16" s="1"/>
  <c r="F72" i="16"/>
  <c r="F32" i="16" s="1"/>
  <c r="F134" i="16"/>
  <c r="F35" i="16" s="1"/>
  <c r="F51" i="16"/>
  <c r="F31" i="16" s="1"/>
  <c r="F91" i="16"/>
  <c r="F33" i="16" s="1"/>
  <c r="F145" i="16"/>
  <c r="F36" i="16" s="1"/>
  <c r="F210" i="16"/>
  <c r="F152" i="16" s="1"/>
  <c r="A60" i="16"/>
  <c r="A83" i="16"/>
  <c r="F37" i="16" l="1"/>
  <c r="F6" i="16" s="1"/>
  <c r="F154" i="16"/>
  <c r="F8" i="16" s="1"/>
  <c r="A62" i="16"/>
  <c r="F10" i="16" l="1"/>
  <c r="F12" i="16" s="1"/>
  <c r="E36" i="1" s="1"/>
  <c r="A64" i="16"/>
  <c r="A66" i="16" s="1"/>
  <c r="G3" i="15" l="1"/>
  <c r="G4" i="15"/>
  <c r="G5" i="15"/>
  <c r="G6" i="15"/>
  <c r="G7" i="15"/>
  <c r="G31" i="15" s="1"/>
  <c r="G8" i="15"/>
  <c r="G9" i="15"/>
  <c r="G10" i="15"/>
  <c r="G11" i="15"/>
  <c r="G12" i="15"/>
  <c r="G13" i="15"/>
  <c r="G14" i="15"/>
  <c r="G15" i="15"/>
  <c r="G16" i="15"/>
  <c r="G17" i="15"/>
  <c r="G18" i="15"/>
  <c r="G19" i="15"/>
  <c r="G20" i="15"/>
  <c r="G21" i="15"/>
  <c r="G22" i="15"/>
  <c r="G23" i="15"/>
  <c r="G24" i="15"/>
  <c r="G25" i="15"/>
  <c r="G26" i="15"/>
  <c r="G27" i="15"/>
  <c r="G28" i="15"/>
  <c r="G29" i="15"/>
  <c r="G30" i="15"/>
  <c r="G34" i="15"/>
  <c r="G35" i="15"/>
  <c r="G36" i="15"/>
  <c r="G37" i="15"/>
  <c r="G41" i="15"/>
  <c r="G42" i="15"/>
  <c r="G43" i="15"/>
  <c r="G47" i="15"/>
  <c r="G48" i="15"/>
  <c r="G49" i="15"/>
  <c r="G54" i="15"/>
  <c r="G55" i="15"/>
  <c r="G56" i="15"/>
  <c r="G57" i="15"/>
  <c r="G58" i="15"/>
  <c r="G59" i="15"/>
  <c r="G60" i="15"/>
  <c r="G65" i="15"/>
  <c r="G66" i="15"/>
  <c r="G67" i="15"/>
  <c r="G68" i="15"/>
  <c r="G69" i="15"/>
  <c r="G70" i="15"/>
  <c r="G71" i="15"/>
  <c r="G75" i="15"/>
  <c r="G76" i="15"/>
  <c r="G77" i="15"/>
  <c r="G78" i="15"/>
  <c r="G79" i="15"/>
  <c r="G80" i="15"/>
  <c r="G81" i="15"/>
  <c r="G82" i="15"/>
  <c r="G83" i="15"/>
  <c r="G84" i="15"/>
  <c r="G85" i="15"/>
  <c r="G86" i="15"/>
  <c r="G87" i="15"/>
  <c r="G88" i="15"/>
  <c r="G89" i="15"/>
  <c r="G90" i="15"/>
  <c r="G91" i="15"/>
  <c r="G92" i="15"/>
  <c r="G93" i="15"/>
  <c r="G97" i="15"/>
  <c r="G98" i="15"/>
  <c r="G99" i="15"/>
  <c r="G103" i="15"/>
  <c r="G104" i="15"/>
  <c r="G105" i="15"/>
  <c r="G106" i="15"/>
  <c r="G107" i="15"/>
  <c r="G108" i="15"/>
  <c r="G109" i="15"/>
  <c r="G110" i="15"/>
  <c r="G114" i="15"/>
  <c r="G115" i="15"/>
  <c r="G116" i="15"/>
  <c r="G117" i="15"/>
  <c r="G121" i="15"/>
  <c r="G122" i="15"/>
  <c r="G123" i="15"/>
  <c r="G124" i="15"/>
  <c r="G125" i="15"/>
  <c r="G126" i="15"/>
  <c r="G130" i="15"/>
  <c r="G131" i="15"/>
  <c r="G136" i="15"/>
  <c r="G137" i="15"/>
  <c r="G138" i="15"/>
  <c r="G139" i="15"/>
  <c r="G144" i="15"/>
  <c r="G145" i="15"/>
  <c r="G146" i="15"/>
  <c r="G61" i="15" l="1"/>
  <c r="G44" i="15"/>
  <c r="E8" i="1" s="1"/>
  <c r="G118" i="15"/>
  <c r="E20" i="1" s="1"/>
  <c r="G140" i="15"/>
  <c r="E28" i="1" s="1"/>
  <c r="G127" i="15"/>
  <c r="E21" i="1" s="1"/>
  <c r="G111" i="15"/>
  <c r="E19" i="1" s="1"/>
  <c r="G94" i="15"/>
  <c r="E17" i="1" s="1"/>
  <c r="G100" i="15"/>
  <c r="E18" i="1" s="1"/>
  <c r="G132" i="15"/>
  <c r="E22" i="1" s="1"/>
  <c r="G72" i="15"/>
  <c r="E16" i="1" s="1"/>
  <c r="E10" i="1"/>
  <c r="G50" i="15"/>
  <c r="E9" i="1" s="1"/>
  <c r="G147" i="15"/>
  <c r="E32" i="1" s="1"/>
  <c r="E6" i="1" l="1"/>
  <c r="G38" i="15"/>
  <c r="E7" i="1" s="1"/>
  <c r="E23" i="1"/>
  <c r="E11" i="1" l="1"/>
  <c r="F153" i="15"/>
  <c r="G153" i="15" s="1"/>
  <c r="G164" i="15" s="1"/>
  <c r="E34" i="1" s="1"/>
  <c r="E38" i="1" s="1"/>
  <c r="E39" i="1" l="1"/>
  <c r="E40" i="1" s="1"/>
  <c r="A46" i="16" l="1"/>
</calcChain>
</file>

<file path=xl/sharedStrings.xml><?xml version="1.0" encoding="utf-8"?>
<sst xmlns="http://schemas.openxmlformats.org/spreadsheetml/2006/main" count="495" uniqueCount="299">
  <si>
    <t>A - GRADBENA DELA</t>
  </si>
  <si>
    <t>ZIDARSKA DELA</t>
  </si>
  <si>
    <t>B - OBRTNIŠKA DELA</t>
  </si>
  <si>
    <t>MAVČNOKARTONSKA DELA</t>
  </si>
  <si>
    <t xml:space="preserve">R E K A P I T U L A C I J A  </t>
  </si>
  <si>
    <t>S K U P A J   :</t>
  </si>
  <si>
    <t>Vse cene brez DDV !</t>
  </si>
  <si>
    <t>Opomba:</t>
  </si>
  <si>
    <t>Lokacija:</t>
  </si>
  <si>
    <t>Objekti</t>
  </si>
  <si>
    <t>Vsebina:</t>
  </si>
  <si>
    <t>Faza :</t>
  </si>
  <si>
    <t>Projekt:</t>
  </si>
  <si>
    <t>Investitor :</t>
  </si>
  <si>
    <t>Znesek</t>
  </si>
  <si>
    <t>Cena</t>
  </si>
  <si>
    <t>Količina</t>
  </si>
  <si>
    <t>Em</t>
  </si>
  <si>
    <t>Opis postavke</t>
  </si>
  <si>
    <t>KLJUČAVNIČARSKA DELA</t>
  </si>
  <si>
    <t>FASADERSKA DELA</t>
  </si>
  <si>
    <t>Poz</t>
  </si>
  <si>
    <t>Gr</t>
  </si>
  <si>
    <t>EUR</t>
  </si>
  <si>
    <t>M1</t>
  </si>
  <si>
    <t>ODSTRANITEV IN PONOVNA MONTAŽA TER PRIKLOP PO KONČANIH DELIH  
strelovodna instalacija, montirana na betonske kocke 
pozicija streha</t>
  </si>
  <si>
    <t>KOM</t>
  </si>
  <si>
    <t>PRESTAVITEV  
zračnega voda elektro instalacije , ki poteka po strehi ,  
pozicija Igralnice vzhodna fasada</t>
  </si>
  <si>
    <t>DELA NA ELEKTROINSTALACIJAH</t>
  </si>
  <si>
    <t>.</t>
  </si>
  <si>
    <t>D - ELEKTROINSTALACIJE</t>
  </si>
  <si>
    <t>Strošek za ateste, preizkuse itd, obračun pavšal</t>
  </si>
  <si>
    <t>ODSTRANITEV IN PONOVNA MONTAŽA TER PRIKLOP PO KONČANIH DELIH  
klima naprave na strešnih površinah  
pozicija streha</t>
  </si>
  <si>
    <t>ODSTRANITEV IN PONOVNA MONTAŽA TER PRIKLOP PO KONČANIH DELIH  
nadometni cevni priključek klima naprave 
pozicija kuhinja zahodna fasada</t>
  </si>
  <si>
    <t>SPLOŠNA OPOMBA RUŠITVENIH DEL: 
Pri vseh delih, kjer se elementi trajno odstranijo,  je potrebno v ceni zajeti prenos ruševin na prevozna sredstva, transport v trajno odpadno deponijo ter plačilo vseh taks oz. dajatev za trajno odlaganje takih materialov. 
Izvajalec rušitvenih del mora pred pričetkom rušitvenih del ustrezno zavarovati obstoječe objekte ter izvesti vsa potrebna dela in ukrepe skladno z zahtevami vseh predpisov, ki določajo ukrepe pri takih delih. 
Pri odstranitvenih delih je potrebno upoštevati, da se nekateri elementi po končanih delih ponovno montirajo nazaj oziroma vzpostavljajo v prvotno stanje. Ti elementi so posebej označeni v popisu.</t>
  </si>
  <si>
    <t>DELA NA STROJNIH INSTALACIJAH</t>
  </si>
  <si>
    <t>C - STROJNE INSTALACIJE</t>
  </si>
  <si>
    <t xml:space="preserve">Dobava in montaža svetlobne kupole oznaka SK 
iz litega akrila, nazivna dim. 76x76 cm, gradbena dim. 60x60 cm, dvoslojna prozorna, bombirana oblika, toplotna prehodnost 2,7 W/m2K, svetlobna prepustnost 85%, poliesterski nastavni venec višine 30cm, odpiranje za prezracevanje - ročno, s teleskopskim vretenom in ročico, v vzdolžni smeri hodnika nad katerim je vgrajena  
</t>
  </si>
  <si>
    <t>Splošna opomba :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Pred izvedbo posameznih sklopov mora izvajalec izdelati delavniške načrte in za njih pridobiti potrditev projektanta.</t>
  </si>
  <si>
    <t>SVETLOBNE KUPOLE IN PASOVI</t>
  </si>
  <si>
    <t>Dobava in montaža zaščitne ograje iz plošč LEXAN EXELL D, 6mm, obojestranska UV zaščita), višina  90cm</t>
  </si>
  <si>
    <t>Dobava in montaža raznih PVC fi 12,5 odduhov skozi steno , na strehi , dolžine 50cm, komplet s PVC rešetko</t>
  </si>
  <si>
    <t>Dobava in montaža raznih PVC fi 15 odduhov na strehi , višina cca 50-100cm, komplet s kapo ter priključkom na obstoječo vertikalo</t>
  </si>
  <si>
    <t>Dobava in montaža raznih PVC fi 11 odduhov na strehi , višina cca 50-100cm, komplet s kapo ter priključkom na obstoječo vertikalo</t>
  </si>
  <si>
    <t>Dobava in montaža raznih PVC fi 12,5 odduhov na strehi , višina cca 50-100cm, komplet s kapo ter priključkom na obstoječo vertikalo</t>
  </si>
  <si>
    <t>RAZNA DELA IN OPREMA</t>
  </si>
  <si>
    <t>M2</t>
  </si>
  <si>
    <t>Izvedba mavčnokartonske obloge fasadnih sten, kot del sestave Zid Z2, Z2a, Z3, v komplet izvedbi : 
- Mavčnokartonske plošče................................. 1.5 cm   ognjevarna in vlagoodporna mavčnokartonska plošča   (odziv na ogenj EN 13501-1, A2-s1,d0(B) )   (npr.: KNAUF GKF-I FH 15 ali podobno) 
montaža na leseno iverno ploščo, vsi stiki bandažirani in kitani, vse pripravljeno za slikarska ali keramičarka dela</t>
  </si>
  <si>
    <t>Izvedba mavčnokartonske obloge veznega hodnika, oznaka stropa (del sestave) Streha S4 v komplet izvedbi : 
med leseno konstrukcijo vgrajeno 
-  zračni sloj d=4,0 cm  
- Paroprepustna folija d=0,08cm    [SD = 0.04m, ? = 220kg/m3]   (npr.: URSA SECO PRO 0,04 ali podobno) 
-   toplotno izolacijo skupne debeline d=18,0 cm  iz steklene volne v dveh slojih [?D = min. 0.032 W/(m.K), vodoodbojna] (npr.: URSA SF 32 ali podobno) 
na leseno konstr. vgrajeno 
- Parna zapora..............  0,0023cm   Dvoplastna folija in aluminija in poliestra  Stiki lepljeni s samolepilnimi ALU trakovi   [SD = min. 170 m, µ = 7.000.000, ? = min. 0,052kg/m2]   (npr.: IZOFOL – ROYAL S ali podobno)  
- Mavčnokartonske plošče......... 2,5 cm dva sloja ognjevarne in vlagoodporne mavčnokartonske plošče   2x d=1,25, na pocinkani podkonstrukciji   (odziv na ogenj EN 13501-1, A2-s1,d0(B) )   (npr.: KNAUF GKF-I FH 15 ali podobno) 
vsi spoji bandažirani in kitani, vse pripravljeno za slikarska dela</t>
  </si>
  <si>
    <t xml:space="preserve">Splošna opomba :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t>
  </si>
  <si>
    <t>Isto kot 005+006, samo zasteklitev oznaka VH03 okv.dim. 11/207cm</t>
  </si>
  <si>
    <t>Isto kot 005+006, samo zasteklitev oznaka VH02 okv.dim. 300/207cm</t>
  </si>
  <si>
    <t>DODATNO - Zaščitna varnostna folija na kompletnih notranjih steklih površinah. Debelina folije 100mikronov (EN 121600), kat.2B2. Zunanja stran folija za toplotno in sončno zaščito z odbojem sončne svetlobe do 70%. Barva po izbiri projektanta.</t>
  </si>
  <si>
    <t>Dobava in montaža zasteklitve VH01 okv.dim. 309/207cm 
TIP - Steklena termoizolativna zunanja zasteklitev min. Ug=0,9W/m2K. RAL montaža. 
NOSILNA KONSTRUKCIJA - Spodaj vroče cinkan z rebrom ojačani L kotniki 100 x 250 mm, deb. 8 mm, na razstoju 50 cm, vijačen v betonski temelj oz. estrih. Na njem vročecinkan in barvan Z kotnik širine 140 mm, z ušesi višine 40 mm, po celi dolžini. Steklo fiksirano z L kotnikom 40x40 mm, po celi dolžini, enake barve kot Z kotnik.  Zgoraj pritrjen na obstoječ HOP profil 50 x 100 mm privijačena distančna letev 40x80 mm po celi dolžini. Nanjo vpeto steklo z ALU pločevinastim trakom ali kotnikom. Barva po izbiri projektanta. 
STEKLO - Troslojni izolativni termopan. Zunanji in notranji sloj kaljen. Debelina in sestava stekla določi proizvajalec glede na zahtevane termične in varnostne lastnosti, fizične lastnosti materiala in statiko oken. Fiksna zasteklitev min. Ug=0,9W/min. Lt=70%. 
**nadalj. v poz. 006**</t>
  </si>
  <si>
    <t xml:space="preserve"> - Višine parapetov so navedene od notranjega končnega tlaka do vrha notranje okenske police. 
- Ob izvedbi oken in vrat je potrebno obdelati tudi vse stike s sosednjimi okni oz. stenami s kotniki, letvicami, polnili in drugimi zaključki, potrebnimi za RAL vgradnjo kompletne sestavljene stene, kar naj bo zajeto že v samo sestavljeno steno. 
- Ob izvedbi je potrebno upoštevati vse znane in morebitne še neznane inštalacije ter druge konstrukcijske elemente ter jim s prilagoditvami oken in vrat omogočiti nemoteno delovanje. 
- Vse zaključne sloje, barve in materiale pred izvedbo v potrditev predložiti projektantu. 
**nadalj.v poz. 004** 
</t>
  </si>
  <si>
    <t>SPLOŠNE OPOMBE SHEM: 
SPLOŠNE OPOMBE SHEM: 
- Vse mere preveriti na objektu! 
- Pred izvedbo izdelati delavniške načrte in jih v potrditev predložitev projektantu. 
- Vsi izvedbeni detajli ter dimenzije po načrtih proizvajalca. 
- Kotirane dimenzije okvirjev in drugih konstrukcijskih elementov so informativni prikaz razdelitev, proizvajalec jih prilagodi lastnim sistemom in RAL vgradnji. Kotirane so zidarske odprtine, ki so istočasno tudi končne dimenzije vidne lesene nosilne konstrukcije in ne upoštevajo potrebnih poglobitev lesenih nosilnih okvirjev za tesnenje po RAL vgradnji.  
- RAL vgradnja velja za okna, fiksne zasteklitve, vrata in lesene nosilne okvirje v stiku z obodno konstrukcijo. 
- Predviden princip tesnenja je prikazan v detajlih, ki jih je potrebno upoštevati v izdelavi delavniških načrtov. 
**nadalj.v poz. 003**</t>
  </si>
  <si>
    <t>STEKLARSKA DELA</t>
  </si>
  <si>
    <t>Dobava in vgradnja nove kovinske rešetke 50/160cm - pohodna rešetka - predpražnik komplet z okvirjem, vse korozijsko zaščiteno in finalno barvano po izbiri projektanta</t>
  </si>
  <si>
    <t>Dobava in vgradnja vročecinkanega kovinskega L 100/260/8  profila v zaključek roba cokla zunanjega hodnika , izvedba po detajlu, obračun po m1, montiran na razdalji 50cm</t>
  </si>
  <si>
    <t>Dobava in vgradnja vertikalnih odtočnih cevi za odtok meteorne vode s streh, cevi troslojne fi 12,5cm kot  POLO-KAL itd.</t>
  </si>
  <si>
    <t>- Parna zapora..........................................  0,0023cm   Dvoplastna folija in aluminija in poliestra 
  Stiki lepljeni s samolepilnimi ALU trakovi   [SD = min. 170 m, µ = 7.000.000, ? = min. 0,052kg/m2] 
  (npr.: IZOFOL – ROYAL S ali podobno)  
OPOMBA:  POVRŠINA JE OBRAČUNANA BREZ ODBITIH ODPRTIN ZA STREŠNA OKNA. NA TA RAČUN MORA IZVAJALEC IZVESTI VSE USTREZNE ZAKLJUČKE IN OBROBE OB OKNIH TER DRUGE OBROBE, BREZ KAKRŠNIH KOLI  DODATNIH OBRAČUNOV !!</t>
  </si>
  <si>
    <t>- Toplotna izolacija: ...................  8,0 cm   Ekstrudiran polystiren(SIST EN 13163)   (razred gorljivosti E po EN 13501-1)   [?D = min. 0.035 W/(m.K), tlačna trdnost 150 kPa]   (npr.: FRAGMAT EPS 150 ali podobno)  
- Toplotna izolacija: ................. 20,0 cm   Ekstrudiran polystiren(SIST EN 13163)   (razred gorljivosti E po EN 13501-1)   [?D = min. 0.035 W/(m.K), tlačna trdnost 150 kPa]  (npr.: FRAGMAT EPS 150 ali podobno) 
- Parna zapora.........................  0,0023cm   Dvoplastna folija in aluminija in poliestra  Stiki lepljeni s samolepilnimi ALU trakovi    [SD = min. 170 m, µ = 7.000.000, ? = min. 0,052kg/m2]   (npr.: IZOFOL – ROYAL S ali podobno)</t>
  </si>
  <si>
    <t>- Toplotna izolacija: ..................... 20,0 cm   Ekstrudiran polystiren(SIST EN 13163)   (razred gorljivosti E po EN 13501-1)   [?D = min. 0.035 W/(m.K), tlačna trdnost 150 kPa]   (npr.: FRAGMAT EPS 150 ali podobno)  
- Parna zapora.................  0,0023cm   Dvoplastna folija in aluminija in poliestra   Stiki lepljeni s samolepilnimi ALU trakovi   [SD = min. 170 m, µ = 7.000.000, ? = min. 0,052kg/m2]   (npr.: IZOFOL – ROYAL S ali podobno)</t>
  </si>
  <si>
    <t>OPOMBA 2: 
VSE PREBOJE, ZAKLJUČKE , OBROBE TER OSTALE DETAJLE JE POTREBNO IZVAJATI PO DETAJLIH PROIZVAJALCA KRITINE IN VSE TE DETAJLE VKLJUČITI V ENOTNE CENE IZVEDBE RAVNIH STREH.</t>
  </si>
  <si>
    <t xml:space="preserve"> Splošna opomba :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V vseh postavkah je potrebno zajeti : 
   - nabava vseh materialov  
   - vsi transporti do mesta vgraditve 
   - snemanje potrebnih izmer na objektu, 
   - vsi delovni, pomožni in ostali odri, če ni v postavki določeno drugače 
   - ukrepi po določilih veljavnih predpisov varstva pri delu, 
   - čiščenje prostorov in delovnih naprav po  dovršitvi opisanega dela 
   - izvedbo vseh pripravljalnih in zaključnih ter vseh ostalih del, da se postavka izvede v celoti 
Pred izvedbo posameznih sklopov mora izvajalec izdelati delavniške načrte in za njih pridobiti potrditev projektanta. 
</t>
  </si>
  <si>
    <t>RAVNE STREHE IN ODTOKI</t>
  </si>
  <si>
    <t>Dobava in montaža alu  mrežice proti mrčesu v kap strešine</t>
  </si>
  <si>
    <t>Izdelava in montaža okroglih odtočnih cevi iz pocinkane barvane pločevine deb.0.55 mm , odtok fi 8cm, komplet s horizontalnim delom</t>
  </si>
  <si>
    <t>Izdelava in montaža visečih strešnih žlebov nepravilnih oblik r.š.28 cm iz pocinkane barvane pločevine deb.0.55 mm, žleb vhodnih nadstreškov, prilagojen strešini</t>
  </si>
  <si>
    <t>Obroba raznih zaključkov in obrob s cinkano barvano pločevino, komplet z vso podkonstrukcijo , pločevina r.š do 50cm . - ocena m1, obračun po dejanski izvedbi</t>
  </si>
  <si>
    <t>Obroba kape čelnih vencev s cinkano barvano pločevino, komplet z vso podkonstrukcijo ter slojem xps izolacije deb.5cm , izvedba po detajlu, pločevina r.š. 85cm</t>
  </si>
  <si>
    <t>KLEPARSKA DELA</t>
  </si>
  <si>
    <t>- zračni sloj..................... 0,5 cm 
- toplotna izolacija............. 2,0 cm   EPS (ekspandirani polistiren) (SIST EN 13163)   [?D = min. 0.034 W/(m.K)] (npr.: FRAGMAT EPS 150 ali podobno) 
Kompletna stena mora biti izvedena zrakotesno po principu RAL vgradnje!</t>
  </si>
  <si>
    <t>- Primarna lesena konstrukcija.................... 10,0 cm   Dolžinsko lepljen les iz smreke, dim 100 x 60 mm,   industrijske kvalitete, med konstrukcijo vgrajeno 
-  toplotno izolacijo d=10,0 cm iz steklene volne  [?D = min. 0.035 W/(m.K), vodoodbojna] (npr.: URSA FDP 2 ali podobno) 
- Iverna plošča OSB 3........  1,5 cm   na pero in utor   (npr.: Agepan OSB/3 PUR ali podobno) 
- Parna zapora...........  0,0023cm   Dvoplastna folija in aluminija in poliestra   Stiki lepljeni s samolepilnimi ALU trakovi   [SD = min. 170 m, µ = 7.000.000, ? = min. 0,052kg/m2]   (npr.: IZOFOL – ROYAL S ali podobno) 
Kompletna stena mora biti izvedena zrakotesno po principu RAL vgradnje! 
OBRAČUN PO M2</t>
  </si>
  <si>
    <t>Splošna opomba : 
Dela je izvajati v skladu z veljavnimi tehničnimi predpisi, normativi in upoštevati predpise iz varstva pri delu ter projektno dokumentacijo. 
OPIS STORITEV ZAJETIH V CENI 
 - dobava vsega materiala, priprava in vgrajevanje potrebnega materiala po opisu del v posameznih postavkah z vsemi transporti, prenosi in vsemi pomožnimi deli 
 - vgrajeni materiali za ta dela morajo po kvaliteti ustrezati določilom veljavnih tehničnih predpisov in standardov 
IZVEDBA KOMPLET Z VSEMI ZAKLJUČKI IN OBROBAMI !</t>
  </si>
  <si>
    <t>LESENI MONTAŽNI PANELI</t>
  </si>
  <si>
    <t xml:space="preserve">Splošna opomba : 
Dela je izvajati v skladu z veljavnimi tehničnimi predpisi, normativi in upoštevati predpise iz varstva pri delu ter projektno dokumentacijo. 
OPIS STORITEV ZAJETIH V CENI 
 - dobava vsega materiala, priprava in vgrajevanje potrebnega materiala po opisu del v posameznih postavkah z vsemi transporti, prenosi in vsemi pomožnimi deli 
 - vgrajeni materiali za ta dela morajo po kvaliteti ustrezati določilom veljavnih tehničnih predpisov in standardov 
</t>
  </si>
  <si>
    <t>Dobava in polaganje osb plošč na streho plinske postaje, oznaka Streha S6: 
- Iverna plošča OSB 3....................................  2,2 cm   na pero in utor   (npr.: Agepan OSB/3 PUR ali podobno)</t>
  </si>
  <si>
    <t>Izvedba strešne konstrukcije vhodnih nadstreškov in veznega hodnika , oznaka Streha S4 in Streha S5, v komplet sestavi : 
- Iverna plošča OSB 3....................................  2,2 cm   na pero in utor   (npr.: Agepan OSB/3 PUR ali podobno) 
- Lesena konstrukcija.................................... 22,0 cm   Dolžinsko lepljen les iz smreke, dim 220 x 60 mm,   industrijske kvalitete, z izrezi za prezračevalni kanal    požarno zaščitni premaz (2x brizganje ali potapljanje)  (npr.: TIKRA F50 ali podobno) 
izvedba komplet s stransko distančno letvijo dim. 4x8cm - glej prerez E-E 
OBRAČUN: TLORISNA PROJEKCIJA STREHE.</t>
  </si>
  <si>
    <t>TESARSKA DELA - VGRAJENE KONSTRUKCIJE</t>
  </si>
  <si>
    <t>Izvedba kompletne fasadne obloge oznake Zid Z1c (zid okoli vhodnih vrat uprave in kuhinje),  v komplet sestavi : 
- Tankoslojna kontaktna fasada....... 0,7 cm  V sestavi: silikatni zaključni sloj granulacije 1,5mm,  impregnacija fasadnega lepila, osnovno fasadno lepilo z dvojno armirno mrežico  (npr. Fasadni sistem Weber term plus ultra 022 ali podobno)   barva po izbiri projektanta 
- Toplotna izolacija.................  8,0 cm   Bakelitna plošča   [?D = min. 0.022 W/(m.K)]   (npr. Weber therm plus ultra 022 ali podobno)    lepljena in sidrana na obstoječo fasado 
OBRAČUN PO M2</t>
  </si>
  <si>
    <t>Izvedba kompletne obloge cokla oznake Zid C1 (cokel in temeljni zid pod nosilno armirano betonsko steno, cokel in temeljni zid veznega hodnika), v komplet sestavi : 
- Zaključni sloj fasade..................................  0,5 cm   akrilni omet izdelan iz večbarvnega naravnega marmornega granulata  v višini 30,0 cm od vrha cokla   (npr. Kulirplast)   barva po izbiri projektanta 
- Toplotna izolacija: ................................... 10,0 cm   XPS ekstrudiran polistiren (SIST EN 13164)   
  [?D = min. 0.034 W/(m.K), ? = min.30kg/m3]  robovi s preklopom   v višini 90,0 cm   (npr.: Styrodur 2800C ali podobno) 
- Zaščitna (bradavičasta) folija: .......................  0,8 cm   polietilen visoke trdote   [debelina materiala 0,6 mm, tlačna trdnost min. 250 kN/m2]   V višini 75,0 cm (merjeno 5,0 cm pod koto novo urejenega terena  
Opomba:Kadar zardi kleti oz. zaklonišča ni možno vgraditi 10,0 cm  toplotne izolacije je potrebno vgraditi vsaj 5,0 cm! 
OBRAČUN PO M1</t>
  </si>
  <si>
    <t xml:space="preserve">Splošna opomba : 
Dela je izvajati v skladu z veljavnimi tehničnimi predpisi, normativi in upoštevati predpise iz varstva pri delu ter projektno dokumentacijo. 
OPIS STORITEV ZAJETIH V CENI 
 - dobava vsega materiala, priprava in vgrajevanje potrebnega materiala po opisu del v posameznih postavkah z vsemi transporti, prenosi in vsemi pomožnimi deli 
 - vsi zidarski odri so zajeti v tesarskih delih 
 - vgrajeni materiali za ta dela morajo po kvaliteti ustrezati določilom veljavnih tehničnih predpisov in standardov 
</t>
  </si>
  <si>
    <t>UR</t>
  </si>
  <si>
    <t>Zidarska pomoč za tuje storitve - PK, NK delavec, ocena ur, obračun po dejanski porabi časa</t>
  </si>
  <si>
    <t>Zidarska pomoč za tuje storitve - VKV, KV zidar, ocena ur , obračun po dejanski porabi časa</t>
  </si>
  <si>
    <t>Dozidava poševnih svetlobnih zidov s siporex bloketi deb. 15cm, za kasnejšo vgradnjo svetlobnikov, dozidava spodnje okenske špalete v višini 15cm, komplet s fino obdelavo vseh špalet z grobo in fino cementno malto , obračun po m1 izvedenih horizontalnih špalet</t>
  </si>
  <si>
    <t xml:space="preserve">Splošna opomba : 
Dela je izvajati v skladu z veljavnimi tehničnimi predpisi, normativi in upoštevati predpise iz varstva pri delu ter projektno dokumentacijo. 
OPIS STORITEV ZAJETIH V CENI 
 - dobava vsega materiala, priprava in vgrajevanje potrebnega materiala po opisu del v posameznih postavkah z vsemi transporti, prenosi in vsemi pomožnimi deli 
 -  vsi zidarski odri se upoštevajo skladno z določili GNG  
 - vgrajeni materiali za ta dela morajo po kvaliteti ustrezati določilom veljavnih tehničnih predpisov in standardov 
</t>
  </si>
  <si>
    <t>ODSTRANITEV  
vertikalni pločevinast odtok 10x10cm, komplet s kljukami  
pozicija strehe hodniki</t>
  </si>
  <si>
    <t>ODSTRANITEV  
horizontalni ležeči pravokotni žleb  10x10cm, komplet s kljukami  
pozicija strehe hodniki</t>
  </si>
  <si>
    <t>ODSTRANITEV  
razne pločevinaste obrobe in zaključki, r.š. do 20cm,  ocena m1, obračun po dejanski izvedbi ,  
pozicija strehe</t>
  </si>
  <si>
    <t>ODSTRANITEV  
izhod na streho, predvidoma lesen okvir za strešno odprtino obdan z bitumensko kritino, dim 60x60cm, h skupna je 40cm pokrov iz pločevine 60x60cm, h 15cm 
pozicija streha uprava</t>
  </si>
  <si>
    <t>ODSTRANITEV TER PONOVNA MONTAŽA PO KONČANIH DELIH: 
PVC dimniki fi 25cm, do kape h 140cm  PVC kapa, dvojna cev (cev v cevi) 
pozicija streha uprava</t>
  </si>
  <si>
    <t>ODSTRANITEV  
pločevinast dimnik fi 26cm, do kape h 95cm pločevinasta kapa 
pozicija streha kuhinja</t>
  </si>
  <si>
    <t>ODSTRANITEV  
salonitni odduh fi 10cm, višina do kape 60-90cm, komplet s pvc ali salonitno kapo 
pozicija streha uprava, kuhinja</t>
  </si>
  <si>
    <t>ODSTRANITEV  
pločevinasti odduh fi 12cm, višina do kape 85-100cm, komplet s pločevinasto kapo 
pozicija streha uprava</t>
  </si>
  <si>
    <t>ODSTRANITEV  
PVC odduh fi 15cm, do kape h 80cm PVC kapa 
pozicija streha jasli, igralnice</t>
  </si>
  <si>
    <t>ODSTRANITEV  
pvc odduh fi 11cm, višina do kape 80-90cm, komplet s pvc kapo 
pozicija streha jasli, igralnice</t>
  </si>
  <si>
    <t>ODSTRANITEV  
litoželezna rešetka na vertikalnem odtoku , odtok fi 12cm 
pozicija streha jasli, igralnice</t>
  </si>
  <si>
    <t>ODSTRANITEV  
strešna kupola iz akrila , dim. 90x90cm, kupola z nastavnim vencem, skupne višine 50cm 
pozicija streha hodniki</t>
  </si>
  <si>
    <t>ODSTRANITEV  
sloj bitumenske kritine Volbit 50V/3 
pozicija  vsi strešni odkapniki - poševni betonski venci, vertikalni zaključki itd.</t>
  </si>
  <si>
    <t>ODSTRANITEV  
kompletne ravne strehe v sestavi : 
- prodec 8-15mm, sloj 5cm 
- PVC folija 
- hidroizolacija, deb. 2 cm 
	VOLBIT 50V/3 
	vroči bitumenski premaz 
	VOLBIT 50V/2 
	vroči bitumenski premaz 
- sloj za izenačevanje pranih tlakov 
	PERVOBIT 
- toplotna izolacija, deb. 10 cm 
	IZOMAZ izol.lahke ploš. 25kg/m3 
pozicija strehe uprava, kuhinja</t>
  </si>
  <si>
    <t>ODSTRANITEV  
komplet strešne konstrukcije v sestavi  
- hidroizolacija, deb. 2 cm 
	REFLEXBIT 
	vroči bitumenski premaz 
- slepi opaž 1,4 cm 
- lesena podkonstrukcija h 14 na 70 cm 
	zračni sloj  4 cm 
	toplotna izolacija, deb. 10 cm 
- parna zapora 
	PE folija 
- viden opaž  1,4 cm 
pozicija strehe hodniki in vezni hodnik - poševni del</t>
  </si>
  <si>
    <t>ODSTRANITEV  
komplet strešne konstrukcije v sestavi  
- hidroizolacija, deb. 2 cm 
	REFLEXBIT 
	vroči bitumenski premaz 
- slepi opaž 1,4 cm 
- lesena podkonstrukcija h 14 na 70 cm 
	zračni sloj  4 cm 
	toplotna izolacija, deb. 10 cm 
- parna zapora 
	PE folija 
- viden opaž  1,4 cm 
pozicija strehe hodniki in vezni hodnik - horizontalni del</t>
  </si>
  <si>
    <t>ODSTRANITEV  
komplet ravne strehe v sestavi  
- hidroizolacija, deb. 2 cm 
	VOLBIT 50V/3 
	vroči bitumenski premaz 
	VOLBIT 50V/2 
	vroči bitumenski premaz 
- sloj za izenačevanje pranih tlakov 
	PERVOBIT 
- toplotna izolacija, deb. 5 cm 
	IZOMAZ izol.lahke ploš. 25kg/m3 
pozicija strehe jasli, igralnice, uprava , kuhinja  - poševnina okenskih nizov</t>
  </si>
  <si>
    <t>ODSTRANITEV  
komplet ravne strehe v sestavi  
- hidroizolacija, deb. 2 cm 
	VOLBIT 50V/3 
	vroči bitumenski premaz 
	VOLBIT 50V/2 
	vroči bitumenski premaz 
- sloj za izenačevanje pranih tlakov 
	PERVOBIT 
- toplotna izolacija, deb. 10 cm 
	IZOMAZ izol.lahke ploš. 25kg/m3 
pozicija strehe jasli, igralnice, uprava , kuhinja  - poševnina v naklonu 30st</t>
  </si>
  <si>
    <t>ODSTRANITEV  
kompletne ravne strehe v sestavi : 
- hidroizolacija, deb. 2 cm 
	VOLBIT 50V/3 
	vroči bitumenski premaz 
	VOLBIT 50V/2 
	vroči bitumenski premaz 
- sloj za izenačevanje pranih tlakov 
	PERVOBIT 
- toplotna izolacija, deb. 10 cm 
	IZOMAZ izol.lahke ploš. 25kg/m3 
pozicija strehe jasli, igralnice</t>
  </si>
  <si>
    <t>ODSTRANITEV  
pločevinasta kapa atike, r.š. 50cm  
pozicija strehe</t>
  </si>
  <si>
    <t>ODSTRANITEV : 
termopan zasteklitev brez okvirja oznake  O32, dim. 15x206cm,  
pozicija vezni hodnik</t>
  </si>
  <si>
    <t>ODSTRANITEV : 
termopan zasteklitev brez okvirja oznake  O31, dim. 161x206cm,  
pozicija vezni hodnik</t>
  </si>
  <si>
    <t>ODSTRANITEV : 
termopan zasteklitev brez okvirja oznake  O30, dim. 152x206cm,  
pozicija vezni hodnik</t>
  </si>
  <si>
    <t>ODSTRANITEV : 
termopan zasteklitev brez okvirja oznake  O29, dim. 303x206cm,  
pozicija vezni hodnik</t>
  </si>
  <si>
    <t>ODSTRANITEV : 
termopan zasteklitev brez okvirja oznake  O28, dim. 300x206cm,  
pozicija vezni hodnik</t>
  </si>
  <si>
    <t>RUŠITVENA, ODSTRANITVENA IN RAZNA DELA</t>
  </si>
  <si>
    <t>S K U P A J :</t>
  </si>
  <si>
    <t xml:space="preserve">- toplotno izolacijo d=6,0 cm iz steklene volne [?D = min. 0.035 W/(m.K), vodoodbojna]  (npr.: URSA FDP 3/Vf ali podobno) 
- toplotno izolacijo d=8,0 cm iz steklena volne [?D = min. 0.032 W/(m.K), vodoodbojna] (npr.: URSA SF 32 ali podobno) 
- parna zapora d=0,0023cm, dvoplastna folija in aluminija in poliestra,  stiki lepljeni s samolepilnimi ALU trakovi [SD = min. 170 m, µ = 7.000.000, ? = min. 0,052kg/m2]  (npr.: IZOFOL – ROYAL S ali podobno) 
Kompletna stena mora biti izvedena zrakotesno po principu RAL vgradnje! </t>
  </si>
  <si>
    <t>Izvedba mavčnokartonske obloge veznega hodnika, delno v poševnini,  oznaka stropa (del sestave) Streha S5 v komplet izvedbi : 
na leseno konstr. vgrajeno 
- Mavčnokartonske plošče................... 1,25 cm   ognjevarne in vlagoodporne mavčnokartonske plošče    d=1,25, na pocinkani podkonstrukciji    (odziv na ogenj EN 13501-1, A2-s1,d0(B) )   (npr.: KNAUF GKF-I FH 15 ali podobno) 
- Mavčnokartonske plošče................. 1,25 cm   vlagoodporne mavčnokartonske plošče   d=1,25, na pocinkani podkonstrukciji   (npr.: KNAUF GKB-I H 15 ali podobno) 
vsi spoji bandažirani in kitani, vse pripravljeno za slikarska dela</t>
  </si>
  <si>
    <t>C  - STROJNE INSTALACIJE</t>
  </si>
  <si>
    <t>D  - ELEKTROINSTALACIJE</t>
  </si>
  <si>
    <t>SKUPAJ VSA DELA</t>
  </si>
  <si>
    <t>VRTEC MIŠKOLIN, ENOTA NOVO POLJE</t>
  </si>
  <si>
    <t>CESTA VI</t>
  </si>
  <si>
    <t xml:space="preserve">1260 LJUBLJANA POLJE </t>
  </si>
  <si>
    <t>ENERGETSKA SANACIJA OVOJA VRTCA</t>
  </si>
  <si>
    <t>Ljubljana Polje</t>
  </si>
  <si>
    <t>Predračun gradbeno obrtniških del in del na instalacijah</t>
  </si>
  <si>
    <t>ODSTRANITEV : 
stenska odprtina za prezračevanje oznake  O27, stranska odprtina za prezračevanje, lesen okvir, dim. 5x10 cm zunaj fiksne lesene lamele kot pri polknih znotraj kot okenski okvir z lesenim polnilom znotraj spodnji del do h 80 cm fiksen  dim. 46x206cm,  
pozicija vezni hodnik</t>
  </si>
  <si>
    <t>ODSTRANITEV  
pločevinasta strešna kritina, položena v pasovih cca 70cm 
pozicija  streha uprava</t>
  </si>
  <si>
    <t>ODSTRANITEV  
pločevinasti odtok s strehe fi 10 s pločevinast rešetko kot pokrov proti listju , 30/30/5cm 
pozicija streha uprava, kuhinja</t>
  </si>
  <si>
    <t>Dobava in montaža fasadnih lesenih panelov oznake Zid Z2, Z2a (parapetni zid panoramske stene), v komplet sestavi: 
- Leseni opaž s poudarjenim stikom ..........  2,0 cm  Macesnove opažne letve 20 x 67 mm, kvaliteta A ali AB nevidno pritrjevanje z vijaki na podkonstrukcijo zaščiten z barvo, 3x nanos barva po izbiri projektanta 
- Lesena podkonstrukcija..............  4,0 cm   letve iz smreke impregnirane s potapljanjem  zaščita pred trajnim navlaženjem, dim 40 x 30 mm  Vijačena v sekundarno leseno konstrukcijo 
- Paroprepustna folija...................  0,08cm    [SD = 0.04m, ? = 220kg/m3] (npr.: URSA SECO PRO 0,04 ali podobno) 
- Sekundarna lesena konstrukcija........................  6,0 cm  letve iz smreke, dim 60 x 30 mm, industrijske kvalitete vijačena v osnovno leseno konstrukcijo, med konstrukcijo vgrajeno 
- toplotno izolacijo d=6,0 cm iz steklene volne [?D = min. 0.035 W/(m.K), vodoodbojna] (npr.: URSA FDP 3/Vf ali podobno) 
**nadaljevanje v post. 003***</t>
  </si>
  <si>
    <t>Dobava in montaža fasadnih lesenih panelov oznake Zid Z3 (zid panoramske stene – priključitev na mavčnokartonsko pr, v komplet sestavi: 
- Leseni opaž s poudarjenim stikom ......  2,0 cm Macesnove opažne letve 20 x 67 mm, kvaliteta A ali AB nevidno pritrjevanje z vijaki na podkonstrukcijo zaščiten z barvo, 3x nanos  barva po izbiri projektanta 
- Lesena podkonstrukcija.........  4,0 cm  letve iz smreke impregnirane s potapljanjem, zaščita pred trajnim navlaženjem, dim 40 x 30 mm Vijačena v primarno leseno konstrukcijo 
- Paroprepustna folija.............  0,08cm [SD = 0.04m, ? = 220kg/m3] (npr.: URSA SECO PRO 0,04 ali podobno)  
- Primarna lesena konstrukcija.......... 16,0 cm Dolžinsko lepljen les iz smreke, dim 100 x 60 mm,   Vidne kvalitete, znotraj zaobljen rob in sredinska zareza Požarno zaščitni premaz (2x brizganje ali potapljanje)  (npr.: TIKRA F50 ali podobno) barva po izbiri projektanta 
 med konstrukcijo vgrajeno 
**nadaljevanje v post. 005***</t>
  </si>
  <si>
    <t>Dobava in montaža fasadnih lesenih panelov oznake Zid Z3a (zid panoramske stene – priključitev na betonsko pravok.steno), v komplet sestavi: 
- Leseni opaž s poudarjenim stikom .....  2,0 cm Macesnove opažne letve 20 x 67 mm, kvaliteta A ali AB nevidno pritrjevanje z vijaki na podkonstrukcijo zaščiten z barvo, 3x nanos barva po izbiri projektanta 
- Lesena podkonstrukcija.........  4,0 cm letve iz smreke impregnirane s potapljanjem zaščita pred trajnim navlaženjem, dim 40 x 30 mm Vijačena v primarno leseno konstrukcijo med podkonstrukcijo vgrajeno 
-  toplotno izolacijo d=4,0 cm iz steklena volne [?D = min. 0.032 W/(m.K), vodoodbojna]  (npr.: URSA SF 32 ali podobno)  
- Paroprepustna folija..........  0,08cm  [SD = 0.04m, ? = 220kg/m3]  (npr.: URSA SECO PRO 0,04 ali podobno) 
- toplotna izolacija... 6,0 cm   steklena volna [?D = min. 0.035 W/(m.K), vodoodbojna] (npr.: URSA FDP 3/Vf ali podobno) 
***nadaljevanje v poz. 007***</t>
  </si>
  <si>
    <t>Dobava in montaža alu pločevinastega pokrivnega traku , barvan po izbiri projektanta, alu pločevina deb. 1mm, širine  10cm , pokrivanje spoja zasteklitve in lesene letve</t>
  </si>
  <si>
    <t>Izvedba ravne strehe oznake Streha S1 (ravna streha na naklonskem estrihu) v komplet sestavi: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 Toplotna izolacija: ...................................  8,0 cm   Ekstrudiran polystiren(SIST EN 13163) 
  (razred gorljivosti E po EN 13501-1)   [?D = min. 0.035 W/(m.K), tlačna trdnost 150 kPa] 
  (npr.: FRAGMAT EPS 150 ali podobno) 
***nadaljevanje v post 004***</t>
  </si>
  <si>
    <t>Izvedba ravne strehe oznake Streha S2 ( 30° naklonska streha) v komplet sestavi :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 Toplotna izolacija: ...................................  8,0 cm   Ekstrudiran polystiren(SIST EN 13163) 
  (razred gorljivosti E po EN 13501-1)   [?D = min. 0.035 W/(m.K), tlačna trdnost 150 kPa]   (npr.: FRAGMAT EPS 150 ali podobno) 
***nadaljevanje v poz. 006***</t>
  </si>
  <si>
    <t>Izvedba ravne strehe oznake Streha S3 ( 60° naklonska streha)  v komplet sestavi :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 Toplotna izolacija: ... 10,0 cm   Ekstrudiran polystiren (SIST EN 13163)   (razred gorljivosti E po EN 13501-1)   [?D = min. 0.035 W/(m.K), tlačna trdnost 150 kPa]   (npr.: FRAGMAT EPS 150 ali podobno) 
***nadaljevanje v poz. 008**</t>
  </si>
  <si>
    <t>Izvedba kompletne ravne strehe oznake  Streha S4 ( streha veznega hodnika – toplotno izolirana), komplet sestave: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IZVEDBA NA OSB PLOŠČO - HORIZONTALNE POVRŠINE KOMPLET Z VSEMI OBROBAMI IN ZAKLJUČKI</t>
  </si>
  <si>
    <t>Izvedba kompletne ravne strehe oznake  Streha S4 ( streha veznega hodnika – toplotno izolirana), komplet sestave: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VERTIKALNI ZAVIHKI OB STENAH NAVZGOR, KOMPLET Z OBROBO - ZAKLJUČKI</t>
  </si>
  <si>
    <t>Izvedba kompletne ravne strehe oznake  Streha S5 ( streha veznega hodnika – ne izolirana) , komplet sestave: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HORIZONTALNE POVRŠINE KOMPLET Z VSEMI OBROBAMI IN ZAKLJUČKI</t>
  </si>
  <si>
    <t>Izvedba kompletne ravne strehe oznake  Streha S5 ( streha veznega hodnika – ne izolirana) , komplet sestave: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POVRŠINE V POŠEVNINAH KOMPLET Z VSEMI OBROBAMI IN ZAKLJUČKI</t>
  </si>
  <si>
    <t>Izvedba kompletne ravne strehe oznake  Streha S6 ( streha plinske postaje) , komplet sestave: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HORIZONTALNE POVRŠINE KOMPLET Z VSEMI OBROBAMI IN ZAKLJUČKI</t>
  </si>
  <si>
    <t>Izvedba ravne strehe - prekrivanje horizontalnega in vertikalnega roba odkapnih vencev v sestavi: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 Toplotna izolacija: ...................................  5,0 cm   Ekstrudiran polystiren(SIST EN 13163) 
  (razred gorljivosti E po EN 13501-1)   [?D = min. 0.035 W/(m.K), tlačna trdnost 150 kPa] 
  (npr.: FRAGMAT EPS 150 ali podobno)</t>
  </si>
  <si>
    <t>Izvedba ravne strehe na poševnini odkapnega venca , v sestavi :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 
OBLOGA Z ZAVIHANJEM NAVZNOTER - GLEJ DETAJL</t>
  </si>
  <si>
    <t>Dobava in vgradnja tipskega horizontalnega talnega odtočnika za ravne strehe, komplet z zaščitno mrežo proti listju itd. , odtok fi 12,5cm, kompletna priključitev po detajlu in navodilu proizvajalca strešne kritine, komplet s priključkom na vertikalno cev</t>
  </si>
  <si>
    <t>Dobava in vgradnja tipskega vertikalnega odtočnika za ravne strehe, komplet z zaščitno mrežo proti listju itd. , odtok fi 12,5cm, kompletna priključitev po detajlu in navodilu proizvajalca strešne kritine, komplet s priključkom na vertikalno cev</t>
  </si>
  <si>
    <t>Prekrivanje čelne stene na strehi uprave s kritino  : 
- hidroizolacijska membranska kritina....................  0,15 cm  z vgrajeno poliestersko armaturo, mehansko pritrjena,   vodotesnost (EN 1928 (60kPa/24h)),    dimenzijsko stabilna (EN 1107-2) 
  odporna proti udarcem (EN 12691-2)   odporna proti pretrganju (EN 12310-2)   upogibna pri nizki temperaturi (EN 495-5)   ognjevarnost EN 13501-1 RAZRED E, EN 13501-5 RAZRED BROOF(t1) 
  odpornost proti UV (EN 1297)   (npr. Ecoseal 2 - EP152 Gibka TPO hidroizolacijska membrana   z vgrajeno poliestersko armaturo ali podobno)   barva – svetlo siva</t>
  </si>
  <si>
    <t>- Razlika v dimenzijah obodne konstrukcije se rešuje v delih, kjer so neprosojni deli lesene fasade oz. na mestih združevanja steklenih sestavljenih sten. Za vse spremembe dimenzij oken zaradi razlike dimenzij obodne konstrukcije je potrebna potrditev projektanta.   
- Vsa okna v objektu igralnic in jasli, ki imajo spodnji rob nižje od 125 cm nad gotovim tlakom in se odpirajo na ventus, morajo imeti blokado v sistemu okovja ali načinu uporabe kljuke, ki otroku onemogoča odpiranje ali zapiranje okna. Istočasno morajo biti kljuke teh oken na višini, ki jih otroci ne dosežejo.</t>
  </si>
  <si>
    <t>Stroški preizkusov, atestov itd. ter vsi stroški v zvezi z odklopi ter ponovnimi priklopi vseh instalacij, obračun pavšal</t>
  </si>
  <si>
    <t>Nepredvidena dela</t>
  </si>
  <si>
    <t>Nepredvidena dela 10% od vrednosti vseh del</t>
  </si>
  <si>
    <t>%</t>
  </si>
  <si>
    <t>PID projekt</t>
  </si>
  <si>
    <t>Izdelava PID projektov</t>
  </si>
  <si>
    <t>kpl</t>
  </si>
  <si>
    <t>Termovizija</t>
  </si>
  <si>
    <t xml:space="preserve">Izvedba termografije in končnega poročila termografije:                                       Termografsko poročilo mora zajemati:
- termografsko analizo objekta, 
- obdelavo termografskih slik (slike IR) s komentarji ter izračuni toplotne prevodnosti sten,
- termografsko poročilo naj zajema vsaj 30 termografskih slik,
- prikaz napak gradnje, slabega tesnjenja stavbnega pohištva, toplotnih mostov
- ugotovitve in predlog izboljšav
- Zaključek
Termogarfsko poročilo se odda v tiskani in elektronski obliki. Izdelovalec oziroma termografist predložiti potrdilo o usposabljanju s strani dobavitelja opreme ali Infrared Thermography Certification, Level 1 Termographer (ITC). Termogarfski fotoaparat mora biti kalibriran, kar izvajalec tudi priloži ustrezni certifikat oziroma specifikacijo o kalibraciji (umeritvi) naprave. Pri izdelavi termografskega poročila je potrebno upoštevati standard SIST EN 13187:2000 - Toplotne značilnosti stavb - Kvalitativno zaznavanje toplotnih nepravilnosti v ovoju zgradbe - Infrardeča metoda.
</t>
  </si>
  <si>
    <t>Razno - skupaj:</t>
  </si>
  <si>
    <t>E- RAZNO</t>
  </si>
  <si>
    <t>1.</t>
  </si>
  <si>
    <t>2.</t>
  </si>
  <si>
    <t>E</t>
  </si>
  <si>
    <t>RAZNO</t>
  </si>
  <si>
    <t>C/</t>
  </si>
  <si>
    <t>POVEZOVALNI HODNIK</t>
  </si>
  <si>
    <t>I.</t>
  </si>
  <si>
    <t>Gradbena dela</t>
  </si>
  <si>
    <t>II.</t>
  </si>
  <si>
    <t>Obrtniška dela</t>
  </si>
  <si>
    <t>POVEZOVALNI HODNIK  SKUPAJ:</t>
  </si>
  <si>
    <t>POPIS DEL - POVEZOVALNI HODNIK</t>
  </si>
  <si>
    <t>SPLOŠNI POGOJI ZA IZVAJANJE DEL:</t>
  </si>
  <si>
    <t>V določenih postavkah popisa so navedeni proizvajalci in tipi posamezne opreme in materialov s čemer so natančno opredeljene njene tehnične lastnosti. Ponudnik lahko ponudi nadomestno opremo drugega proizvajalca in tipa pri čemer morajo tehnične lastnosti ponujene opreme biti enakovredne ali boljše od tistih v popisu. Vse morebitne posledice zaradi spremembe tipov opreme, vključno s morebitnimi spremembami oz. dopolnitvami PZI, stroškovno in časovno bremenijo ponudnika.   </t>
  </si>
  <si>
    <t>REKAPITULACIJA</t>
  </si>
  <si>
    <t>A/</t>
  </si>
  <si>
    <t>GRADBENA DELA</t>
  </si>
  <si>
    <t>0.</t>
  </si>
  <si>
    <t>Rušitvena dela</t>
  </si>
  <si>
    <t>Zemeljska dela</t>
  </si>
  <si>
    <t>Armiranobetonska dela</t>
  </si>
  <si>
    <t>III.</t>
  </si>
  <si>
    <t>Tesarska dela</t>
  </si>
  <si>
    <t>IV.</t>
  </si>
  <si>
    <t>Zidarska dela</t>
  </si>
  <si>
    <t>V.</t>
  </si>
  <si>
    <t>Fasaderska dela</t>
  </si>
  <si>
    <t>Gradbena dela skupaj:</t>
  </si>
  <si>
    <t>OP:</t>
  </si>
  <si>
    <r>
      <t>Vsa dela se obračunajo glede na dejansko stanje objekta, pred   pričetkom del</t>
    </r>
    <r>
      <rPr>
        <b/>
        <i/>
        <sz val="11"/>
        <rFont val="Calibri"/>
        <family val="2"/>
        <charset val="238"/>
        <scheme val="minor"/>
      </rPr>
      <t>. Izkopi se izvajajo v terenu tretje kategorije. Cena je ocenjena glede na ogled objekta in vsebuje vsa pomožna dela, ves material in prenose, nakladanje na prevozno sredstvo ter odvoz na gradbiščno deponijo. Vse postavke se obračunajo po dejanskem stanju.</t>
    </r>
  </si>
  <si>
    <t xml:space="preserve">Odstranitev strešne obloge in strašnih obrob, demontaža steklenih sten in strojne (radiatorji, cevi, ipd.) ter električne opreme (luči, stikala, ipd.), demontaža notranjih stropnih in talnih oblog, odstranitev obstoječe jeklene konstrukcije in ab estriha. Odvoz vsega odstranjenega materiala na komunalno deponijo. </t>
  </si>
  <si>
    <t>Demontaža elementov   instalacij in začasno skladiščenje s fasade objekta, s ponovno montažo in priklopom le teh po končanih delih.</t>
  </si>
  <si>
    <t>RUŠITVENA DELA SKUPAJ :</t>
  </si>
  <si>
    <r>
      <t>Vsa zemeljska dela se obračunajo glede na dejansko stanje geodetskega posnetka in zakoličbe objekta, pred   pričetkom del</t>
    </r>
    <r>
      <rPr>
        <b/>
        <i/>
        <sz val="11"/>
        <rFont val="Calibri"/>
        <family val="2"/>
        <charset val="238"/>
        <scheme val="minor"/>
      </rPr>
      <t>. Izkopi se izvajajo v terenu tretje kategorije. V ceni vseh postavk zajeti vsa pomožna dela, ves material in prenose, nakladanje na prevozno sredstvo ter odvoz na gradbiščno deponijo. Vse postavke se obračunajo v raščenem stanju. Površina obstoječega hodnika je pri posameznih postavkah upoštevana.</t>
    </r>
  </si>
  <si>
    <t>Strojno-ročni  izkop gradbene jame v III. ktg. Zemljišča z odvozom materiala na gradbiščno deponijo. Temelji objekta</t>
  </si>
  <si>
    <t>m3</t>
  </si>
  <si>
    <t>Izdelava in postavitev gradbenih profilov</t>
  </si>
  <si>
    <t>kos</t>
  </si>
  <si>
    <t>Planiranje dna izkopa s točnostjo +- 3 cm</t>
  </si>
  <si>
    <t>m2</t>
  </si>
  <si>
    <t>Dobava in vgradnja gramoznega tampona med temelji, debeline 60 cm, in zbitosti po navodilih geomehanika, z nabijanjem v plasteh, do predpisane trdnosti. Max. Debelina plasti, ki se komprimira je 30 cm</t>
  </si>
  <si>
    <t>Dobava in vgradnja filca 150 g pred izvedbo gramoznega nasutja</t>
  </si>
  <si>
    <t>Odvoz viška izkopanega materiala na deponijo oddaljeno do 10 km, kompletno z razstiranjem in vsemi deponijskimi taksami</t>
  </si>
  <si>
    <t>Pregled gradbene jame s strani geomehanika pred izvedbo temeljev,  izdelavo končnega poročila pregleda - obračun se opravi po fakturi geopmetra s pribitkom manipulativnih stroškov v višini 6 %</t>
  </si>
  <si>
    <t>ZEMELJSKA DELA SKUPAJ :</t>
  </si>
  <si>
    <t>Op:</t>
  </si>
  <si>
    <t xml:space="preserve">V ceni vseh postavk zajeti vsa pomožna dela in material, vse prenose, napravo in vgradnjo betona. </t>
  </si>
  <si>
    <t>Pri izvajanju betonskih del je nujno upoštevati vsa navodila statika, ki so podana v njegovem tehničnem poročilu. Vse po detajlih projekta PZI.</t>
  </si>
  <si>
    <t>Vsi vidni betoni imajo popolnoma gladek opaž. V kolikor izvedba vidnih betonov ni ustrezna, mora izvajalec na svoje stroške sanirati/obdelati neustrezne vidne površine.</t>
  </si>
  <si>
    <t>Vgrajevanje betona C10/15 v debelini 10cm, podložni beton pod talno ploščo</t>
  </si>
  <si>
    <t>Vgrajevanje betona C25/30, v armirane konstrukcije - temeljna plošča, temelji</t>
  </si>
  <si>
    <t>Dobava, ravnanje, čiščenje, sekanje polaganje in vezanje armature RA 400/500 (RA-2) preseka do fi 12 mm</t>
  </si>
  <si>
    <t>kg</t>
  </si>
  <si>
    <t xml:space="preserve">             </t>
  </si>
  <si>
    <t>Dobava, ravnanje, čiščenje, sekanje polaganje in vezanje armature RA 400/500 (RA-2) preseka nad fi 14 mm</t>
  </si>
  <si>
    <t xml:space="preserve">Dobava, obdelava, polaganje in vezanje armaturnih mrež MAG 500/560 </t>
  </si>
  <si>
    <t>ARMIRANOBETONSKA DELA SKUPAJ:</t>
  </si>
  <si>
    <t xml:space="preserve">Tesarska dela        </t>
  </si>
  <si>
    <t>V ceni vseh postavk zajeti vsa pomožna dela in material, vse prenose, napravo, odstranitev in čiščenje opaža. V opaže vgraditi vsa sidra kovinskih elementov, po projektu statike, kar je vse zajeti v ceni. Vse po projektu statike in navodilih statika</t>
  </si>
  <si>
    <t>OP: Vsi vidni betoni morajo biti izdelani kot vidni brez dodatnih obdelav. V kolikor je izvedba neustrezna, mora izvajalec na lastne stroške sanirati površine.</t>
  </si>
  <si>
    <t>OP: Glej tudi vse opombe pri betonskih delih, ki se nanašajo na opaž</t>
  </si>
  <si>
    <t xml:space="preserve">Opaž temeljev </t>
  </si>
  <si>
    <t>Opaž manjših elementov - prehodi skozi AB konstrukcije, s predhodnim prenosom materiala in vsemi pomožnimi deli</t>
  </si>
  <si>
    <t>TESARSKA DELA SKUPAJ:</t>
  </si>
  <si>
    <t xml:space="preserve">Zidarska dela                       </t>
  </si>
  <si>
    <t>V ceni vseh postavk zajeti vsa pomožna dela in material ter vse prenose, napravo malte - po postavkah.</t>
  </si>
  <si>
    <t>Naprava talne HI, na fino zaglajen podložni beton, s predhodnim hladnim bitumenskim premazom ter 4 mm polimer-bitumenski trak, enoslojno (aPP) po zahtevah SIST DIN 18195 in SIST DIN 52133, polno varjen, ob stenah zavihan navzgor preko zaokrožnice, ki jo je zajeti v ceni. Preklop med trakovi mora biti vsaj 10 cm</t>
  </si>
  <si>
    <t xml:space="preserve">Naprava vertikalne HI, na temelj, s predhodnim hladnim bitumenskim premazom ter 4 mm polimer-bitumenski trak, enoslojno (aPP) po zahtevah SIST DIN 18195 in SIST DIN 52133, preklop med trakovi 10 cm, polno varjen, v ceni zajeti tudi zaščito HI s stirodur ploščami debeline 3 cm </t>
  </si>
  <si>
    <t>m</t>
  </si>
  <si>
    <t>Zaščita HI iz zgornje postavke z XPS ploščami debeline 3 cm in čepasto folijo</t>
  </si>
  <si>
    <t>Dobava in polaganje XPS debeline 5 cm, karaketristik min. 400 kPa pri 10 % deformaciji</t>
  </si>
  <si>
    <t>Izdelava hidroizolacije na  polnilne stene s hidroizolacijskimi trakovi Bithutene širine do 45 cm</t>
  </si>
  <si>
    <t>Naprava kompletnih sestav podlog tlakov, po sestavah po projektu. V ceni je potrebno zajeti ves osnovni in pomožni material za gotove izvedene sestave</t>
  </si>
  <si>
    <t xml:space="preserve">Ravnost estrihov vsaj 3mm/5m. Estrihi fino strojno površinsko obdelani, ustrezno za polaganje končnega tlaka. Armatura estrihov zajeti v ceni postavk, kot tudi obdelavo vseh dilatacij. Izvajalec estrihov je dolžan izvesti ustrezno število dilatacij, v vseh cenah upoštevati obstenski dilatacijski trak debeline 1 cm (pena).                                                   - </t>
  </si>
  <si>
    <r>
      <t>Tlak na terenu; sestava:</t>
    </r>
    <r>
      <rPr>
        <sz val="11"/>
        <rFont val="Calibri"/>
        <family val="2"/>
        <charset val="238"/>
        <scheme val="minor"/>
      </rPr>
      <t xml:space="preserve"> </t>
    </r>
    <r>
      <rPr>
        <sz val="11"/>
        <color indexed="8"/>
        <rFont val="Calibri"/>
        <family val="2"/>
        <charset val="238"/>
        <scheme val="minor"/>
      </rPr>
      <t>EPS debeline 10 cm polagan v dveh slojih, PE folija in mikroarmiran estrih debeline 5 cm</t>
    </r>
  </si>
  <si>
    <t>Dobava in vgradnja notranjih kamnitih okenskih polic, upoštevana nabavna vrednost police 25 EUR/m</t>
  </si>
  <si>
    <t>Dobava in vgradnja zunanjih kamnitih okenskih polic, upoštevana nabavna vrednost police 30 EUR/m</t>
  </si>
  <si>
    <t>Finalno čiščenje objekta po končanju vseh del.</t>
  </si>
  <si>
    <t>Razna nepredvidena dela in pomoč obrtnikom KV delavec</t>
  </si>
  <si>
    <t>ur</t>
  </si>
  <si>
    <t>Razna nepredvidena dela in pomoč obrtnikom PK delavec</t>
  </si>
  <si>
    <t>ZIDARSKA DELA SKUPAJ:</t>
  </si>
  <si>
    <t xml:space="preserve">V ceni vseh postavk zajeti vsa pomožna dela in material ter vse prenose, vse materiale, vsa pritrjevanja, vse sloje in ostalo, za gotovo obdelane postavke po opisih. </t>
  </si>
  <si>
    <t>Izdelava fasade po sistemu demit ali podobno. Toplotna izolacija ekspandiran polisteren debeline 3 cm, dva sloja lepila armiranega s PVC mrežico in silklatni zaključni sloj SiSi debeline 1,5 mm v barvi po izboru arhitekta v ceni upoštevati vse potrebne vogalnike, odkapne profile,...</t>
  </si>
  <si>
    <t>Izdelava zaključnega sloja podstavka fasade v sestavi XPS debeline 3 cm, lepilo, mrežica in kulirplast</t>
  </si>
  <si>
    <t>FASADERSKA DELA SKUPAJ:</t>
  </si>
  <si>
    <t>B/</t>
  </si>
  <si>
    <t>OBRTNIŠKA DELA  REKAPITULACIJA</t>
  </si>
  <si>
    <t>Suhomontažna dela</t>
  </si>
  <si>
    <t>Tlakarska dela</t>
  </si>
  <si>
    <t>Slikopleskarska dela</t>
  </si>
  <si>
    <t xml:space="preserve">IV. </t>
  </si>
  <si>
    <t>Talno ogrevanje</t>
  </si>
  <si>
    <t>Obrtniška dela skupaj:</t>
  </si>
  <si>
    <t>OBRTNIŠKA DELA</t>
  </si>
  <si>
    <t>V ceni vseh postavk zajeti vsa dela, vse prenose in prevoze na gradbišču, ves osnovni in pomožni material, po opisih v postavkah in po tehničenem opisu, vse za gotovo izdelane suhomontažne izdelke, v ceni sten zajeti tudi morebitne izreze za luči</t>
  </si>
  <si>
    <t>Izdelava  zunanjih Quapanel dvojnih fasadnih sten po sistemu Knauf ali podobno, stene deb 25 cm, protipožarne knauf plošče na podkonstrukciji  2x 12,5 mm. Višina stene 80 cm.</t>
  </si>
  <si>
    <t>Razna nepredvidena suhomontažna dela</t>
  </si>
  <si>
    <t>SUHOMONTAŽNA DELA SKUPAJ:</t>
  </si>
  <si>
    <t>SPLOŠNO:</t>
  </si>
  <si>
    <t>pri vseh pozicijah upoštevati tudi:</t>
  </si>
  <si>
    <t>*</t>
  </si>
  <si>
    <t>vsa pripravljalna in zaključna dela</t>
  </si>
  <si>
    <t>ves vezni in pritrdilni material</t>
  </si>
  <si>
    <t>vzorec, sistem polaganja in barvo</t>
  </si>
  <si>
    <t>določi projektant</t>
  </si>
  <si>
    <t>pripravo in čiščenje podlage</t>
  </si>
  <si>
    <t>izdelavo dilatacij po navodilih</t>
  </si>
  <si>
    <t>projektanta</t>
  </si>
  <si>
    <t>Izravnava betonskih estrihov pred polaganjem</t>
  </si>
  <si>
    <t>finalnih tlakov, v sestavi:</t>
  </si>
  <si>
    <t xml:space="preserve"> - 2K epoksidno maso za sidranje in </t>
  </si>
  <si>
    <t xml:space="preserve">   konstrukcijska lepljenja (EPORIP)</t>
  </si>
  <si>
    <t xml:space="preserve"> - polno posutje s suhim kremenčevim peskom, </t>
  </si>
  <si>
    <t xml:space="preserve">   d=1,2 mm (QUARZO 1,2).</t>
  </si>
  <si>
    <t xml:space="preserve"> - temeljni premaz PRIMER G</t>
  </si>
  <si>
    <t xml:space="preserve"> - fina izravnava ULTRAPLAN ECO, EC1, d= 10 mm</t>
  </si>
  <si>
    <r>
      <t xml:space="preserve">Dobava in montaža talne obloge iz kavčuka 
deb. 4,00 mm ( kot.NORAPLAN SENTICA ACUSTIC), absorbcija zvoka 20db talna 
obloga mora ustrezati standardu: DIN 4102-B1 
oz. EN 13 501-1-Cn S1 ognjevarnost, DIN 4102 
del 1, razred A varen v požarno toksikološkem smislu, DIN 51130-R9 varnost zdrsa,trdnost po
ISO 7619 92 shoreA, odpornost proti obrabi 
po ISO 4649, postopek A 200 mm3, </t>
    </r>
    <r>
      <rPr>
        <b/>
        <sz val="11"/>
        <rFont val="Calibri"/>
        <family val="2"/>
        <charset val="238"/>
        <scheme val="minor"/>
      </rPr>
      <t xml:space="preserve">talna 
obloga mora imeti ekološki certifikat 
Modri angel in ustrezati standardu RAL
UZ 120, </t>
    </r>
    <r>
      <rPr>
        <sz val="11"/>
        <rFont val="Calibri"/>
        <family val="2"/>
        <charset val="238"/>
        <scheme val="minor"/>
      </rPr>
      <t>talna obloga se vzdržuje z strojnim poliranjem. PolagAnje po navodilu proizvajalca. v dveh barvah po izbiri arhitekta.</t>
    </r>
  </si>
  <si>
    <t>Dobava in montaža nizkostenske obrobe višine 6,0 cm art. S1023U</t>
  </si>
  <si>
    <t>m1</t>
  </si>
  <si>
    <t>TLAKARSKA DELA SKUPAJ</t>
  </si>
  <si>
    <t>V ceni vseh postavk zajeti vsa pomožna dela, vse prenose,  ves material, vse za gotove odbdelane površine. Za vse površine barvane v odtenkih in barvah je izvajalec dolžan iz delati vzorčne površine in jih dati v potrditev projektantu.</t>
  </si>
  <si>
    <t>1 x glajenje, 2 x beljenje knauf stropov in sten z disperzijsko belo barvo jupol,  kompletno s stičenjem stikov knauf - omet z akrilnim kitom</t>
  </si>
  <si>
    <t>Bandažiranje knauf stropov in sten</t>
  </si>
  <si>
    <t>3.</t>
  </si>
  <si>
    <t>Dobava in vgradnja Alu voglanikov na robove knauf stropov</t>
  </si>
  <si>
    <t>4.</t>
  </si>
  <si>
    <t>Razna nepredvidena slikopleskarska dela</t>
  </si>
  <si>
    <t>SLIKOPLESKARSKA DELA SKUPAJ :</t>
  </si>
  <si>
    <t>IZDELAVA TALNEGA OGREVANJA VEZNEGA HODNIKA , cevi iz zamrežeenga polistilena /VPE-a, DD, PE-XA DD) visoke gostote, z atestom  o difuzijski tesnosti (DIN 4729), vključno s toplotno zaščito po potrebi, dobavljeno skupaj z sponkami za pritrjevanje cevi, v ceno vključiti tudi vse potrebne ventile, termostate ter ves potreben pomožni material. Priključek ogrevanja na obstoječi talni priključek.</t>
  </si>
  <si>
    <t>Trde izolacijske plošče sestavljene iz oblikovane plastike skupne debeline 49mm (debelina izolacije 35mm) in oblikovane izolacijske plošče 75 kN/m2, vključno ves montažni material</t>
  </si>
  <si>
    <r>
      <t xml:space="preserve">Sobni termostat za regulacijo </t>
    </r>
    <r>
      <rPr>
        <b/>
        <sz val="10"/>
        <color indexed="8"/>
        <rFont val="Arial"/>
        <family val="2"/>
        <charset val="238"/>
      </rPr>
      <t>talnega ogrevanja</t>
    </r>
    <r>
      <rPr>
        <sz val="10"/>
        <color indexed="8"/>
        <rFont val="Arial"/>
        <family val="2"/>
        <charset val="238"/>
      </rPr>
      <t>, skupaj s povezavami na termo pogone v omaricah talnega ogrevanja, možnostjo nastavitve želene temperature v prostoru med 5 in 30 °C, nočnim načinom delovanja vodenim s strani programske ure, tipalom temperature tal, skupaj s ožičenjem ter vsem montažnim materialom.</t>
    </r>
  </si>
  <si>
    <t>Talno ogrevanje  skupaj</t>
  </si>
  <si>
    <t>F.</t>
  </si>
  <si>
    <t xml:space="preserve">III. </t>
  </si>
  <si>
    <t>5 % nepredvidena dela</t>
  </si>
  <si>
    <t>Ljubljana , april 2014</t>
  </si>
  <si>
    <t xml:space="preserve">DDV </t>
  </si>
  <si>
    <t xml:space="preserve">SKUPAJ Z DDV </t>
  </si>
  <si>
    <t>Popisov del ni dovoljeno vsebinsko spreminjati ali kakorkoli posegati v njih</t>
  </si>
  <si>
    <t>OPOMBA;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</si>
</sst>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 _S_I_T_-;\-* #,##0.00\ _S_I_T_-;_-* &quot;-&quot;??\ _S_I_T_-;_-@_-"/>
    <numFmt numFmtId="165" formatCode="#,##0.00\ "/>
    <numFmt numFmtId="166" formatCode="_ * #,##0.00_-\ _S_I_T_ ;_ * #,##0.00&quot;- &quot;_S_I_T_ ;_ * \-??_-\ _S_I_T_ ;_ @_ "/>
    <numFmt numFmtId="167" formatCode="#,##0.00\ &quot;EUR&quot;"/>
    <numFmt numFmtId="168" formatCode="#,##0.00\ &quot;€&quot;"/>
    <numFmt numFmtId="169" formatCode="#,##0.00\ _€"/>
  </numFmts>
  <fonts count="53">
    <font>
      <sz val="10"/>
      <color theme="1"/>
      <name val="Arial"/>
      <family val="2"/>
      <charset val="238"/>
    </font>
    <font>
      <sz val="11"/>
      <color theme="1"/>
      <name val="Calibri"/>
      <family val="2"/>
      <charset val="238"/>
      <scheme val="minor"/>
    </font>
    <font>
      <sz val="10"/>
      <color theme="1"/>
      <name val="Swis721 Lt BT"/>
      <family val="2"/>
      <charset val="238"/>
    </font>
    <font>
      <sz val="10"/>
      <color theme="1"/>
      <name val="Swis721 Lt BT"/>
      <family val="2"/>
      <charset val="238"/>
    </font>
    <font>
      <sz val="10"/>
      <color theme="1"/>
      <name val="Swis721 Lt BT"/>
      <family val="2"/>
      <charset val="238"/>
    </font>
    <font>
      <sz val="10"/>
      <color theme="1"/>
      <name val="Swis721 Lt BT"/>
      <family val="2"/>
      <charset val="238"/>
    </font>
    <font>
      <sz val="10"/>
      <color theme="1"/>
      <name val="Swis721 Lt BT"/>
      <family val="2"/>
      <charset val="238"/>
    </font>
    <font>
      <sz val="10"/>
      <color theme="1"/>
      <name val="Swis721 Lt BT"/>
      <family val="2"/>
      <charset val="238"/>
    </font>
    <font>
      <sz val="10"/>
      <color theme="1"/>
      <name val="Swis721 Lt BT"/>
      <family val="2"/>
      <charset val="238"/>
    </font>
    <font>
      <sz val="11"/>
      <color indexed="8"/>
      <name val="Calibri"/>
      <family val="2"/>
      <charset val="238"/>
    </font>
    <font>
      <sz val="11"/>
      <name val="Arial Narrow CE"/>
      <charset val="238"/>
    </font>
    <font>
      <sz val="10"/>
      <color indexed="8"/>
      <name val="Arial"/>
      <family val="2"/>
    </font>
    <font>
      <sz val="11"/>
      <color indexed="8"/>
      <name val="Swis721 Lt BT"/>
      <family val="2"/>
    </font>
    <font>
      <b/>
      <sz val="11"/>
      <color indexed="8"/>
      <name val="Swis721 Lt BT"/>
      <family val="2"/>
    </font>
    <font>
      <sz val="10"/>
      <color indexed="8"/>
      <name val="Swis721 Lt BT"/>
      <family val="2"/>
    </font>
    <font>
      <b/>
      <sz val="16"/>
      <color indexed="8"/>
      <name val="Swis721 Lt BT"/>
      <family val="2"/>
    </font>
    <font>
      <b/>
      <sz val="10"/>
      <color indexed="8"/>
      <name val="Swis721 Lt BT"/>
      <family val="2"/>
    </font>
    <font>
      <sz val="10"/>
      <color theme="1"/>
      <name val="Arial"/>
      <family val="2"/>
      <charset val="238"/>
    </font>
    <font>
      <b/>
      <sz val="11"/>
      <color theme="1"/>
      <name val="Calibri"/>
      <family val="2"/>
      <charset val="238"/>
      <scheme val="minor"/>
    </font>
    <font>
      <sz val="10"/>
      <name val="Arial CE"/>
      <family val="2"/>
      <charset val="238"/>
    </font>
    <font>
      <i/>
      <sz val="10"/>
      <name val="Arial CE"/>
      <family val="2"/>
      <charset val="238"/>
    </font>
    <font>
      <b/>
      <sz val="12"/>
      <color theme="1"/>
      <name val="Calibri"/>
      <family val="2"/>
      <charset val="238"/>
      <scheme val="minor"/>
    </font>
    <font>
      <sz val="12"/>
      <color theme="1"/>
      <name val="Calibri"/>
      <family val="2"/>
      <charset val="238"/>
      <scheme val="minor"/>
    </font>
    <font>
      <sz val="11"/>
      <color indexed="8"/>
      <name val="Calibri"/>
      <family val="2"/>
      <charset val="238"/>
      <scheme val="minor"/>
    </font>
    <font>
      <b/>
      <i/>
      <sz val="12"/>
      <color theme="1"/>
      <name val="Calibri"/>
      <family val="2"/>
      <charset val="238"/>
      <scheme val="minor"/>
    </font>
    <font>
      <sz val="12"/>
      <color indexed="8"/>
      <name val="Calibri"/>
      <family val="2"/>
      <charset val="238"/>
      <scheme val="minor"/>
    </font>
    <font>
      <b/>
      <sz val="10"/>
      <name val="Calibri"/>
      <family val="2"/>
      <charset val="238"/>
      <scheme val="minor"/>
    </font>
    <font>
      <sz val="10"/>
      <name val="Calibri"/>
      <family val="2"/>
      <charset val="238"/>
      <scheme val="minor"/>
    </font>
    <font>
      <b/>
      <sz val="11"/>
      <name val="Calibri"/>
      <family val="2"/>
      <charset val="238"/>
      <scheme val="minor"/>
    </font>
    <font>
      <sz val="11"/>
      <name val="Calibri"/>
      <family val="2"/>
      <charset val="238"/>
      <scheme val="minor"/>
    </font>
    <font>
      <i/>
      <sz val="11"/>
      <name val="Calibri"/>
      <family val="2"/>
      <charset val="238"/>
      <scheme val="minor"/>
    </font>
    <font>
      <sz val="11"/>
      <name val="Times New Roman"/>
      <family val="1"/>
      <charset val="1"/>
    </font>
    <font>
      <sz val="11"/>
      <name val="Times New Roman"/>
      <family val="1"/>
      <charset val="238"/>
    </font>
    <font>
      <b/>
      <sz val="11"/>
      <name val="Arial Narrow"/>
      <family val="2"/>
      <charset val="238"/>
    </font>
    <font>
      <b/>
      <u/>
      <sz val="11"/>
      <name val="Arial Narrow"/>
      <family val="2"/>
      <charset val="238"/>
    </font>
    <font>
      <sz val="11"/>
      <name val="Arial Narrow"/>
      <family val="2"/>
      <charset val="238"/>
    </font>
    <font>
      <sz val="11"/>
      <name val="Swis721 LtCn BT"/>
      <family val="2"/>
    </font>
    <font>
      <sz val="11"/>
      <color rgb="FF222222"/>
      <name val="Calibri"/>
      <family val="2"/>
      <charset val="238"/>
      <scheme val="minor"/>
    </font>
    <font>
      <sz val="11"/>
      <color indexed="8"/>
      <name val="Swis721 LtCn BT"/>
      <family val="2"/>
    </font>
    <font>
      <b/>
      <sz val="11"/>
      <color indexed="8"/>
      <name val="Calibri"/>
      <family val="2"/>
      <charset val="238"/>
      <scheme val="minor"/>
    </font>
    <font>
      <b/>
      <sz val="11"/>
      <color indexed="8"/>
      <name val="Swis721 LtCn BT"/>
      <family val="2"/>
    </font>
    <font>
      <b/>
      <sz val="11"/>
      <name val="Swis721 LtCn BT"/>
      <family val="2"/>
    </font>
    <font>
      <b/>
      <sz val="11"/>
      <name val="Times New Roman"/>
      <family val="1"/>
      <charset val="238"/>
    </font>
    <font>
      <b/>
      <i/>
      <sz val="11"/>
      <color indexed="8"/>
      <name val="Swis721 LtCn BT"/>
      <family val="2"/>
    </font>
    <font>
      <b/>
      <i/>
      <sz val="11"/>
      <color indexed="8"/>
      <name val="Calibri"/>
      <family val="2"/>
      <charset val="238"/>
      <scheme val="minor"/>
    </font>
    <font>
      <b/>
      <sz val="10"/>
      <name val="Arial"/>
      <family val="2"/>
      <charset val="238"/>
    </font>
    <font>
      <b/>
      <i/>
      <u/>
      <sz val="11"/>
      <name val="Calibri"/>
      <family val="2"/>
      <charset val="238"/>
      <scheme val="minor"/>
    </font>
    <font>
      <b/>
      <i/>
      <sz val="11"/>
      <name val="Calibri"/>
      <family val="2"/>
      <charset val="238"/>
      <scheme val="minor"/>
    </font>
    <font>
      <sz val="10"/>
      <name val="Swis721 LtCn BT"/>
      <family val="2"/>
    </font>
    <font>
      <b/>
      <sz val="10"/>
      <color indexed="8"/>
      <name val="Arial"/>
      <family val="2"/>
      <charset val="238"/>
    </font>
    <font>
      <sz val="10"/>
      <color indexed="8"/>
      <name val="Arial"/>
      <family val="2"/>
      <charset val="238"/>
    </font>
    <font>
      <sz val="12"/>
      <color theme="1"/>
      <name val="Arial"/>
      <family val="2"/>
      <charset val="238"/>
    </font>
    <font>
      <b/>
      <sz val="10"/>
      <color theme="1"/>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style="hair">
        <color indexed="64"/>
      </top>
      <bottom style="hair">
        <color indexed="64"/>
      </bottom>
      <diagonal/>
    </border>
    <border>
      <left/>
      <right/>
      <top/>
      <bottom style="thin">
        <color indexed="8"/>
      </bottom>
      <diagonal/>
    </border>
    <border>
      <left/>
      <right/>
      <top style="thin">
        <color indexed="8"/>
      </top>
      <bottom/>
      <diagonal/>
    </border>
    <border>
      <left/>
      <right/>
      <top style="hair">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9" fillId="0" borderId="0"/>
    <xf numFmtId="0" fontId="10" fillId="0" borderId="0"/>
    <xf numFmtId="0" fontId="10" fillId="0" borderId="0"/>
    <xf numFmtId="3" fontId="11" fillId="0" borderId="0" applyAlignment="0">
      <alignment horizontal="right"/>
      <protection locked="0"/>
    </xf>
    <xf numFmtId="164" fontId="10"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43" fontId="17" fillId="0" borderId="0" applyFont="0" applyFill="0" applyBorder="0" applyAlignment="0" applyProtection="0"/>
  </cellStyleXfs>
  <cellXfs count="235">
    <xf numFmtId="0" fontId="0" fillId="0" borderId="0" xfId="0"/>
    <xf numFmtId="0" fontId="12" fillId="0" borderId="0" xfId="1" applyFont="1"/>
    <xf numFmtId="0" fontId="14" fillId="0" borderId="0" xfId="1" applyNumberFormat="1" applyFont="1" applyAlignment="1">
      <alignment horizontal="left" vertical="top" wrapText="1"/>
    </xf>
    <xf numFmtId="0" fontId="12" fillId="0" borderId="0" xfId="1" applyNumberFormat="1" applyFont="1" applyAlignment="1">
      <alignment horizontal="left" vertical="top" wrapText="1"/>
    </xf>
    <xf numFmtId="4" fontId="12" fillId="0" borderId="0" xfId="1" applyNumberFormat="1" applyFont="1" applyAlignment="1"/>
    <xf numFmtId="0" fontId="13" fillId="0" borderId="0" xfId="1" applyNumberFormat="1" applyFont="1" applyAlignment="1">
      <alignment vertical="top" wrapText="1"/>
    </xf>
    <xf numFmtId="0" fontId="13" fillId="0" borderId="0" xfId="1" applyNumberFormat="1" applyFont="1" applyAlignment="1">
      <alignment horizontal="center" vertical="top" wrapText="1"/>
    </xf>
    <xf numFmtId="0" fontId="14" fillId="0" borderId="0" xfId="1" applyNumberFormat="1" applyFont="1" applyAlignment="1">
      <alignment vertical="top" wrapText="1"/>
    </xf>
    <xf numFmtId="0" fontId="16" fillId="0" borderId="0" xfId="1" applyNumberFormat="1" applyFont="1" applyAlignment="1">
      <alignment vertical="top" wrapText="1"/>
    </xf>
    <xf numFmtId="0" fontId="12" fillId="0" borderId="0" xfId="1" applyNumberFormat="1" applyFont="1" applyAlignment="1">
      <alignment vertical="top" wrapText="1"/>
    </xf>
    <xf numFmtId="0" fontId="19" fillId="0" borderId="0" xfId="0" applyFont="1" applyAlignment="1"/>
    <xf numFmtId="165" fontId="19" fillId="0" borderId="0" xfId="0" applyNumberFormat="1" applyFont="1" applyAlignment="1"/>
    <xf numFmtId="4" fontId="19" fillId="0" borderId="0" xfId="0" applyNumberFormat="1" applyFont="1" applyAlignment="1">
      <alignment horizontal="right"/>
    </xf>
    <xf numFmtId="0" fontId="20" fillId="0" borderId="0" xfId="0" applyFont="1" applyAlignment="1"/>
    <xf numFmtId="4" fontId="19" fillId="0" borderId="0" xfId="0" applyNumberFormat="1" applyFont="1" applyBorder="1" applyAlignment="1">
      <alignment horizontal="justify" vertical="top" wrapText="1"/>
    </xf>
    <xf numFmtId="0" fontId="19" fillId="0" borderId="0" xfId="0" applyFont="1" applyAlignment="1">
      <alignment horizontal="justify" vertical="top" wrapText="1"/>
    </xf>
    <xf numFmtId="165" fontId="19" fillId="0" borderId="0" xfId="0" applyNumberFormat="1" applyFont="1" applyBorder="1" applyAlignment="1">
      <alignment horizontal="justify" vertical="top" wrapText="1"/>
    </xf>
    <xf numFmtId="0" fontId="20" fillId="0" borderId="0" xfId="0" applyFont="1" applyBorder="1" applyAlignment="1">
      <alignment horizontal="center" wrapText="1"/>
    </xf>
    <xf numFmtId="165" fontId="19" fillId="0" borderId="0" xfId="0" applyNumberFormat="1" applyFont="1" applyAlignment="1">
      <alignment horizontal="right"/>
    </xf>
    <xf numFmtId="3" fontId="22" fillId="0" borderId="0" xfId="0" applyNumberFormat="1" applyFont="1" applyAlignment="1">
      <alignment horizontal="left" vertical="top"/>
    </xf>
    <xf numFmtId="3" fontId="21" fillId="0" borderId="0" xfId="0" applyNumberFormat="1" applyFont="1" applyBorder="1" applyAlignment="1">
      <alignment horizontal="left" vertical="top" wrapText="1"/>
    </xf>
    <xf numFmtId="3" fontId="21" fillId="0" borderId="0" xfId="0" applyNumberFormat="1" applyFont="1" applyAlignment="1">
      <alignment horizontal="left" vertical="top"/>
    </xf>
    <xf numFmtId="3" fontId="21" fillId="0" borderId="0" xfId="0" applyNumberFormat="1" applyFont="1" applyAlignment="1">
      <alignment horizontal="left" vertical="top" wrapText="1"/>
    </xf>
    <xf numFmtId="3" fontId="24" fillId="0" borderId="5" xfId="0" applyNumberFormat="1" applyFont="1" applyBorder="1" applyAlignment="1">
      <alignment horizontal="left" vertical="top"/>
    </xf>
    <xf numFmtId="3" fontId="24" fillId="0" borderId="5" xfId="0" applyNumberFormat="1" applyFont="1" applyBorder="1" applyAlignment="1">
      <alignment horizontal="left" vertical="top" wrapText="1"/>
    </xf>
    <xf numFmtId="3" fontId="24" fillId="0" borderId="0" xfId="0" applyNumberFormat="1" applyFont="1" applyAlignment="1">
      <alignment horizontal="left" vertical="top"/>
    </xf>
    <xf numFmtId="3" fontId="22" fillId="0" borderId="0" xfId="0" applyNumberFormat="1" applyFont="1" applyBorder="1" applyAlignment="1">
      <alignment horizontal="left" vertical="top"/>
    </xf>
    <xf numFmtId="3" fontId="21" fillId="0" borderId="0" xfId="0" applyNumberFormat="1" applyFont="1" applyBorder="1" applyAlignment="1">
      <alignment horizontal="left" vertical="top"/>
    </xf>
    <xf numFmtId="3" fontId="25" fillId="0" borderId="0" xfId="0" applyNumberFormat="1" applyFont="1" applyAlignment="1">
      <alignment horizontal="left" vertical="top"/>
    </xf>
    <xf numFmtId="0" fontId="18" fillId="3" borderId="0" xfId="11" applyFont="1" applyFill="1" applyAlignment="1">
      <alignment horizontal="left" vertical="top"/>
    </xf>
    <xf numFmtId="0" fontId="18" fillId="0" borderId="0" xfId="11" applyFont="1" applyFill="1" applyAlignment="1">
      <alignment horizontal="left" vertical="top"/>
    </xf>
    <xf numFmtId="0" fontId="18" fillId="3" borderId="0" xfId="11" applyFont="1" applyFill="1" applyAlignment="1">
      <alignment horizontal="right"/>
    </xf>
    <xf numFmtId="4" fontId="18" fillId="3" borderId="0" xfId="11" applyNumberFormat="1" applyFont="1" applyFill="1" applyAlignment="1">
      <alignment horizontal="right"/>
    </xf>
    <xf numFmtId="0" fontId="1" fillId="0" borderId="0" xfId="11" applyFont="1"/>
    <xf numFmtId="0" fontId="18" fillId="0" borderId="0" xfId="11" applyFont="1" applyBorder="1" applyAlignment="1">
      <alignment horizontal="left" vertical="top"/>
    </xf>
    <xf numFmtId="0" fontId="18" fillId="0" borderId="0" xfId="11" applyFont="1" applyFill="1" applyBorder="1" applyAlignment="1">
      <alignment horizontal="left" vertical="top" wrapText="1"/>
    </xf>
    <xf numFmtId="0" fontId="1" fillId="0" borderId="0" xfId="11" applyFont="1" applyBorder="1" applyAlignment="1">
      <alignment horizontal="right"/>
    </xf>
    <xf numFmtId="4" fontId="1" fillId="0" borderId="0" xfId="11" applyNumberFormat="1" applyFont="1" applyBorder="1" applyAlignment="1">
      <alignment horizontal="right"/>
    </xf>
    <xf numFmtId="0" fontId="1" fillId="0" borderId="0" xfId="11" applyFont="1" applyBorder="1"/>
    <xf numFmtId="0" fontId="1" fillId="0" borderId="0" xfId="12" applyFont="1" applyAlignment="1">
      <alignment horizontal="left" vertical="top"/>
    </xf>
    <xf numFmtId="0" fontId="1" fillId="0" borderId="0" xfId="12" applyFont="1" applyFill="1" applyAlignment="1">
      <alignment horizontal="left" vertical="top" wrapText="1"/>
    </xf>
    <xf numFmtId="4" fontId="1" fillId="0" borderId="0" xfId="12" applyNumberFormat="1" applyFont="1" applyAlignment="1">
      <alignment horizontal="right"/>
    </xf>
    <xf numFmtId="0" fontId="1" fillId="0" borderId="0" xfId="12" applyFont="1"/>
    <xf numFmtId="0" fontId="18" fillId="0" borderId="5" xfId="12" applyFont="1" applyBorder="1" applyAlignment="1">
      <alignment horizontal="left" vertical="top"/>
    </xf>
    <xf numFmtId="0" fontId="18" fillId="0" borderId="5" xfId="12" applyFont="1" applyFill="1" applyBorder="1" applyAlignment="1">
      <alignment horizontal="left" vertical="top" wrapText="1"/>
    </xf>
    <xf numFmtId="4" fontId="18" fillId="0" borderId="5" xfId="12" applyNumberFormat="1" applyFont="1" applyBorder="1" applyAlignment="1">
      <alignment horizontal="right"/>
    </xf>
    <xf numFmtId="0" fontId="18" fillId="0" borderId="0" xfId="12" applyFont="1"/>
    <xf numFmtId="0" fontId="18" fillId="2" borderId="6" xfId="11" applyFont="1" applyFill="1" applyBorder="1" applyAlignment="1">
      <alignment horizontal="left" vertical="top"/>
    </xf>
    <xf numFmtId="0" fontId="18" fillId="0" borderId="6" xfId="11" applyFont="1" applyFill="1" applyBorder="1" applyAlignment="1">
      <alignment horizontal="left" vertical="top" wrapText="1"/>
    </xf>
    <xf numFmtId="0" fontId="1" fillId="2" borderId="6" xfId="11" applyFont="1" applyFill="1" applyBorder="1" applyAlignment="1">
      <alignment horizontal="right"/>
    </xf>
    <xf numFmtId="4" fontId="1" fillId="2" borderId="6" xfId="11" applyNumberFormat="1" applyFont="1" applyFill="1" applyBorder="1" applyAlignment="1">
      <alignment horizontal="right"/>
    </xf>
    <xf numFmtId="0" fontId="1" fillId="0" borderId="0" xfId="12" quotePrefix="1" applyFont="1" applyFill="1" applyAlignment="1">
      <alignment horizontal="left" vertical="top" wrapText="1"/>
    </xf>
    <xf numFmtId="1" fontId="29" fillId="0" borderId="0" xfId="0" applyNumberFormat="1" applyFont="1" applyFill="1" applyAlignment="1">
      <alignment horizontal="center" vertical="top"/>
    </xf>
    <xf numFmtId="0" fontId="29" fillId="0" borderId="0" xfId="0" applyFont="1" applyAlignment="1"/>
    <xf numFmtId="2" fontId="29" fillId="0" borderId="0" xfId="0" applyNumberFormat="1" applyFont="1" applyAlignment="1"/>
    <xf numFmtId="4" fontId="29" fillId="0" borderId="0" xfId="0" applyNumberFormat="1" applyFont="1" applyAlignment="1">
      <alignment horizontal="right"/>
    </xf>
    <xf numFmtId="0" fontId="30" fillId="0" borderId="0" xfId="0" applyFont="1" applyAlignment="1"/>
    <xf numFmtId="4" fontId="29" fillId="0" borderId="0" xfId="0" applyNumberFormat="1" applyFont="1" applyBorder="1" applyAlignment="1">
      <alignment horizontal="justify" vertical="top" wrapText="1"/>
    </xf>
    <xf numFmtId="0" fontId="29" fillId="0" borderId="0" xfId="0" applyFont="1" applyAlignment="1">
      <alignment horizontal="justify" vertical="top" wrapText="1"/>
    </xf>
    <xf numFmtId="1" fontId="28" fillId="0" borderId="7" xfId="0" applyNumberFormat="1" applyFont="1" applyFill="1" applyBorder="1" applyAlignment="1">
      <alignment horizontal="center"/>
    </xf>
    <xf numFmtId="0" fontId="28" fillId="0" borderId="7" xfId="0" applyFont="1" applyBorder="1" applyAlignment="1"/>
    <xf numFmtId="4" fontId="28" fillId="0" borderId="7" xfId="0" applyNumberFormat="1" applyFont="1" applyBorder="1" applyAlignment="1">
      <alignment horizontal="right"/>
    </xf>
    <xf numFmtId="0" fontId="28" fillId="0" borderId="7" xfId="0" applyFont="1" applyBorder="1" applyAlignment="1">
      <alignment horizontal="right"/>
    </xf>
    <xf numFmtId="0" fontId="1" fillId="0" borderId="0" xfId="12" applyFont="1" applyFill="1" applyAlignment="1">
      <alignment horizontal="left" vertical="top"/>
    </xf>
    <xf numFmtId="0" fontId="1" fillId="0" borderId="0" xfId="12" applyFont="1" applyAlignment="1">
      <alignment horizontal="right"/>
    </xf>
    <xf numFmtId="0" fontId="18" fillId="0" borderId="0" xfId="11" applyFont="1" applyFill="1" applyAlignment="1">
      <alignment horizontal="left"/>
    </xf>
    <xf numFmtId="0" fontId="1" fillId="0" borderId="0" xfId="11" applyFont="1" applyFill="1" applyBorder="1" applyAlignment="1">
      <alignment horizontal="left"/>
    </xf>
    <xf numFmtId="0" fontId="1" fillId="0" borderId="0" xfId="12" applyFont="1" applyFill="1" applyAlignment="1">
      <alignment horizontal="left"/>
    </xf>
    <xf numFmtId="0" fontId="18" fillId="0" borderId="5" xfId="12" applyFont="1" applyFill="1" applyBorder="1" applyAlignment="1">
      <alignment horizontal="left"/>
    </xf>
    <xf numFmtId="0" fontId="1" fillId="0" borderId="6" xfId="11" applyFont="1" applyFill="1" applyBorder="1" applyAlignment="1">
      <alignment horizontal="left"/>
    </xf>
    <xf numFmtId="4" fontId="1" fillId="0" borderId="0" xfId="12" applyNumberFormat="1" applyFont="1" applyFill="1" applyAlignment="1">
      <alignment horizontal="right"/>
    </xf>
    <xf numFmtId="0" fontId="29" fillId="0" borderId="0" xfId="0" applyFont="1" applyFill="1" applyAlignment="1"/>
    <xf numFmtId="0" fontId="29" fillId="0" borderId="0" xfId="0" applyFont="1" applyFill="1" applyAlignment="1">
      <alignment horizontal="justify" vertical="top" wrapText="1"/>
    </xf>
    <xf numFmtId="0" fontId="30" fillId="0" borderId="0" xfId="0" applyFont="1" applyFill="1" applyBorder="1" applyAlignment="1">
      <alignment horizontal="center" wrapText="1"/>
    </xf>
    <xf numFmtId="0" fontId="28" fillId="0" borderId="7" xfId="0" applyFont="1" applyFill="1" applyBorder="1" applyAlignment="1"/>
    <xf numFmtId="0" fontId="31" fillId="0" borderId="0" xfId="0" applyFont="1" applyBorder="1"/>
    <xf numFmtId="0" fontId="29" fillId="0" borderId="0" xfId="0" applyFont="1" applyBorder="1" applyAlignment="1">
      <alignment horizontal="justify"/>
    </xf>
    <xf numFmtId="4" fontId="31" fillId="0" borderId="0" xfId="0" applyNumberFormat="1" applyFont="1" applyBorder="1" applyAlignment="1">
      <alignment horizontal="left"/>
    </xf>
    <xf numFmtId="4" fontId="32" fillId="0" borderId="0" xfId="0" applyNumberFormat="1" applyFont="1" applyAlignment="1">
      <alignment horizontal="center"/>
    </xf>
    <xf numFmtId="4" fontId="0" fillId="0" borderId="0" xfId="0" applyNumberFormat="1"/>
    <xf numFmtId="0" fontId="0" fillId="0" borderId="0" xfId="0" applyAlignment="1">
      <alignment horizontal="right"/>
    </xf>
    <xf numFmtId="0" fontId="33" fillId="4" borderId="0" xfId="0" applyFont="1" applyFill="1" applyBorder="1" applyAlignment="1">
      <alignment horizontal="center" vertical="top" wrapText="1"/>
    </xf>
    <xf numFmtId="0" fontId="34" fillId="4" borderId="0" xfId="0" applyFont="1" applyFill="1" applyBorder="1" applyAlignment="1">
      <alignment vertical="top" wrapText="1"/>
    </xf>
    <xf numFmtId="0" fontId="35" fillId="0" borderId="0" xfId="0" applyFont="1" applyBorder="1"/>
    <xf numFmtId="0" fontId="0" fillId="0" borderId="0" xfId="0" applyAlignment="1">
      <alignment horizontal="right" vertical="center" wrapText="1"/>
    </xf>
    <xf numFmtId="0" fontId="35" fillId="0" borderId="0" xfId="0" applyFont="1" applyBorder="1" applyAlignment="1">
      <alignment horizontal="center"/>
    </xf>
    <xf numFmtId="166" fontId="35" fillId="0" borderId="0" xfId="13" applyNumberFormat="1" applyFont="1" applyBorder="1" applyAlignment="1">
      <alignment horizontal="right" wrapText="1"/>
    </xf>
    <xf numFmtId="0" fontId="35" fillId="0" borderId="0" xfId="0" applyFont="1" applyAlignment="1">
      <alignment horizontal="center" vertical="top" wrapText="1"/>
    </xf>
    <xf numFmtId="0" fontId="35" fillId="0" borderId="0" xfId="0" applyFont="1" applyAlignment="1">
      <alignment vertical="top" wrapText="1"/>
    </xf>
    <xf numFmtId="0" fontId="35" fillId="0" borderId="0" xfId="0" applyFont="1"/>
    <xf numFmtId="0" fontId="33" fillId="4" borderId="8" xfId="0" applyFont="1" applyFill="1" applyBorder="1" applyAlignment="1">
      <alignment horizontal="center"/>
    </xf>
    <xf numFmtId="0" fontId="33" fillId="4" borderId="8" xfId="0" applyFont="1" applyFill="1" applyBorder="1"/>
    <xf numFmtId="4" fontId="33" fillId="4" borderId="8" xfId="13" applyNumberFormat="1" applyFont="1" applyFill="1" applyBorder="1" applyAlignment="1">
      <alignment horizontal="right" wrapText="1"/>
    </xf>
    <xf numFmtId="0" fontId="36" fillId="0" borderId="0" xfId="0" applyFont="1" applyBorder="1"/>
    <xf numFmtId="167" fontId="28" fillId="0" borderId="0" xfId="0" applyNumberFormat="1" applyFont="1" applyBorder="1" applyAlignment="1"/>
    <xf numFmtId="4" fontId="36" fillId="0" borderId="0" xfId="0" applyNumberFormat="1" applyFont="1" applyBorder="1" applyAlignment="1">
      <alignment horizontal="left"/>
    </xf>
    <xf numFmtId="4" fontId="36" fillId="0" borderId="0" xfId="0" applyNumberFormat="1" applyFont="1" applyAlignment="1">
      <alignment horizontal="center"/>
    </xf>
    <xf numFmtId="0" fontId="26" fillId="0" borderId="0" xfId="0" applyFont="1" applyAlignment="1">
      <alignment vertical="top" wrapText="1"/>
    </xf>
    <xf numFmtId="0" fontId="38" fillId="0" borderId="0" xfId="0" applyNumberFormat="1" applyFont="1" applyFill="1" applyBorder="1" applyAlignment="1">
      <alignment horizontal="left" vertical="top"/>
    </xf>
    <xf numFmtId="0" fontId="23" fillId="0" borderId="0" xfId="0" applyNumberFormat="1" applyFont="1" applyFill="1" applyBorder="1" applyAlignment="1">
      <alignment horizontal="justify" vertical="top" wrapText="1"/>
    </xf>
    <xf numFmtId="4" fontId="38" fillId="0" borderId="0" xfId="0" applyNumberFormat="1" applyFont="1" applyFill="1" applyBorder="1" applyAlignment="1">
      <alignment horizontal="left"/>
    </xf>
    <xf numFmtId="0" fontId="39" fillId="0" borderId="0" xfId="0" applyNumberFormat="1" applyFont="1" applyFill="1" applyBorder="1" applyAlignment="1">
      <alignment horizontal="justify" vertical="top" wrapText="1"/>
    </xf>
    <xf numFmtId="4" fontId="36" fillId="0" borderId="0" xfId="0" applyNumberFormat="1" applyFont="1" applyAlignment="1">
      <alignment horizontal="center" vertical="center" wrapText="1"/>
    </xf>
    <xf numFmtId="0" fontId="40" fillId="0" borderId="0" xfId="0" applyNumberFormat="1" applyFont="1" applyFill="1" applyBorder="1" applyAlignment="1">
      <alignment horizontal="left" vertical="top"/>
    </xf>
    <xf numFmtId="0" fontId="38" fillId="0" borderId="9" xfId="0" applyNumberFormat="1" applyFont="1" applyFill="1" applyBorder="1" applyAlignment="1">
      <alignment horizontal="left" vertical="top"/>
    </xf>
    <xf numFmtId="0" fontId="39" fillId="0" borderId="9" xfId="0" applyNumberFormat="1" applyFont="1" applyFill="1" applyBorder="1" applyAlignment="1">
      <alignment horizontal="justify" vertical="top" wrapText="1"/>
    </xf>
    <xf numFmtId="4" fontId="40" fillId="0" borderId="9" xfId="0" applyNumberFormat="1" applyFont="1" applyFill="1" applyBorder="1" applyAlignment="1">
      <alignment horizontal="left"/>
    </xf>
    <xf numFmtId="4" fontId="40" fillId="0" borderId="10" xfId="0" applyNumberFormat="1" applyFont="1" applyFill="1" applyBorder="1" applyAlignment="1">
      <alignment horizontal="left"/>
    </xf>
    <xf numFmtId="4" fontId="41" fillId="0" borderId="10" xfId="0" applyNumberFormat="1" applyFont="1" applyBorder="1" applyAlignment="1">
      <alignment horizontal="center"/>
    </xf>
    <xf numFmtId="4" fontId="42" fillId="0" borderId="10" xfId="0" applyNumberFormat="1" applyFont="1" applyBorder="1" applyAlignment="1">
      <alignment horizontal="center"/>
    </xf>
    <xf numFmtId="0" fontId="43" fillId="0" borderId="0" xfId="0" applyNumberFormat="1" applyFont="1" applyFill="1" applyBorder="1" applyAlignment="1">
      <alignment horizontal="left" vertical="top"/>
    </xf>
    <xf numFmtId="4" fontId="43" fillId="0" borderId="0" xfId="0" applyNumberFormat="1" applyFont="1" applyFill="1" applyBorder="1" applyAlignment="1">
      <alignment horizontal="left"/>
    </xf>
    <xf numFmtId="4" fontId="41" fillId="0" borderId="0" xfId="0" applyNumberFormat="1" applyFont="1" applyBorder="1" applyAlignment="1">
      <alignment horizontal="center"/>
    </xf>
    <xf numFmtId="0" fontId="44" fillId="0" borderId="0" xfId="0" applyNumberFormat="1" applyFont="1" applyFill="1" applyBorder="1" applyAlignment="1">
      <alignment horizontal="justify" vertical="top" wrapText="1"/>
    </xf>
    <xf numFmtId="4" fontId="45" fillId="0" borderId="0" xfId="0" applyNumberFormat="1" applyFont="1"/>
    <xf numFmtId="0" fontId="46" fillId="0" borderId="0" xfId="0" applyFont="1" applyFill="1" applyBorder="1" applyAlignment="1">
      <alignment horizontal="justify" vertical="top" wrapText="1"/>
    </xf>
    <xf numFmtId="2" fontId="48" fillId="0" borderId="0" xfId="0" applyNumberFormat="1" applyFont="1" applyAlignment="1">
      <alignment horizontal="justify" vertical="top"/>
    </xf>
    <xf numFmtId="0" fontId="29" fillId="0" borderId="0" xfId="0" applyFont="1" applyAlignment="1">
      <alignment horizontal="justify" vertical="top"/>
    </xf>
    <xf numFmtId="4" fontId="36" fillId="0" borderId="0" xfId="0" applyNumberFormat="1" applyFont="1" applyAlignment="1" applyProtection="1">
      <alignment horizontal="center"/>
      <protection locked="0" hidden="1"/>
    </xf>
    <xf numFmtId="0" fontId="29" fillId="0" borderId="0" xfId="0" applyFont="1" applyAlignment="1" applyProtection="1">
      <alignment horizontal="justify" vertical="top" wrapText="1"/>
    </xf>
    <xf numFmtId="0" fontId="23" fillId="0" borderId="7" xfId="0" applyNumberFormat="1" applyFont="1" applyFill="1" applyBorder="1" applyAlignment="1">
      <alignment horizontal="justify" vertical="top" wrapText="1"/>
    </xf>
    <xf numFmtId="4" fontId="38" fillId="0" borderId="7" xfId="0" applyNumberFormat="1" applyFont="1" applyFill="1" applyBorder="1" applyAlignment="1">
      <alignment horizontal="left"/>
    </xf>
    <xf numFmtId="4" fontId="36" fillId="0" borderId="7" xfId="0" applyNumberFormat="1" applyFont="1" applyBorder="1" applyAlignment="1">
      <alignment horizontal="center"/>
    </xf>
    <xf numFmtId="4" fontId="41" fillId="0" borderId="0" xfId="0" applyNumberFormat="1" applyFont="1" applyAlignment="1">
      <alignment horizontal="center"/>
    </xf>
    <xf numFmtId="0" fontId="29" fillId="0" borderId="0" xfId="0" applyFont="1" applyFill="1" applyBorder="1" applyAlignment="1">
      <alignment horizontal="justify" vertical="top" wrapText="1"/>
    </xf>
    <xf numFmtId="0" fontId="38" fillId="0" borderId="11" xfId="0" applyNumberFormat="1" applyFont="1" applyFill="1" applyBorder="1" applyAlignment="1">
      <alignment horizontal="left" vertical="top"/>
    </xf>
    <xf numFmtId="0" fontId="23" fillId="0" borderId="11" xfId="0" applyNumberFormat="1" applyFont="1" applyFill="1" applyBorder="1" applyAlignment="1">
      <alignment horizontal="justify" vertical="top" wrapText="1"/>
    </xf>
    <xf numFmtId="4" fontId="38" fillId="0" borderId="11" xfId="0" applyNumberFormat="1" applyFont="1" applyFill="1" applyBorder="1" applyAlignment="1">
      <alignment horizontal="left"/>
    </xf>
    <xf numFmtId="4" fontId="38" fillId="0" borderId="4" xfId="0" applyNumberFormat="1" applyFont="1" applyFill="1" applyBorder="1" applyAlignment="1">
      <alignment horizontal="left"/>
    </xf>
    <xf numFmtId="4" fontId="36" fillId="0" borderId="4" xfId="0" applyNumberFormat="1" applyFont="1" applyBorder="1" applyAlignment="1">
      <alignment horizontal="center"/>
    </xf>
    <xf numFmtId="4" fontId="40" fillId="0" borderId="0" xfId="0" applyNumberFormat="1" applyFont="1" applyFill="1" applyBorder="1" applyAlignment="1">
      <alignment horizontal="left"/>
    </xf>
    <xf numFmtId="4" fontId="36" fillId="0" borderId="0" xfId="0" applyNumberFormat="1" applyFont="1" applyFill="1" applyBorder="1" applyAlignment="1">
      <alignment horizontal="left"/>
    </xf>
    <xf numFmtId="4" fontId="36" fillId="0" borderId="0" xfId="0" applyNumberFormat="1" applyFont="1" applyBorder="1" applyAlignment="1">
      <alignment horizontal="center"/>
    </xf>
    <xf numFmtId="0" fontId="38" fillId="0" borderId="12" xfId="0" applyNumberFormat="1" applyFont="1" applyFill="1" applyBorder="1" applyAlignment="1">
      <alignment horizontal="left" vertical="top"/>
    </xf>
    <xf numFmtId="0" fontId="39" fillId="0" borderId="7" xfId="0" applyNumberFormat="1" applyFont="1" applyFill="1" applyBorder="1" applyAlignment="1">
      <alignment horizontal="justify" vertical="top" wrapText="1"/>
    </xf>
    <xf numFmtId="4" fontId="40" fillId="0" borderId="7" xfId="0" applyNumberFormat="1" applyFont="1" applyFill="1" applyBorder="1" applyAlignment="1">
      <alignment horizontal="left"/>
    </xf>
    <xf numFmtId="4" fontId="41" fillId="0" borderId="7" xfId="0" applyNumberFormat="1" applyFont="1" applyBorder="1" applyAlignment="1">
      <alignment horizontal="center"/>
    </xf>
    <xf numFmtId="4" fontId="23" fillId="0" borderId="0" xfId="0" applyNumberFormat="1" applyFont="1" applyFill="1" applyBorder="1" applyAlignment="1">
      <alignment horizontal="justify" vertical="top" wrapText="1"/>
    </xf>
    <xf numFmtId="4" fontId="29" fillId="0" borderId="0" xfId="0" applyNumberFormat="1" applyFont="1" applyFill="1" applyBorder="1" applyAlignment="1">
      <alignment horizontal="justify" vertical="top" wrapText="1"/>
    </xf>
    <xf numFmtId="4" fontId="48" fillId="0" borderId="0" xfId="0" applyNumberFormat="1" applyFont="1" applyAlignment="1" applyProtection="1">
      <alignment horizontal="center"/>
      <protection locked="0" hidden="1"/>
    </xf>
    <xf numFmtId="0" fontId="29" fillId="0" borderId="0" xfId="0" applyFont="1" applyBorder="1"/>
    <xf numFmtId="0" fontId="29" fillId="0" borderId="0" xfId="0" applyFont="1" applyBorder="1" applyAlignment="1">
      <alignment horizontal="justify" vertical="top"/>
    </xf>
    <xf numFmtId="4" fontId="29" fillId="0" borderId="0" xfId="0" applyNumberFormat="1" applyFont="1" applyBorder="1" applyAlignment="1">
      <alignment horizontal="left"/>
    </xf>
    <xf numFmtId="4" fontId="29" fillId="0" borderId="0" xfId="0" applyNumberFormat="1" applyFont="1" applyAlignment="1">
      <alignment horizontal="center"/>
    </xf>
    <xf numFmtId="0" fontId="39" fillId="0" borderId="0" xfId="0" applyNumberFormat="1" applyFont="1" applyFill="1" applyBorder="1" applyAlignment="1">
      <alignment horizontal="left" vertical="top"/>
    </xf>
    <xf numFmtId="4" fontId="23" fillId="0" borderId="0" xfId="0" applyNumberFormat="1" applyFont="1" applyFill="1" applyBorder="1" applyAlignment="1">
      <alignment horizontal="left"/>
    </xf>
    <xf numFmtId="4" fontId="29" fillId="0" borderId="0" xfId="0" applyNumberFormat="1" applyFont="1" applyAlignment="1">
      <alignment horizontal="center" vertical="center" wrapText="1"/>
    </xf>
    <xf numFmtId="0" fontId="23" fillId="0" borderId="0" xfId="0" applyNumberFormat="1" applyFont="1" applyFill="1" applyBorder="1" applyAlignment="1">
      <alignment horizontal="left" vertical="top"/>
    </xf>
    <xf numFmtId="0" fontId="23" fillId="0" borderId="9" xfId="0" applyNumberFormat="1" applyFont="1" applyFill="1" applyBorder="1" applyAlignment="1">
      <alignment horizontal="left" vertical="top"/>
    </xf>
    <xf numFmtId="4" fontId="39" fillId="0" borderId="9" xfId="0" applyNumberFormat="1" applyFont="1" applyFill="1" applyBorder="1" applyAlignment="1">
      <alignment horizontal="left"/>
    </xf>
    <xf numFmtId="4" fontId="23" fillId="0" borderId="10" xfId="0" applyNumberFormat="1" applyFont="1" applyFill="1" applyBorder="1" applyAlignment="1">
      <alignment horizontal="left"/>
    </xf>
    <xf numFmtId="4" fontId="28" fillId="0" borderId="10" xfId="0" applyNumberFormat="1" applyFont="1" applyBorder="1" applyAlignment="1">
      <alignment horizontal="center"/>
    </xf>
    <xf numFmtId="4" fontId="39" fillId="0" borderId="0" xfId="0" applyNumberFormat="1" applyFont="1" applyFill="1" applyBorder="1" applyAlignment="1">
      <alignment horizontal="left"/>
    </xf>
    <xf numFmtId="4" fontId="23" fillId="0" borderId="13" xfId="0" applyNumberFormat="1" applyFont="1" applyFill="1" applyBorder="1" applyAlignment="1">
      <alignment horizontal="left"/>
    </xf>
    <xf numFmtId="4" fontId="29" fillId="0" borderId="13" xfId="0" applyNumberFormat="1" applyFont="1" applyBorder="1" applyAlignment="1">
      <alignment horizontal="center"/>
    </xf>
    <xf numFmtId="0" fontId="29" fillId="0" borderId="0" xfId="0" applyFont="1" applyBorder="1" applyAlignment="1">
      <alignment horizontal="left" vertical="top"/>
    </xf>
    <xf numFmtId="4" fontId="29" fillId="0" borderId="0" xfId="0" applyNumberFormat="1" applyFont="1" applyBorder="1" applyAlignment="1">
      <alignment horizontal="center"/>
    </xf>
    <xf numFmtId="0" fontId="44" fillId="0" borderId="0" xfId="0" applyNumberFormat="1" applyFont="1" applyFill="1" applyBorder="1" applyAlignment="1">
      <alignment horizontal="left" vertical="top"/>
    </xf>
    <xf numFmtId="2" fontId="27" fillId="0" borderId="0" xfId="0" applyNumberFormat="1" applyFont="1" applyAlignment="1">
      <alignment horizontal="justify" vertical="top"/>
    </xf>
    <xf numFmtId="4" fontId="29" fillId="0" borderId="0" xfId="0" applyNumberFormat="1" applyFont="1" applyAlignment="1" applyProtection="1">
      <alignment horizontal="center"/>
      <protection locked="0" hidden="1"/>
    </xf>
    <xf numFmtId="0" fontId="23" fillId="0" borderId="11" xfId="0" applyNumberFormat="1" applyFont="1" applyFill="1" applyBorder="1" applyAlignment="1">
      <alignment horizontal="left" vertical="top"/>
    </xf>
    <xf numFmtId="0" fontId="23" fillId="0" borderId="12" xfId="0" applyNumberFormat="1" applyFont="1" applyFill="1" applyBorder="1" applyAlignment="1">
      <alignment horizontal="left" vertical="top"/>
    </xf>
    <xf numFmtId="4" fontId="39" fillId="0" borderId="7" xfId="0" applyNumberFormat="1" applyFont="1" applyFill="1" applyBorder="1" applyAlignment="1">
      <alignment horizontal="left"/>
    </xf>
    <xf numFmtId="4" fontId="28" fillId="0" borderId="7" xfId="0" applyNumberFormat="1" applyFont="1" applyBorder="1" applyAlignment="1">
      <alignment horizontal="center"/>
    </xf>
    <xf numFmtId="0" fontId="28" fillId="0" borderId="0" xfId="0" applyFont="1" applyAlignment="1" applyProtection="1">
      <alignment horizontal="center" vertical="center"/>
    </xf>
    <xf numFmtId="0" fontId="28" fillId="0" borderId="0" xfId="0" applyFont="1" applyAlignment="1" applyProtection="1">
      <alignment vertical="top"/>
    </xf>
    <xf numFmtId="4" fontId="29" fillId="0" borderId="0" xfId="0" applyNumberFormat="1" applyFont="1" applyAlignment="1" applyProtection="1">
      <alignment vertical="center"/>
    </xf>
    <xf numFmtId="168" fontId="29" fillId="0" borderId="0" xfId="0" applyNumberFormat="1" applyFont="1" applyAlignment="1" applyProtection="1">
      <alignment horizontal="right" vertical="center"/>
    </xf>
    <xf numFmtId="0" fontId="29" fillId="0" borderId="0" xfId="0" applyFont="1" applyAlignment="1" applyProtection="1">
      <alignment horizontal="center" vertical="center"/>
    </xf>
    <xf numFmtId="0" fontId="29" fillId="0" borderId="0" xfId="0" applyFont="1" applyAlignment="1" applyProtection="1">
      <alignment vertical="top"/>
    </xf>
    <xf numFmtId="0" fontId="27" fillId="0" borderId="0" xfId="0" applyFont="1" applyAlignment="1" applyProtection="1">
      <alignment horizontal="center" vertical="center"/>
    </xf>
    <xf numFmtId="0" fontId="26" fillId="0" borderId="0" xfId="0" applyFont="1" applyAlignment="1" applyProtection="1">
      <alignment vertical="top"/>
    </xf>
    <xf numFmtId="168" fontId="27" fillId="0" borderId="0" xfId="0" applyNumberFormat="1" applyFont="1" applyAlignment="1" applyProtection="1">
      <alignment horizontal="right" vertical="center"/>
    </xf>
    <xf numFmtId="0" fontId="27" fillId="0" borderId="0" xfId="0" applyFont="1" applyAlignment="1" applyProtection="1">
      <alignment vertical="top"/>
    </xf>
    <xf numFmtId="169" fontId="29" fillId="0" borderId="0" xfId="0" applyNumberFormat="1" applyFont="1" applyAlignment="1" applyProtection="1">
      <alignment horizontal="right" vertical="center"/>
    </xf>
    <xf numFmtId="4" fontId="29" fillId="0" borderId="0" xfId="0" applyNumberFormat="1" applyFont="1" applyAlignment="1" applyProtection="1">
      <alignment horizontal="right" vertical="center"/>
    </xf>
    <xf numFmtId="0" fontId="29" fillId="0" borderId="0" xfId="0" applyFont="1" applyAlignment="1" applyProtection="1">
      <alignment horizontal="center" vertical="top"/>
    </xf>
    <xf numFmtId="0" fontId="29" fillId="0" borderId="0" xfId="0" applyFont="1" applyFill="1" applyAlignment="1" applyProtection="1">
      <alignment vertical="top" wrapText="1"/>
    </xf>
    <xf numFmtId="4" fontId="29" fillId="0" borderId="0" xfId="0" applyNumberFormat="1" applyFont="1" applyAlignment="1" applyProtection="1"/>
    <xf numFmtId="169" fontId="29" fillId="0" borderId="0" xfId="0" applyNumberFormat="1" applyFont="1" applyAlignment="1" applyProtection="1">
      <alignment horizontal="right"/>
    </xf>
    <xf numFmtId="4" fontId="29" fillId="0" borderId="0" xfId="0" applyNumberFormat="1" applyFont="1" applyFill="1" applyAlignment="1" applyProtection="1"/>
    <xf numFmtId="0" fontId="28" fillId="0" borderId="0" xfId="0" applyFont="1" applyBorder="1"/>
    <xf numFmtId="0" fontId="17" fillId="0" borderId="0" xfId="0" applyFont="1" applyAlignment="1">
      <alignment vertical="top" wrapText="1"/>
    </xf>
    <xf numFmtId="0" fontId="28" fillId="0" borderId="7" xfId="0" applyFont="1" applyBorder="1" applyAlignment="1">
      <alignment horizontal="justify" vertical="top"/>
    </xf>
    <xf numFmtId="4" fontId="28" fillId="0" borderId="7" xfId="0" applyNumberFormat="1" applyFont="1" applyBorder="1" applyAlignment="1">
      <alignment horizontal="left"/>
    </xf>
    <xf numFmtId="4" fontId="36" fillId="0" borderId="7" xfId="0" applyNumberFormat="1" applyFont="1" applyBorder="1" applyAlignment="1" applyProtection="1">
      <alignment horizontal="center"/>
      <protection locked="0" hidden="1"/>
    </xf>
    <xf numFmtId="4" fontId="36" fillId="0" borderId="0" xfId="0" applyNumberFormat="1" applyFont="1" applyBorder="1" applyAlignment="1" applyProtection="1">
      <alignment horizontal="center"/>
      <protection locked="0" hidden="1"/>
    </xf>
    <xf numFmtId="4" fontId="41" fillId="0" borderId="7" xfId="0" applyNumberFormat="1" applyFont="1" applyBorder="1" applyAlignment="1" applyProtection="1">
      <alignment horizontal="center"/>
      <protection locked="0" hidden="1"/>
    </xf>
    <xf numFmtId="4" fontId="29" fillId="0" borderId="0" xfId="0" applyNumberFormat="1" applyFont="1" applyBorder="1" applyAlignment="1" applyProtection="1">
      <alignment horizontal="center"/>
      <protection locked="0" hidden="1"/>
    </xf>
    <xf numFmtId="4" fontId="28" fillId="0" borderId="7" xfId="0" applyNumberFormat="1" applyFont="1" applyBorder="1" applyAlignment="1" applyProtection="1">
      <alignment horizontal="center"/>
      <protection locked="0" hidden="1"/>
    </xf>
    <xf numFmtId="4" fontId="21" fillId="0" borderId="0" xfId="0" applyNumberFormat="1" applyFont="1" applyAlignment="1">
      <alignment horizontal="right" vertical="top"/>
    </xf>
    <xf numFmtId="4" fontId="21" fillId="0" borderId="4" xfId="0" applyNumberFormat="1" applyFont="1" applyBorder="1" applyAlignment="1">
      <alignment horizontal="right" vertical="top"/>
    </xf>
    <xf numFmtId="4" fontId="24" fillId="0" borderId="5" xfId="0" applyNumberFormat="1" applyFont="1" applyBorder="1" applyAlignment="1">
      <alignment horizontal="right" vertical="top"/>
    </xf>
    <xf numFmtId="4" fontId="21" fillId="0" borderId="0" xfId="0" applyNumberFormat="1" applyFont="1" applyBorder="1" applyAlignment="1">
      <alignment horizontal="right" vertical="top"/>
    </xf>
    <xf numFmtId="4" fontId="18" fillId="3" borderId="0" xfId="11" applyNumberFormat="1" applyFont="1" applyFill="1" applyAlignment="1" applyProtection="1">
      <alignment horizontal="right"/>
      <protection locked="0" hidden="1"/>
    </xf>
    <xf numFmtId="4" fontId="1" fillId="0" borderId="0" xfId="11" applyNumberFormat="1" applyFont="1" applyBorder="1" applyAlignment="1" applyProtection="1">
      <alignment horizontal="right"/>
      <protection locked="0" hidden="1"/>
    </xf>
    <xf numFmtId="4" fontId="1" fillId="0" borderId="0" xfId="12" applyNumberFormat="1" applyFont="1" applyAlignment="1" applyProtection="1">
      <alignment horizontal="right"/>
      <protection locked="0" hidden="1"/>
    </xf>
    <xf numFmtId="4" fontId="18" fillId="0" borderId="5" xfId="12" applyNumberFormat="1" applyFont="1" applyBorder="1" applyAlignment="1" applyProtection="1">
      <alignment horizontal="right"/>
      <protection locked="0" hidden="1"/>
    </xf>
    <xf numFmtId="4" fontId="1" fillId="2" borderId="6" xfId="11" applyNumberFormat="1" applyFont="1" applyFill="1" applyBorder="1" applyAlignment="1" applyProtection="1">
      <alignment horizontal="right"/>
      <protection locked="0" hidden="1"/>
    </xf>
    <xf numFmtId="4" fontId="1" fillId="0" borderId="0" xfId="12" applyNumberFormat="1" applyFont="1" applyFill="1" applyAlignment="1" applyProtection="1">
      <alignment horizontal="right"/>
      <protection locked="0" hidden="1"/>
    </xf>
    <xf numFmtId="0" fontId="1" fillId="0" borderId="0" xfId="12" applyFont="1" applyProtection="1">
      <protection locked="0" hidden="1"/>
    </xf>
    <xf numFmtId="165" fontId="29" fillId="0" borderId="0" xfId="0" applyNumberFormat="1" applyFont="1" applyAlignment="1" applyProtection="1">
      <alignment horizontal="right"/>
      <protection locked="0" hidden="1"/>
    </xf>
    <xf numFmtId="165" fontId="29" fillId="0" borderId="0" xfId="0" applyNumberFormat="1" applyFont="1" applyAlignment="1" applyProtection="1">
      <protection locked="0" hidden="1"/>
    </xf>
    <xf numFmtId="165" fontId="29" fillId="0" borderId="0" xfId="0" applyNumberFormat="1" applyFont="1" applyBorder="1" applyAlignment="1" applyProtection="1">
      <alignment horizontal="justify" vertical="top" wrapText="1"/>
      <protection locked="0" hidden="1"/>
    </xf>
    <xf numFmtId="0" fontId="28" fillId="0" borderId="7" xfId="0" applyFont="1" applyBorder="1" applyAlignment="1" applyProtection="1">
      <protection locked="0" hidden="1"/>
    </xf>
    <xf numFmtId="4" fontId="19" fillId="0" borderId="0" xfId="0" applyNumberFormat="1" applyFont="1" applyAlignment="1"/>
    <xf numFmtId="4" fontId="1" fillId="0" borderId="0" xfId="12" applyNumberFormat="1" applyFont="1"/>
    <xf numFmtId="4" fontId="19" fillId="0" borderId="0" xfId="0" applyNumberFormat="1" applyFont="1" applyAlignment="1">
      <alignment horizontal="justify" vertical="top" wrapText="1"/>
    </xf>
    <xf numFmtId="4" fontId="36" fillId="0" borderId="0" xfId="0" applyNumberFormat="1" applyFont="1" applyBorder="1" applyAlignment="1" applyProtection="1">
      <alignment horizontal="center"/>
      <protection locked="0"/>
    </xf>
    <xf numFmtId="4" fontId="36" fillId="0" borderId="14" xfId="0" applyNumberFormat="1" applyFont="1" applyBorder="1" applyAlignment="1" applyProtection="1">
      <alignment horizontal="center"/>
      <protection locked="0" hidden="1"/>
    </xf>
    <xf numFmtId="4" fontId="29" fillId="0" borderId="7" xfId="0" applyNumberFormat="1" applyFont="1" applyBorder="1" applyAlignment="1" applyProtection="1">
      <alignment horizontal="center"/>
      <protection locked="0" hidden="1"/>
    </xf>
    <xf numFmtId="0" fontId="1" fillId="0" borderId="15" xfId="12" applyFont="1" applyBorder="1" applyAlignment="1">
      <alignment horizontal="left" vertical="top"/>
    </xf>
    <xf numFmtId="165" fontId="28" fillId="0" borderId="7" xfId="0" applyNumberFormat="1" applyFont="1" applyBorder="1" applyAlignment="1" applyProtection="1">
      <alignment horizontal="right"/>
      <protection locked="0" hidden="1"/>
    </xf>
    <xf numFmtId="4" fontId="28" fillId="0" borderId="16" xfId="0" applyNumberFormat="1" applyFont="1" applyBorder="1" applyAlignment="1">
      <alignment horizontal="right"/>
    </xf>
    <xf numFmtId="3" fontId="21" fillId="0" borderId="4" xfId="0" applyNumberFormat="1" applyFont="1" applyBorder="1" applyAlignment="1">
      <alignment horizontal="left" vertical="top"/>
    </xf>
    <xf numFmtId="3" fontId="21" fillId="0" borderId="4" xfId="0" applyNumberFormat="1" applyFont="1" applyBorder="1" applyAlignment="1">
      <alignment horizontal="left" vertical="top" wrapText="1"/>
    </xf>
    <xf numFmtId="9" fontId="22" fillId="0" borderId="0" xfId="0" applyNumberFormat="1" applyFont="1" applyAlignment="1">
      <alignment horizontal="left" vertical="top"/>
    </xf>
    <xf numFmtId="4" fontId="21" fillId="0" borderId="5" xfId="0" applyNumberFormat="1" applyFont="1" applyBorder="1" applyAlignment="1">
      <alignment horizontal="right" vertical="top"/>
    </xf>
    <xf numFmtId="0" fontId="13" fillId="0" borderId="0" xfId="1" quotePrefix="1" applyNumberFormat="1" applyFont="1" applyAlignment="1">
      <alignment vertical="top" wrapText="1"/>
    </xf>
    <xf numFmtId="0" fontId="13" fillId="0" borderId="0" xfId="1" applyNumberFormat="1" applyFont="1" applyAlignment="1">
      <alignment vertical="top" wrapText="1"/>
    </xf>
    <xf numFmtId="0" fontId="14" fillId="0" borderId="0" xfId="1" applyNumberFormat="1" applyFont="1" applyAlignment="1">
      <alignment vertical="top" wrapText="1"/>
    </xf>
    <xf numFmtId="0" fontId="12" fillId="0" borderId="0" xfId="1" applyNumberFormat="1" applyFont="1" applyAlignment="1">
      <alignment vertical="top" wrapText="1"/>
    </xf>
    <xf numFmtId="0" fontId="16" fillId="0" borderId="0" xfId="1" applyNumberFormat="1" applyFont="1" applyAlignment="1">
      <alignment vertical="top" wrapText="1"/>
    </xf>
    <xf numFmtId="0" fontId="15" fillId="0" borderId="0" xfId="1" applyNumberFormat="1" applyFont="1" applyAlignment="1">
      <alignment vertical="top" wrapText="1"/>
    </xf>
    <xf numFmtId="0" fontId="13" fillId="0" borderId="0" xfId="1" applyNumberFormat="1" applyFont="1" applyAlignment="1">
      <alignment horizontal="left" vertical="top" wrapText="1"/>
    </xf>
    <xf numFmtId="3" fontId="21" fillId="0" borderId="5" xfId="0" applyNumberFormat="1" applyFont="1" applyBorder="1" applyAlignment="1">
      <alignment horizontal="left" vertical="top"/>
    </xf>
    <xf numFmtId="0" fontId="51" fillId="0" borderId="5" xfId="0" applyFont="1" applyBorder="1" applyAlignment="1">
      <alignment horizontal="left" vertical="top"/>
    </xf>
    <xf numFmtId="3" fontId="21" fillId="0" borderId="4" xfId="0" applyNumberFormat="1" applyFont="1" applyBorder="1" applyAlignment="1">
      <alignment horizontal="left" vertical="top" wrapText="1"/>
    </xf>
    <xf numFmtId="3" fontId="21" fillId="0" borderId="1" xfId="0" applyNumberFormat="1" applyFont="1" applyBorder="1" applyAlignment="1">
      <alignment horizontal="center" vertical="top"/>
    </xf>
    <xf numFmtId="3" fontId="21" fillId="0" borderId="2" xfId="0" applyNumberFormat="1" applyFont="1" applyBorder="1" applyAlignment="1">
      <alignment horizontal="center" vertical="top"/>
    </xf>
    <xf numFmtId="3" fontId="21" fillId="0" borderId="3" xfId="0" applyNumberFormat="1" applyFont="1" applyBorder="1" applyAlignment="1">
      <alignment horizontal="center" vertical="top"/>
    </xf>
    <xf numFmtId="3" fontId="21" fillId="0" borderId="0" xfId="0" applyNumberFormat="1" applyFont="1" applyBorder="1" applyAlignment="1">
      <alignment horizontal="left" vertical="top" wrapText="1"/>
    </xf>
    <xf numFmtId="0" fontId="37" fillId="0" borderId="0" xfId="0" applyFont="1" applyAlignment="1">
      <alignment vertical="top" wrapText="1"/>
    </xf>
    <xf numFmtId="0" fontId="29" fillId="0" borderId="0" xfId="0" applyFont="1" applyAlignment="1">
      <alignment vertical="top" wrapText="1"/>
    </xf>
    <xf numFmtId="0" fontId="52" fillId="0" borderId="0" xfId="0" applyFont="1"/>
  </cellXfs>
  <cellStyles count="14">
    <cellStyle name="Navadno" xfId="0" builtinId="0"/>
    <cellStyle name="Navadno 10" xfId="11"/>
    <cellStyle name="Navadno 11" xfId="12"/>
    <cellStyle name="Navadno 2" xfId="1"/>
    <cellStyle name="Navadno 3" xfId="2"/>
    <cellStyle name="Navadno 4" xfId="6"/>
    <cellStyle name="Navadno 5" xfId="3"/>
    <cellStyle name="Navadno 6" xfId="7"/>
    <cellStyle name="Navadno 7" xfId="8"/>
    <cellStyle name="Navadno 8" xfId="9"/>
    <cellStyle name="Navadno 9" xfId="10"/>
    <cellStyle name="Normal_RPHspl.xls" xfId="4"/>
    <cellStyle name="Vejica" xfId="13" builtinId="3"/>
    <cellStyle name="Vejica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ladoh/Documents/megra/MEGRA%20po%20letih/LETO%202014/mol/es%20vrtec%20mojca/Zadnji%20popis%20del%20Vrtec%20Mojca%20s%20cenami_odd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
      <sheetName val="REKAP.II"/>
      <sheetName val="A.01"/>
      <sheetName val="A.02"/>
      <sheetName val="A.03"/>
      <sheetName val="A.04"/>
      <sheetName val="B.01"/>
      <sheetName val="B.02"/>
      <sheetName val="B.03"/>
      <sheetName val="B.04"/>
      <sheetName val="B.05"/>
      <sheetName val="C.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Zeros="0" zoomScaleNormal="100" workbookViewId="0">
      <selection activeCell="E41" sqref="E41"/>
    </sheetView>
  </sheetViews>
  <sheetFormatPr defaultColWidth="10.140625" defaultRowHeight="15"/>
  <cols>
    <col min="1" max="1" width="12.7109375" style="1" customWidth="1"/>
    <col min="2" max="2" width="4.85546875" style="1" customWidth="1"/>
    <col min="3" max="7" width="10.140625" style="1" customWidth="1"/>
    <col min="8" max="16384" width="10.140625" style="1"/>
  </cols>
  <sheetData>
    <row r="1" spans="1:8">
      <c r="A1" s="2"/>
      <c r="B1" s="2"/>
      <c r="C1" s="3"/>
      <c r="D1" s="4"/>
      <c r="E1" s="4"/>
      <c r="F1" s="4"/>
      <c r="G1" s="4"/>
    </row>
    <row r="2" spans="1:8" ht="14.25" customHeight="1">
      <c r="A2" s="2" t="s">
        <v>13</v>
      </c>
      <c r="B2" s="2"/>
      <c r="C2" s="224" t="s">
        <v>120</v>
      </c>
      <c r="D2" s="224"/>
      <c r="E2" s="224"/>
      <c r="F2" s="224"/>
      <c r="G2" s="224"/>
      <c r="H2" s="224"/>
    </row>
    <row r="3" spans="1:8">
      <c r="A3" s="2"/>
      <c r="B3" s="2"/>
      <c r="C3" s="219" t="s">
        <v>121</v>
      </c>
      <c r="D3" s="219"/>
      <c r="E3" s="219"/>
      <c r="F3" s="219"/>
      <c r="G3" s="4"/>
    </row>
    <row r="4" spans="1:8">
      <c r="A4" s="2"/>
      <c r="B4" s="2"/>
      <c r="C4" s="219" t="s">
        <v>122</v>
      </c>
      <c r="D4" s="219"/>
      <c r="E4" s="219"/>
      <c r="F4" s="219"/>
      <c r="G4" s="4"/>
    </row>
    <row r="5" spans="1:8">
      <c r="A5" s="2"/>
      <c r="B5" s="2"/>
      <c r="C5" s="5"/>
      <c r="D5" s="5"/>
      <c r="E5" s="5"/>
      <c r="F5" s="5"/>
      <c r="G5" s="4"/>
    </row>
    <row r="6" spans="1:8">
      <c r="A6" s="2"/>
      <c r="B6" s="2"/>
      <c r="C6" s="5"/>
      <c r="D6" s="5"/>
      <c r="E6" s="5"/>
      <c r="F6" s="5"/>
      <c r="G6" s="4"/>
    </row>
    <row r="7" spans="1:8">
      <c r="A7" s="2"/>
      <c r="B7" s="2"/>
      <c r="C7" s="6"/>
      <c r="D7" s="6"/>
      <c r="E7" s="6"/>
      <c r="F7" s="6"/>
      <c r="G7" s="4"/>
    </row>
    <row r="8" spans="1:8" ht="39" customHeight="1">
      <c r="A8" s="220" t="s">
        <v>12</v>
      </c>
      <c r="B8" s="220"/>
      <c r="C8" s="223" t="s">
        <v>123</v>
      </c>
      <c r="D8" s="223"/>
      <c r="E8" s="223"/>
      <c r="F8" s="223"/>
      <c r="G8" s="223"/>
      <c r="H8" s="223"/>
    </row>
    <row r="9" spans="1:8" ht="14.25" customHeight="1">
      <c r="A9" s="220" t="s">
        <v>11</v>
      </c>
      <c r="B9" s="220"/>
      <c r="C9" s="222"/>
      <c r="D9" s="222"/>
      <c r="E9" s="222"/>
      <c r="F9" s="222"/>
      <c r="G9" s="222"/>
      <c r="H9" s="222"/>
    </row>
    <row r="10" spans="1:8" ht="14.25" customHeight="1">
      <c r="A10" s="7"/>
      <c r="B10" s="7"/>
      <c r="C10" s="8"/>
      <c r="D10" s="8"/>
      <c r="E10" s="8"/>
      <c r="F10" s="8"/>
      <c r="G10" s="8"/>
      <c r="H10" s="8"/>
    </row>
    <row r="11" spans="1:8" ht="14.25" customHeight="1">
      <c r="G11" s="4"/>
    </row>
    <row r="12" spans="1:8" ht="14.25" customHeight="1">
      <c r="A12" s="220" t="s">
        <v>10</v>
      </c>
      <c r="B12" s="220"/>
      <c r="C12" s="222" t="s">
        <v>125</v>
      </c>
      <c r="D12" s="222"/>
      <c r="E12" s="222"/>
      <c r="F12" s="222"/>
      <c r="G12" s="222"/>
      <c r="H12" s="222"/>
    </row>
    <row r="13" spans="1:8" ht="14.25" customHeight="1">
      <c r="A13" s="7"/>
      <c r="B13" s="7"/>
      <c r="C13" s="8"/>
      <c r="D13" s="8"/>
      <c r="E13" s="8"/>
      <c r="F13" s="8"/>
      <c r="G13" s="8"/>
      <c r="H13" s="8"/>
    </row>
    <row r="14" spans="1:8">
      <c r="A14" s="2"/>
      <c r="B14" s="2"/>
      <c r="C14" s="3"/>
      <c r="D14" s="4"/>
      <c r="E14" s="4"/>
      <c r="F14" s="4"/>
      <c r="G14" s="4"/>
    </row>
    <row r="15" spans="1:8">
      <c r="A15" s="2"/>
      <c r="B15" s="2"/>
      <c r="C15" s="3"/>
      <c r="D15" s="4"/>
      <c r="E15" s="4"/>
      <c r="F15" s="4"/>
      <c r="G15" s="4"/>
    </row>
    <row r="16" spans="1:8">
      <c r="A16" s="2" t="s">
        <v>9</v>
      </c>
      <c r="B16" s="2"/>
      <c r="C16" s="219"/>
      <c r="D16" s="219"/>
      <c r="E16" s="219"/>
      <c r="F16" s="219"/>
      <c r="G16" s="219"/>
    </row>
    <row r="17" spans="1:7">
      <c r="A17" s="2"/>
      <c r="B17" s="2"/>
      <c r="C17" s="218"/>
      <c r="D17" s="219"/>
      <c r="E17" s="219"/>
      <c r="F17" s="219"/>
      <c r="G17" s="219"/>
    </row>
    <row r="18" spans="1:7">
      <c r="A18" s="2"/>
      <c r="B18" s="2"/>
      <c r="C18" s="219"/>
      <c r="D18" s="219"/>
      <c r="E18" s="219"/>
      <c r="F18" s="219"/>
      <c r="G18" s="219"/>
    </row>
    <row r="19" spans="1:7" ht="14.25" customHeight="1">
      <c r="B19" s="2"/>
      <c r="C19" s="219"/>
      <c r="D19" s="219"/>
      <c r="E19" s="219"/>
      <c r="F19" s="219"/>
      <c r="G19" s="219"/>
    </row>
    <row r="20" spans="1:7" ht="14.25" customHeight="1">
      <c r="A20" s="2" t="s">
        <v>8</v>
      </c>
      <c r="B20" s="2"/>
      <c r="C20" s="219" t="s">
        <v>124</v>
      </c>
      <c r="D20" s="219"/>
      <c r="E20" s="219"/>
      <c r="F20" s="219"/>
      <c r="G20" s="219"/>
    </row>
    <row r="21" spans="1:7" ht="14.25" customHeight="1">
      <c r="A21" s="2"/>
      <c r="B21" s="2"/>
      <c r="C21" s="219"/>
      <c r="D21" s="219"/>
      <c r="E21" s="219"/>
      <c r="F21" s="219"/>
      <c r="G21" s="219"/>
    </row>
    <row r="22" spans="1:7" ht="14.25" customHeight="1">
      <c r="A22" s="2"/>
      <c r="B22" s="2"/>
      <c r="C22" s="218"/>
      <c r="D22" s="219"/>
      <c r="E22" s="219"/>
      <c r="F22" s="219"/>
      <c r="G22" s="219"/>
    </row>
    <row r="23" spans="1:7" ht="14.25" customHeight="1">
      <c r="A23" s="2"/>
      <c r="B23" s="2"/>
      <c r="C23" s="218"/>
      <c r="D23" s="219"/>
      <c r="E23" s="219"/>
      <c r="F23" s="219"/>
      <c r="G23" s="219"/>
    </row>
    <row r="24" spans="1:7">
      <c r="A24" s="2"/>
      <c r="B24" s="2"/>
      <c r="C24" s="3"/>
      <c r="D24" s="4"/>
      <c r="E24" s="4"/>
      <c r="F24" s="4"/>
      <c r="G24" s="4"/>
    </row>
    <row r="25" spans="1:7">
      <c r="A25" s="2"/>
      <c r="B25" s="2"/>
      <c r="C25" s="3"/>
      <c r="D25" s="4"/>
      <c r="E25" s="4"/>
      <c r="F25" s="4"/>
      <c r="G25" s="4"/>
    </row>
    <row r="26" spans="1:7">
      <c r="A26" s="2"/>
      <c r="B26" s="2"/>
      <c r="C26" s="3"/>
      <c r="D26" s="4"/>
      <c r="E26" s="4"/>
      <c r="F26" s="4"/>
      <c r="G26" s="4"/>
    </row>
    <row r="27" spans="1:7">
      <c r="A27" s="2"/>
      <c r="B27" s="2"/>
      <c r="C27" s="3"/>
      <c r="D27" s="4"/>
      <c r="E27" s="4"/>
      <c r="F27" s="4"/>
      <c r="G27" s="4"/>
    </row>
    <row r="28" spans="1:7">
      <c r="A28" s="2"/>
      <c r="B28" s="2"/>
      <c r="C28" s="3"/>
      <c r="D28" s="4"/>
      <c r="E28" s="4"/>
      <c r="F28" s="4"/>
      <c r="G28" s="4"/>
    </row>
    <row r="29" spans="1:7">
      <c r="A29" s="2"/>
      <c r="B29" s="2"/>
      <c r="C29" s="3"/>
      <c r="D29" s="4"/>
      <c r="E29" s="4"/>
      <c r="F29" s="4"/>
      <c r="G29" s="4"/>
    </row>
    <row r="30" spans="1:7">
      <c r="A30" s="2"/>
      <c r="B30" s="2"/>
      <c r="C30" s="3"/>
      <c r="D30" s="4"/>
      <c r="E30" s="4"/>
      <c r="F30" s="4"/>
      <c r="G30" s="4"/>
    </row>
    <row r="31" spans="1:7">
      <c r="A31" s="2"/>
      <c r="B31" s="2"/>
      <c r="C31" s="3"/>
      <c r="D31" s="4"/>
      <c r="E31" s="4"/>
      <c r="F31" s="4"/>
      <c r="G31" s="4"/>
    </row>
    <row r="32" spans="1:7">
      <c r="A32" s="2"/>
      <c r="B32" s="2"/>
      <c r="C32" s="3"/>
      <c r="D32" s="4"/>
      <c r="E32" s="4"/>
      <c r="F32" s="4"/>
      <c r="G32" s="4"/>
    </row>
    <row r="33" spans="1:7">
      <c r="A33" s="2"/>
      <c r="B33" s="2"/>
      <c r="C33" s="3"/>
      <c r="D33" s="4"/>
      <c r="E33" s="4"/>
      <c r="F33" s="4"/>
      <c r="G33" s="4"/>
    </row>
    <row r="34" spans="1:7">
      <c r="A34" s="2"/>
      <c r="B34" s="2"/>
      <c r="C34" s="3"/>
      <c r="D34" s="4"/>
      <c r="E34" s="4"/>
      <c r="F34" s="4"/>
      <c r="G34" s="4"/>
    </row>
    <row r="35" spans="1:7">
      <c r="A35" s="220" t="s">
        <v>7</v>
      </c>
      <c r="B35" s="220"/>
      <c r="C35" s="221" t="s">
        <v>6</v>
      </c>
      <c r="D35" s="221"/>
      <c r="E35" s="221"/>
      <c r="F35" s="9"/>
      <c r="G35" s="4"/>
    </row>
    <row r="36" spans="1:7" ht="14.25" customHeight="1">
      <c r="A36" s="2"/>
      <c r="B36" s="2"/>
      <c r="C36" s="219"/>
      <c r="D36" s="219"/>
      <c r="E36" s="219"/>
      <c r="F36" s="219"/>
      <c r="G36" s="4"/>
    </row>
    <row r="37" spans="1:7">
      <c r="A37" s="2"/>
      <c r="B37" s="2"/>
      <c r="C37" s="3"/>
      <c r="D37" s="4"/>
      <c r="E37" s="4"/>
      <c r="F37" s="4"/>
      <c r="G37" s="4"/>
    </row>
    <row r="38" spans="1:7">
      <c r="A38" s="2"/>
      <c r="B38" s="2"/>
      <c r="C38" s="3"/>
      <c r="D38" s="4"/>
      <c r="E38" s="4"/>
      <c r="F38" s="4"/>
      <c r="G38" s="4"/>
    </row>
    <row r="39" spans="1:7">
      <c r="A39" s="2"/>
      <c r="B39" s="2"/>
      <c r="C39" s="3"/>
      <c r="D39" s="4"/>
      <c r="E39" s="4"/>
      <c r="F39" s="4"/>
      <c r="G39" s="4"/>
    </row>
    <row r="40" spans="1:7">
      <c r="A40" s="2"/>
      <c r="B40" s="2"/>
      <c r="C40" s="3"/>
      <c r="D40" s="4"/>
      <c r="E40" s="4"/>
      <c r="F40" s="4"/>
      <c r="G40" s="4"/>
    </row>
    <row r="41" spans="1:7">
      <c r="A41" s="2"/>
      <c r="B41" s="2"/>
      <c r="C41" s="3"/>
      <c r="D41" s="4"/>
      <c r="E41" s="4"/>
      <c r="F41" s="4"/>
      <c r="G41" s="4"/>
    </row>
    <row r="42" spans="1:7">
      <c r="A42" s="2"/>
      <c r="B42" s="2"/>
      <c r="C42" s="3"/>
      <c r="D42" s="4"/>
      <c r="E42" s="4"/>
      <c r="F42" s="4"/>
      <c r="G42" s="4"/>
    </row>
    <row r="43" spans="1:7">
      <c r="A43" s="2"/>
      <c r="B43" s="2"/>
      <c r="C43" s="3"/>
      <c r="D43" s="4"/>
      <c r="E43" s="4"/>
      <c r="F43" s="4"/>
      <c r="G43" s="4"/>
    </row>
    <row r="44" spans="1:7">
      <c r="A44" s="2"/>
      <c r="B44" s="2"/>
      <c r="C44" s="3"/>
      <c r="D44" s="4"/>
      <c r="E44" s="4"/>
      <c r="F44" s="4"/>
      <c r="G44" s="4"/>
    </row>
    <row r="45" spans="1:7">
      <c r="A45" s="2"/>
      <c r="B45" s="2"/>
      <c r="C45" s="3"/>
      <c r="D45" s="4"/>
      <c r="E45" s="4"/>
      <c r="F45" s="4"/>
      <c r="G45" s="4"/>
    </row>
    <row r="46" spans="1:7" ht="14.25" customHeight="1">
      <c r="A46" s="220" t="s">
        <v>294</v>
      </c>
      <c r="B46" s="220"/>
      <c r="C46" s="220"/>
      <c r="D46" s="4"/>
      <c r="E46" s="4"/>
      <c r="F46" s="4"/>
      <c r="G46" s="4"/>
    </row>
    <row r="47" spans="1:7">
      <c r="A47" s="2"/>
      <c r="B47" s="2"/>
      <c r="C47" s="3"/>
      <c r="D47" s="4"/>
      <c r="E47" s="4"/>
      <c r="F47" s="4"/>
      <c r="G47" s="4"/>
    </row>
  </sheetData>
  <mergeCells count="21">
    <mergeCell ref="C3:F3"/>
    <mergeCell ref="C4:F4"/>
    <mergeCell ref="A8:B8"/>
    <mergeCell ref="C8:H8"/>
    <mergeCell ref="C2:H2"/>
    <mergeCell ref="A9:B9"/>
    <mergeCell ref="C9:H9"/>
    <mergeCell ref="A12:B12"/>
    <mergeCell ref="C12:H12"/>
    <mergeCell ref="C16:G16"/>
    <mergeCell ref="C17:G17"/>
    <mergeCell ref="C18:G18"/>
    <mergeCell ref="C19:G19"/>
    <mergeCell ref="C36:F36"/>
    <mergeCell ref="A46:C46"/>
    <mergeCell ref="C20:G20"/>
    <mergeCell ref="C21:G21"/>
    <mergeCell ref="C22:G22"/>
    <mergeCell ref="C23:G23"/>
    <mergeCell ref="A35:B35"/>
    <mergeCell ref="C35:E35"/>
  </mergeCells>
  <pageMargins left="0.87" right="0.18" top="0.75" bottom="0.75" header="0.3" footer="0.3"/>
  <pageSetup paperSize="9" orientation="portrait" r:id="rId1"/>
  <headerFooter>
    <oddHeader>&amp;A</oddHeader>
    <oddFoote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8"/>
  <sheetViews>
    <sheetView showZeros="0" tabSelected="1" topLeftCell="A31" zoomScaleNormal="100" workbookViewId="0">
      <selection activeCell="D46" sqref="D46"/>
    </sheetView>
  </sheetViews>
  <sheetFormatPr defaultColWidth="9" defaultRowHeight="15.75"/>
  <cols>
    <col min="1" max="1" width="4.85546875" style="19" customWidth="1"/>
    <col min="2" max="2" width="6" style="19" customWidth="1"/>
    <col min="3" max="3" width="4.5703125" style="19" customWidth="1"/>
    <col min="4" max="4" width="46" style="19" customWidth="1"/>
    <col min="5" max="5" width="21.140625" style="190" customWidth="1"/>
    <col min="6" max="16384" width="9" style="19"/>
  </cols>
  <sheetData>
    <row r="2" spans="2:7" ht="16.5" thickBot="1"/>
    <row r="3" spans="2:7" ht="16.5" thickBot="1">
      <c r="B3" s="228" t="s">
        <v>4</v>
      </c>
      <c r="C3" s="229"/>
      <c r="D3" s="229"/>
      <c r="E3" s="230"/>
    </row>
    <row r="4" spans="2:7">
      <c r="B4" s="21"/>
      <c r="C4" s="21"/>
      <c r="D4" s="21"/>
    </row>
    <row r="5" spans="2:7">
      <c r="B5" s="227" t="s">
        <v>0</v>
      </c>
      <c r="C5" s="227"/>
      <c r="D5" s="227"/>
      <c r="E5" s="191"/>
    </row>
    <row r="6" spans="2:7" ht="31.5">
      <c r="C6" s="21">
        <v>10</v>
      </c>
      <c r="D6" s="22" t="s">
        <v>113</v>
      </c>
      <c r="E6" s="190">
        <f>+PREDRAČUN!G31</f>
        <v>0</v>
      </c>
    </row>
    <row r="7" spans="2:7">
      <c r="C7" s="21">
        <v>13</v>
      </c>
      <c r="D7" s="22" t="s">
        <v>1</v>
      </c>
      <c r="E7" s="190">
        <f>+PREDRAČUN!G38</f>
        <v>0</v>
      </c>
    </row>
    <row r="8" spans="2:7">
      <c r="C8" s="21">
        <v>16</v>
      </c>
      <c r="D8" s="22" t="s">
        <v>20</v>
      </c>
      <c r="E8" s="190">
        <f>+PREDRAČUN!G44</f>
        <v>0</v>
      </c>
    </row>
    <row r="9" spans="2:7">
      <c r="C9" s="21">
        <v>17</v>
      </c>
      <c r="D9" s="22" t="s">
        <v>79</v>
      </c>
      <c r="E9" s="190">
        <f>+PREDRAČUN!G50</f>
        <v>0</v>
      </c>
    </row>
    <row r="10" spans="2:7">
      <c r="C10" s="21">
        <v>19</v>
      </c>
      <c r="D10" s="22" t="s">
        <v>75</v>
      </c>
      <c r="E10" s="190">
        <f>+PREDRAČUN!G61</f>
        <v>0</v>
      </c>
    </row>
    <row r="11" spans="2:7" s="25" customFormat="1" ht="16.5" thickBot="1">
      <c r="B11" s="23"/>
      <c r="C11" s="23"/>
      <c r="D11" s="24" t="s">
        <v>5</v>
      </c>
      <c r="E11" s="192">
        <f>SUM(E6:E10)</f>
        <v>0</v>
      </c>
    </row>
    <row r="12" spans="2:7">
      <c r="B12" s="26"/>
      <c r="C12" s="27"/>
      <c r="D12" s="20"/>
      <c r="E12" s="193"/>
    </row>
    <row r="13" spans="2:7">
      <c r="B13" s="26"/>
      <c r="C13" s="27"/>
      <c r="D13" s="20"/>
      <c r="E13" s="193"/>
    </row>
    <row r="14" spans="2:7">
      <c r="C14" s="21"/>
      <c r="D14" s="22"/>
      <c r="G14" s="28"/>
    </row>
    <row r="15" spans="2:7">
      <c r="B15" s="227" t="s">
        <v>2</v>
      </c>
      <c r="C15" s="227"/>
      <c r="D15" s="227"/>
      <c r="E15" s="191"/>
    </row>
    <row r="16" spans="2:7">
      <c r="C16" s="21">
        <v>40</v>
      </c>
      <c r="D16" s="22" t="s">
        <v>71</v>
      </c>
      <c r="E16" s="190">
        <f>+PREDRAČUN!G72</f>
        <v>0</v>
      </c>
    </row>
    <row r="17" spans="2:5">
      <c r="C17" s="21">
        <v>41</v>
      </c>
      <c r="D17" s="22" t="s">
        <v>65</v>
      </c>
      <c r="E17" s="190">
        <f>+PREDRAČUN!G94</f>
        <v>0</v>
      </c>
    </row>
    <row r="18" spans="2:5">
      <c r="C18" s="21">
        <v>42</v>
      </c>
      <c r="D18" s="22" t="s">
        <v>19</v>
      </c>
      <c r="E18" s="190">
        <f>+PREDRAČUN!G100</f>
        <v>0</v>
      </c>
    </row>
    <row r="19" spans="2:5">
      <c r="C19" s="21">
        <v>46</v>
      </c>
      <c r="D19" s="22" t="s">
        <v>56</v>
      </c>
      <c r="E19" s="190">
        <f>+PREDRAČUN!G111</f>
        <v>0</v>
      </c>
    </row>
    <row r="20" spans="2:5">
      <c r="C20" s="21">
        <v>55</v>
      </c>
      <c r="D20" s="22" t="s">
        <v>3</v>
      </c>
      <c r="E20" s="190">
        <f>+PREDRAČUN!G118</f>
        <v>0</v>
      </c>
    </row>
    <row r="21" spans="2:5">
      <c r="C21" s="21">
        <v>57</v>
      </c>
      <c r="D21" s="22" t="s">
        <v>45</v>
      </c>
      <c r="E21" s="190">
        <f>+PREDRAČUN!G127</f>
        <v>0</v>
      </c>
    </row>
    <row r="22" spans="2:5">
      <c r="C22" s="21">
        <v>58</v>
      </c>
      <c r="D22" s="22" t="s">
        <v>39</v>
      </c>
      <c r="E22" s="190">
        <f>+PREDRAČUN!G132</f>
        <v>0</v>
      </c>
    </row>
    <row r="23" spans="2:5" s="25" customFormat="1" ht="16.5" thickBot="1">
      <c r="B23" s="23"/>
      <c r="C23" s="23"/>
      <c r="D23" s="24" t="s">
        <v>5</v>
      </c>
      <c r="E23" s="192">
        <f>SUM(E16:E22)</f>
        <v>0</v>
      </c>
    </row>
    <row r="24" spans="2:5">
      <c r="B24" s="26"/>
      <c r="C24" s="27"/>
      <c r="D24" s="20"/>
      <c r="E24" s="193"/>
    </row>
    <row r="27" spans="2:5">
      <c r="B27" s="227" t="s">
        <v>117</v>
      </c>
      <c r="C27" s="227"/>
      <c r="D27" s="227"/>
      <c r="E27" s="191"/>
    </row>
    <row r="28" spans="2:5">
      <c r="C28" s="21">
        <v>70</v>
      </c>
      <c r="D28" s="22" t="s">
        <v>35</v>
      </c>
      <c r="E28" s="190">
        <f>+PREDRAČUN!G140</f>
        <v>0</v>
      </c>
    </row>
    <row r="31" spans="2:5">
      <c r="B31" s="227" t="s">
        <v>118</v>
      </c>
      <c r="C31" s="227"/>
      <c r="D31" s="227"/>
      <c r="E31" s="191"/>
    </row>
    <row r="32" spans="2:5">
      <c r="C32" s="21">
        <v>80</v>
      </c>
      <c r="D32" s="22" t="s">
        <v>28</v>
      </c>
      <c r="E32" s="190">
        <f>+PREDRAČUN!G147</f>
        <v>0</v>
      </c>
    </row>
    <row r="33" spans="2:5">
      <c r="C33" s="21"/>
      <c r="D33" s="22"/>
    </row>
    <row r="34" spans="2:5">
      <c r="B34" s="214" t="s">
        <v>160</v>
      </c>
      <c r="C34" s="214" t="s">
        <v>161</v>
      </c>
      <c r="D34" s="215"/>
      <c r="E34" s="191">
        <f>PREDRAČUN!G164</f>
        <v>0</v>
      </c>
    </row>
    <row r="35" spans="2:5">
      <c r="B35" s="21"/>
      <c r="C35" s="21"/>
      <c r="D35" s="22"/>
    </row>
    <row r="36" spans="2:5">
      <c r="B36" s="214" t="s">
        <v>291</v>
      </c>
      <c r="C36" s="214" t="s">
        <v>163</v>
      </c>
      <c r="D36" s="215"/>
      <c r="E36" s="191">
        <f>'povezovalni hodnik'!F12</f>
        <v>0</v>
      </c>
    </row>
    <row r="37" spans="2:5" s="26" customFormat="1">
      <c r="C37" s="27"/>
      <c r="D37" s="20"/>
      <c r="E37" s="193"/>
    </row>
    <row r="38" spans="2:5">
      <c r="B38" s="231" t="s">
        <v>119</v>
      </c>
      <c r="C38" s="231"/>
      <c r="D38" s="231"/>
      <c r="E38" s="193">
        <f>E34+E32+E28+E23+E11+E36</f>
        <v>0</v>
      </c>
    </row>
    <row r="39" spans="2:5">
      <c r="B39" s="20" t="s">
        <v>295</v>
      </c>
      <c r="C39" s="20"/>
      <c r="D39" s="216">
        <v>0.22</v>
      </c>
      <c r="E39" s="193">
        <f>E38*22%</f>
        <v>0</v>
      </c>
    </row>
    <row r="40" spans="2:5" ht="16.5" thickBot="1">
      <c r="B40" s="225" t="s">
        <v>296</v>
      </c>
      <c r="C40" s="226"/>
      <c r="D40" s="226"/>
      <c r="E40" s="217">
        <f>SUM(E38:E39)</f>
        <v>0</v>
      </c>
    </row>
    <row r="42" spans="2:5">
      <c r="B42" s="21" t="s">
        <v>298</v>
      </c>
    </row>
    <row r="43" spans="2:5">
      <c r="B43" s="234" t="s">
        <v>297</v>
      </c>
    </row>
    <row r="44" spans="2:5">
      <c r="B44" s="234"/>
    </row>
    <row r="45" spans="2:5">
      <c r="B45" s="234"/>
    </row>
    <row r="46" spans="2:5">
      <c r="B46" s="234"/>
    </row>
    <row r="48" spans="2:5">
      <c r="B48" s="19" t="str">
        <f>+NASLOVNICA!A46</f>
        <v>Ljubljana , april 2014</v>
      </c>
    </row>
  </sheetData>
  <mergeCells count="7">
    <mergeCell ref="B40:D40"/>
    <mergeCell ref="B5:D5"/>
    <mergeCell ref="B15:D15"/>
    <mergeCell ref="B3:E3"/>
    <mergeCell ref="B38:D38"/>
    <mergeCell ref="B27:D27"/>
    <mergeCell ref="B31:D31"/>
  </mergeCells>
  <pageMargins left="1.1023622047244095" right="0.31496062992125984" top="0.74803149606299213" bottom="0.74803149606299213" header="0.31496062992125984" footer="0.31496062992125984"/>
  <pageSetup paperSize="9" orientation="portrait" r:id="rId1"/>
  <headerFooter>
    <oddHeader>&amp;CRekapitulacija</oddHeader>
    <oddFoote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showZeros="0" view="pageBreakPreview" topLeftCell="A115" zoomScaleNormal="100" zoomScaleSheetLayoutView="100" workbookViewId="0">
      <selection activeCell="F115" sqref="F115"/>
    </sheetView>
  </sheetViews>
  <sheetFormatPr defaultColWidth="9" defaultRowHeight="15"/>
  <cols>
    <col min="1" max="1" width="3" style="39" bestFit="1" customWidth="1"/>
    <col min="2" max="2" width="4.140625" style="39" bestFit="1" customWidth="1"/>
    <col min="3" max="3" width="58.7109375" style="63" customWidth="1"/>
    <col min="4" max="4" width="6.5703125" style="67" customWidth="1"/>
    <col min="5" max="5" width="11" style="64" customWidth="1"/>
    <col min="6" max="6" width="10.140625" style="196" bestFit="1" customWidth="1"/>
    <col min="7" max="7" width="14.140625" style="41" customWidth="1"/>
    <col min="8" max="16384" width="9" style="42"/>
  </cols>
  <sheetData>
    <row r="1" spans="1:7" s="33" customFormat="1">
      <c r="A1" s="29" t="s">
        <v>22</v>
      </c>
      <c r="B1" s="29" t="s">
        <v>21</v>
      </c>
      <c r="C1" s="30" t="s">
        <v>18</v>
      </c>
      <c r="D1" s="65" t="s">
        <v>17</v>
      </c>
      <c r="E1" s="31" t="s">
        <v>16</v>
      </c>
      <c r="F1" s="194" t="s">
        <v>15</v>
      </c>
      <c r="G1" s="32" t="s">
        <v>14</v>
      </c>
    </row>
    <row r="2" spans="1:7" s="38" customFormat="1">
      <c r="A2" s="34"/>
      <c r="B2" s="34"/>
      <c r="C2" s="35" t="s">
        <v>0</v>
      </c>
      <c r="D2" s="66"/>
      <c r="E2" s="36"/>
      <c r="F2" s="195"/>
      <c r="G2" s="37"/>
    </row>
    <row r="3" spans="1:7" ht="105">
      <c r="A3" s="39">
        <v>10</v>
      </c>
      <c r="B3" s="39">
        <v>88</v>
      </c>
      <c r="C3" s="40" t="s">
        <v>126</v>
      </c>
      <c r="D3" s="67" t="s">
        <v>26</v>
      </c>
      <c r="E3" s="41">
        <v>2</v>
      </c>
      <c r="G3" s="41">
        <f t="shared" ref="G3:G8" si="0">(E3*F3)</f>
        <v>0</v>
      </c>
    </row>
    <row r="4" spans="1:7" ht="45">
      <c r="A4" s="39">
        <v>10</v>
      </c>
      <c r="B4" s="39">
        <v>89</v>
      </c>
      <c r="C4" s="40" t="s">
        <v>112</v>
      </c>
      <c r="D4" s="67" t="s">
        <v>26</v>
      </c>
      <c r="E4" s="41">
        <v>2</v>
      </c>
      <c r="G4" s="41">
        <f t="shared" si="0"/>
        <v>0</v>
      </c>
    </row>
    <row r="5" spans="1:7" ht="45">
      <c r="A5" s="39">
        <v>10</v>
      </c>
      <c r="B5" s="39">
        <v>90</v>
      </c>
      <c r="C5" s="40" t="s">
        <v>111</v>
      </c>
      <c r="D5" s="67" t="s">
        <v>26</v>
      </c>
      <c r="E5" s="41">
        <v>2</v>
      </c>
      <c r="G5" s="41">
        <f t="shared" si="0"/>
        <v>0</v>
      </c>
    </row>
    <row r="6" spans="1:7" ht="45">
      <c r="A6" s="39">
        <v>10</v>
      </c>
      <c r="B6" s="39">
        <v>91</v>
      </c>
      <c r="C6" s="40" t="s">
        <v>110</v>
      </c>
      <c r="D6" s="67" t="s">
        <v>26</v>
      </c>
      <c r="E6" s="41">
        <v>8</v>
      </c>
      <c r="G6" s="41">
        <f t="shared" si="0"/>
        <v>0</v>
      </c>
    </row>
    <row r="7" spans="1:7" ht="45">
      <c r="A7" s="39">
        <v>10</v>
      </c>
      <c r="B7" s="39">
        <v>92</v>
      </c>
      <c r="C7" s="40" t="s">
        <v>109</v>
      </c>
      <c r="D7" s="67" t="s">
        <v>26</v>
      </c>
      <c r="E7" s="41">
        <v>4</v>
      </c>
      <c r="G7" s="41">
        <f t="shared" si="0"/>
        <v>0</v>
      </c>
    </row>
    <row r="8" spans="1:7" ht="45">
      <c r="A8" s="39">
        <v>10</v>
      </c>
      <c r="B8" s="39">
        <v>93</v>
      </c>
      <c r="C8" s="40" t="s">
        <v>108</v>
      </c>
      <c r="D8" s="67" t="s">
        <v>26</v>
      </c>
      <c r="E8" s="41">
        <v>4</v>
      </c>
      <c r="G8" s="41">
        <f t="shared" si="0"/>
        <v>0</v>
      </c>
    </row>
    <row r="9" spans="1:7" ht="45">
      <c r="A9" s="39">
        <v>10</v>
      </c>
      <c r="B9" s="39">
        <v>104</v>
      </c>
      <c r="C9" s="40" t="s">
        <v>107</v>
      </c>
      <c r="D9" s="67" t="s">
        <v>24</v>
      </c>
      <c r="E9" s="41">
        <v>104.4</v>
      </c>
      <c r="G9" s="41">
        <f t="shared" ref="G9:G30" si="1">(E9*F9)</f>
        <v>0</v>
      </c>
    </row>
    <row r="10" spans="1:7" ht="180">
      <c r="A10" s="39">
        <v>10</v>
      </c>
      <c r="B10" s="39">
        <v>105</v>
      </c>
      <c r="C10" s="40" t="s">
        <v>106</v>
      </c>
      <c r="D10" s="67" t="s">
        <v>46</v>
      </c>
      <c r="E10" s="41">
        <v>318.642</v>
      </c>
      <c r="G10" s="41">
        <f t="shared" si="1"/>
        <v>0</v>
      </c>
    </row>
    <row r="11" spans="1:7" ht="195">
      <c r="A11" s="39">
        <v>10</v>
      </c>
      <c r="B11" s="39">
        <v>106</v>
      </c>
      <c r="C11" s="40" t="s">
        <v>105</v>
      </c>
      <c r="D11" s="67" t="s">
        <v>46</v>
      </c>
      <c r="E11" s="41">
        <v>136.78</v>
      </c>
      <c r="G11" s="41">
        <f t="shared" si="1"/>
        <v>0</v>
      </c>
    </row>
    <row r="12" spans="1:7" ht="195">
      <c r="A12" s="39">
        <v>10</v>
      </c>
      <c r="B12" s="39">
        <v>107</v>
      </c>
      <c r="C12" s="40" t="s">
        <v>104</v>
      </c>
      <c r="D12" s="67" t="s">
        <v>46</v>
      </c>
      <c r="E12" s="41">
        <v>81.62</v>
      </c>
      <c r="G12" s="41">
        <f t="shared" si="1"/>
        <v>0</v>
      </c>
    </row>
    <row r="13" spans="1:7" ht="195">
      <c r="A13" s="39">
        <v>10</v>
      </c>
      <c r="B13" s="39">
        <v>108</v>
      </c>
      <c r="C13" s="40" t="s">
        <v>103</v>
      </c>
      <c r="D13" s="67" t="s">
        <v>46</v>
      </c>
      <c r="E13" s="41">
        <v>68.92</v>
      </c>
      <c r="G13" s="41">
        <f t="shared" si="1"/>
        <v>0</v>
      </c>
    </row>
    <row r="14" spans="1:7" ht="195">
      <c r="A14" s="39">
        <v>10</v>
      </c>
      <c r="B14" s="39">
        <v>109</v>
      </c>
      <c r="C14" s="40" t="s">
        <v>102</v>
      </c>
      <c r="D14" s="67" t="s">
        <v>46</v>
      </c>
      <c r="E14" s="41">
        <v>21.64</v>
      </c>
      <c r="G14" s="41">
        <f t="shared" si="1"/>
        <v>0</v>
      </c>
    </row>
    <row r="15" spans="1:7" ht="210">
      <c r="A15" s="39">
        <v>10</v>
      </c>
      <c r="B15" s="39">
        <v>110</v>
      </c>
      <c r="C15" s="40" t="s">
        <v>101</v>
      </c>
      <c r="D15" s="67" t="s">
        <v>46</v>
      </c>
      <c r="E15" s="41">
        <v>210.4</v>
      </c>
      <c r="G15" s="41">
        <f t="shared" si="1"/>
        <v>0</v>
      </c>
    </row>
    <row r="16" spans="1:7" ht="60">
      <c r="A16" s="39">
        <v>10</v>
      </c>
      <c r="B16" s="39">
        <v>111</v>
      </c>
      <c r="C16" s="40" t="s">
        <v>100</v>
      </c>
      <c r="D16" s="67" t="s">
        <v>46</v>
      </c>
      <c r="E16" s="41">
        <v>211.74</v>
      </c>
      <c r="G16" s="41">
        <f t="shared" si="1"/>
        <v>0</v>
      </c>
    </row>
    <row r="17" spans="1:7" ht="60">
      <c r="A17" s="39">
        <v>10</v>
      </c>
      <c r="B17" s="39">
        <v>112</v>
      </c>
      <c r="C17" s="40" t="s">
        <v>99</v>
      </c>
      <c r="D17" s="67" t="s">
        <v>26</v>
      </c>
      <c r="E17" s="41">
        <v>2</v>
      </c>
      <c r="G17" s="41">
        <f t="shared" si="1"/>
        <v>0</v>
      </c>
    </row>
    <row r="18" spans="1:7" ht="45">
      <c r="A18" s="39">
        <v>10</v>
      </c>
      <c r="B18" s="39">
        <v>113</v>
      </c>
      <c r="C18" s="40" t="s">
        <v>127</v>
      </c>
      <c r="D18" s="67" t="s">
        <v>46</v>
      </c>
      <c r="E18" s="41">
        <v>13.2</v>
      </c>
      <c r="G18" s="41">
        <f t="shared" si="1"/>
        <v>0</v>
      </c>
    </row>
    <row r="19" spans="1:7" ht="45">
      <c r="A19" s="39">
        <v>10</v>
      </c>
      <c r="B19" s="39">
        <v>114</v>
      </c>
      <c r="C19" s="40" t="s">
        <v>98</v>
      </c>
      <c r="D19" s="67" t="s">
        <v>26</v>
      </c>
      <c r="E19" s="41">
        <v>6</v>
      </c>
      <c r="G19" s="41">
        <f t="shared" si="1"/>
        <v>0</v>
      </c>
    </row>
    <row r="20" spans="1:7" ht="60">
      <c r="A20" s="39">
        <v>10</v>
      </c>
      <c r="B20" s="39">
        <v>115</v>
      </c>
      <c r="C20" s="40" t="s">
        <v>128</v>
      </c>
      <c r="D20" s="67" t="s">
        <v>26</v>
      </c>
      <c r="E20" s="41">
        <v>5</v>
      </c>
      <c r="G20" s="41">
        <f t="shared" si="1"/>
        <v>0</v>
      </c>
    </row>
    <row r="21" spans="1:7" ht="45">
      <c r="A21" s="39">
        <v>10</v>
      </c>
      <c r="B21" s="39">
        <v>116</v>
      </c>
      <c r="C21" s="40" t="s">
        <v>97</v>
      </c>
      <c r="D21" s="67" t="s">
        <v>26</v>
      </c>
      <c r="E21" s="41">
        <v>5</v>
      </c>
      <c r="G21" s="41">
        <f t="shared" si="1"/>
        <v>0</v>
      </c>
    </row>
    <row r="22" spans="1:7" ht="45">
      <c r="A22" s="39">
        <v>10</v>
      </c>
      <c r="B22" s="39">
        <v>117</v>
      </c>
      <c r="C22" s="40" t="s">
        <v>96</v>
      </c>
      <c r="D22" s="67" t="s">
        <v>26</v>
      </c>
      <c r="E22" s="41">
        <v>5</v>
      </c>
      <c r="G22" s="41">
        <f t="shared" si="1"/>
        <v>0</v>
      </c>
    </row>
    <row r="23" spans="1:7" ht="60">
      <c r="A23" s="39">
        <v>10</v>
      </c>
      <c r="B23" s="39">
        <v>118</v>
      </c>
      <c r="C23" s="40" t="s">
        <v>95</v>
      </c>
      <c r="D23" s="67" t="s">
        <v>26</v>
      </c>
      <c r="E23" s="41">
        <v>2</v>
      </c>
      <c r="G23" s="41">
        <f t="shared" si="1"/>
        <v>0</v>
      </c>
    </row>
    <row r="24" spans="1:7" ht="60">
      <c r="A24" s="39">
        <v>10</v>
      </c>
      <c r="B24" s="39">
        <v>119</v>
      </c>
      <c r="C24" s="40" t="s">
        <v>94</v>
      </c>
      <c r="D24" s="67" t="s">
        <v>26</v>
      </c>
      <c r="E24" s="41">
        <v>3</v>
      </c>
      <c r="G24" s="41">
        <f t="shared" si="1"/>
        <v>0</v>
      </c>
    </row>
    <row r="25" spans="1:7" ht="45">
      <c r="A25" s="39">
        <v>10</v>
      </c>
      <c r="B25" s="39">
        <v>120</v>
      </c>
      <c r="C25" s="40" t="s">
        <v>93</v>
      </c>
      <c r="D25" s="67" t="s">
        <v>26</v>
      </c>
      <c r="E25" s="41">
        <v>1</v>
      </c>
      <c r="G25" s="41">
        <f t="shared" si="1"/>
        <v>0</v>
      </c>
    </row>
    <row r="26" spans="1:7" ht="60">
      <c r="A26" s="39">
        <v>10</v>
      </c>
      <c r="B26" s="39">
        <v>121</v>
      </c>
      <c r="C26" s="40" t="s">
        <v>92</v>
      </c>
      <c r="D26" s="67" t="s">
        <v>26</v>
      </c>
      <c r="E26" s="41">
        <v>3</v>
      </c>
      <c r="G26" s="41">
        <f t="shared" si="1"/>
        <v>0</v>
      </c>
    </row>
    <row r="27" spans="1:7" ht="75">
      <c r="A27" s="39">
        <v>10</v>
      </c>
      <c r="B27" s="39">
        <v>122</v>
      </c>
      <c r="C27" s="40" t="s">
        <v>91</v>
      </c>
      <c r="D27" s="67" t="s">
        <v>26</v>
      </c>
      <c r="E27" s="41">
        <v>1</v>
      </c>
      <c r="G27" s="41">
        <f t="shared" si="1"/>
        <v>0</v>
      </c>
    </row>
    <row r="28" spans="1:7" ht="60">
      <c r="A28" s="39">
        <v>10</v>
      </c>
      <c r="B28" s="39">
        <v>126</v>
      </c>
      <c r="C28" s="40" t="s">
        <v>90</v>
      </c>
      <c r="D28" s="67" t="s">
        <v>24</v>
      </c>
      <c r="E28" s="41">
        <v>150</v>
      </c>
      <c r="G28" s="41">
        <f t="shared" si="1"/>
        <v>0</v>
      </c>
    </row>
    <row r="29" spans="1:7" ht="60">
      <c r="A29" s="39">
        <v>10</v>
      </c>
      <c r="B29" s="39">
        <v>127</v>
      </c>
      <c r="C29" s="40" t="s">
        <v>89</v>
      </c>
      <c r="D29" s="67" t="s">
        <v>24</v>
      </c>
      <c r="E29" s="41">
        <v>46.46</v>
      </c>
      <c r="G29" s="41">
        <f t="shared" si="1"/>
        <v>0</v>
      </c>
    </row>
    <row r="30" spans="1:7" ht="45">
      <c r="A30" s="39">
        <v>10</v>
      </c>
      <c r="B30" s="39">
        <v>128</v>
      </c>
      <c r="C30" s="40" t="s">
        <v>88</v>
      </c>
      <c r="D30" s="67" t="s">
        <v>24</v>
      </c>
      <c r="E30" s="41">
        <v>9.6</v>
      </c>
      <c r="G30" s="41">
        <f t="shared" si="1"/>
        <v>0</v>
      </c>
    </row>
    <row r="31" spans="1:7" s="46" customFormat="1" ht="15.75" thickBot="1">
      <c r="A31" s="43"/>
      <c r="B31" s="43"/>
      <c r="C31" s="44" t="s">
        <v>114</v>
      </c>
      <c r="D31" s="68"/>
      <c r="E31" s="45"/>
      <c r="F31" s="197"/>
      <c r="G31" s="45">
        <f>SUM(G3:G30)</f>
        <v>0</v>
      </c>
    </row>
    <row r="32" spans="1:7">
      <c r="C32" s="40"/>
      <c r="E32" s="41"/>
    </row>
    <row r="33" spans="1:7" s="38" customFormat="1" ht="15.75" thickBot="1">
      <c r="A33" s="47">
        <v>13</v>
      </c>
      <c r="B33" s="47" t="s">
        <v>29</v>
      </c>
      <c r="C33" s="48" t="s">
        <v>1</v>
      </c>
      <c r="D33" s="69"/>
      <c r="E33" s="49"/>
      <c r="F33" s="198"/>
      <c r="G33" s="50"/>
    </row>
    <row r="34" spans="1:7" ht="180">
      <c r="A34" s="39">
        <v>13</v>
      </c>
      <c r="B34" s="39">
        <v>1</v>
      </c>
      <c r="C34" s="40" t="s">
        <v>87</v>
      </c>
      <c r="E34" s="41">
        <v>0</v>
      </c>
      <c r="F34" s="196">
        <v>0</v>
      </c>
      <c r="G34" s="41">
        <f>(E34*F34)</f>
        <v>0</v>
      </c>
    </row>
    <row r="35" spans="1:7" ht="75">
      <c r="A35" s="39">
        <v>13</v>
      </c>
      <c r="B35" s="39">
        <v>2</v>
      </c>
      <c r="C35" s="40" t="s">
        <v>86</v>
      </c>
      <c r="D35" s="67" t="s">
        <v>24</v>
      </c>
      <c r="E35" s="41">
        <v>57.9</v>
      </c>
      <c r="G35" s="41">
        <f>(E35*F35)</f>
        <v>0</v>
      </c>
    </row>
    <row r="36" spans="1:7" ht="30">
      <c r="A36" s="39">
        <v>13</v>
      </c>
      <c r="B36" s="39">
        <v>3</v>
      </c>
      <c r="C36" s="40" t="s">
        <v>85</v>
      </c>
      <c r="D36" s="67" t="s">
        <v>83</v>
      </c>
      <c r="E36" s="41">
        <v>150</v>
      </c>
      <c r="G36" s="41">
        <f>(E36*F36)</f>
        <v>0</v>
      </c>
    </row>
    <row r="37" spans="1:7" ht="30">
      <c r="A37" s="39">
        <v>13</v>
      </c>
      <c r="B37" s="39">
        <v>4</v>
      </c>
      <c r="C37" s="40" t="s">
        <v>84</v>
      </c>
      <c r="D37" s="67" t="s">
        <v>83</v>
      </c>
      <c r="E37" s="41">
        <v>150</v>
      </c>
      <c r="G37" s="41">
        <f>(E37*F37)</f>
        <v>0</v>
      </c>
    </row>
    <row r="38" spans="1:7" s="46" customFormat="1" ht="15.75" thickBot="1">
      <c r="A38" s="43"/>
      <c r="B38" s="43"/>
      <c r="C38" s="44" t="s">
        <v>114</v>
      </c>
      <c r="D38" s="68"/>
      <c r="E38" s="45"/>
      <c r="F38" s="197"/>
      <c r="G38" s="45">
        <f>SUM(G34:G37)</f>
        <v>0</v>
      </c>
    </row>
    <row r="39" spans="1:7">
      <c r="C39" s="40"/>
      <c r="E39" s="41"/>
    </row>
    <row r="40" spans="1:7" s="38" customFormat="1" ht="15.75" thickBot="1">
      <c r="A40" s="47">
        <v>16</v>
      </c>
      <c r="B40" s="47" t="s">
        <v>29</v>
      </c>
      <c r="C40" s="48" t="s">
        <v>20</v>
      </c>
      <c r="D40" s="69"/>
      <c r="E40" s="49"/>
      <c r="F40" s="198"/>
      <c r="G40" s="50"/>
    </row>
    <row r="41" spans="1:7" ht="180">
      <c r="A41" s="39">
        <v>16</v>
      </c>
      <c r="B41" s="39">
        <v>1</v>
      </c>
      <c r="C41" s="40" t="s">
        <v>82</v>
      </c>
      <c r="E41" s="41">
        <v>0</v>
      </c>
      <c r="F41" s="196">
        <v>0</v>
      </c>
      <c r="G41" s="41">
        <f t="shared" ref="G41:G43" si="2">(E41*F41)</f>
        <v>0</v>
      </c>
    </row>
    <row r="42" spans="1:7" ht="270">
      <c r="A42" s="39">
        <v>16</v>
      </c>
      <c r="B42" s="39">
        <v>2</v>
      </c>
      <c r="C42" s="40" t="s">
        <v>81</v>
      </c>
      <c r="D42" s="67" t="s">
        <v>24</v>
      </c>
      <c r="E42" s="41">
        <v>102.26</v>
      </c>
      <c r="G42" s="41">
        <f t="shared" si="2"/>
        <v>0</v>
      </c>
    </row>
    <row r="43" spans="1:7" ht="165">
      <c r="A43" s="39">
        <v>16</v>
      </c>
      <c r="B43" s="39">
        <v>7</v>
      </c>
      <c r="C43" s="40" t="s">
        <v>80</v>
      </c>
      <c r="D43" s="67" t="s">
        <v>46</v>
      </c>
      <c r="E43" s="41">
        <v>4.8</v>
      </c>
      <c r="G43" s="41">
        <f t="shared" si="2"/>
        <v>0</v>
      </c>
    </row>
    <row r="44" spans="1:7" s="46" customFormat="1" ht="15.75" thickBot="1">
      <c r="A44" s="43"/>
      <c r="B44" s="43"/>
      <c r="C44" s="44" t="s">
        <v>114</v>
      </c>
      <c r="D44" s="68"/>
      <c r="E44" s="45"/>
      <c r="F44" s="197"/>
      <c r="G44" s="45">
        <f>SUM(G41:G43)</f>
        <v>0</v>
      </c>
    </row>
    <row r="45" spans="1:7">
      <c r="C45" s="40"/>
      <c r="E45" s="41"/>
    </row>
    <row r="46" spans="1:7" s="38" customFormat="1" ht="15.75" thickBot="1">
      <c r="A46" s="47">
        <v>17</v>
      </c>
      <c r="B46" s="47" t="s">
        <v>29</v>
      </c>
      <c r="C46" s="48" t="s">
        <v>79</v>
      </c>
      <c r="D46" s="69"/>
      <c r="E46" s="49"/>
      <c r="F46" s="198"/>
      <c r="G46" s="50"/>
    </row>
    <row r="47" spans="1:7" ht="165">
      <c r="A47" s="39">
        <v>17</v>
      </c>
      <c r="B47" s="39">
        <v>1</v>
      </c>
      <c r="C47" s="40" t="s">
        <v>76</v>
      </c>
      <c r="E47" s="41">
        <v>0</v>
      </c>
      <c r="F47" s="196">
        <v>0</v>
      </c>
      <c r="G47" s="41">
        <f>(E47*F47)</f>
        <v>0</v>
      </c>
    </row>
    <row r="48" spans="1:7" ht="165">
      <c r="A48" s="39">
        <v>17</v>
      </c>
      <c r="B48" s="39">
        <v>2</v>
      </c>
      <c r="C48" s="40" t="s">
        <v>78</v>
      </c>
      <c r="D48" s="67" t="s">
        <v>46</v>
      </c>
      <c r="E48" s="41">
        <v>79.3</v>
      </c>
      <c r="G48" s="41">
        <f>(E48*F48)</f>
        <v>0</v>
      </c>
    </row>
    <row r="49" spans="1:7" ht="60">
      <c r="A49" s="39">
        <v>17</v>
      </c>
      <c r="B49" s="39">
        <v>3</v>
      </c>
      <c r="C49" s="40" t="s">
        <v>77</v>
      </c>
      <c r="D49" s="67" t="s">
        <v>46</v>
      </c>
      <c r="E49" s="41">
        <v>13.3</v>
      </c>
      <c r="G49" s="41">
        <f>(E49*F49)</f>
        <v>0</v>
      </c>
    </row>
    <row r="50" spans="1:7" s="46" customFormat="1" ht="15.75" thickBot="1">
      <c r="A50" s="43"/>
      <c r="B50" s="43"/>
      <c r="C50" s="44" t="s">
        <v>114</v>
      </c>
      <c r="D50" s="68"/>
      <c r="E50" s="45"/>
      <c r="F50" s="197"/>
      <c r="G50" s="45">
        <f>SUM(G47:G49)</f>
        <v>0</v>
      </c>
    </row>
    <row r="51" spans="1:7">
      <c r="C51" s="40"/>
      <c r="E51" s="41"/>
    </row>
    <row r="52" spans="1:7">
      <c r="C52" s="40"/>
      <c r="E52" s="41"/>
    </row>
    <row r="53" spans="1:7" s="38" customFormat="1" ht="15.75" thickBot="1">
      <c r="A53" s="47">
        <v>19</v>
      </c>
      <c r="B53" s="47" t="s">
        <v>29</v>
      </c>
      <c r="C53" s="48" t="s">
        <v>75</v>
      </c>
      <c r="D53" s="69"/>
      <c r="E53" s="49"/>
      <c r="F53" s="198"/>
      <c r="G53" s="50"/>
    </row>
    <row r="54" spans="1:7" ht="165">
      <c r="A54" s="39">
        <v>19</v>
      </c>
      <c r="B54" s="39">
        <v>1</v>
      </c>
      <c r="C54" s="40" t="s">
        <v>74</v>
      </c>
      <c r="E54" s="41">
        <v>0</v>
      </c>
      <c r="F54" s="196">
        <v>0</v>
      </c>
      <c r="G54" s="41">
        <f t="shared" ref="G54:G60" si="3">(E54*F54)</f>
        <v>0</v>
      </c>
    </row>
    <row r="55" spans="1:7" ht="255">
      <c r="A55" s="39">
        <v>19</v>
      </c>
      <c r="B55" s="39">
        <v>2</v>
      </c>
      <c r="C55" s="40" t="s">
        <v>129</v>
      </c>
      <c r="E55" s="41">
        <v>0</v>
      </c>
      <c r="F55" s="196">
        <v>0</v>
      </c>
      <c r="G55" s="41">
        <f t="shared" si="3"/>
        <v>0</v>
      </c>
    </row>
    <row r="56" spans="1:7" ht="210">
      <c r="A56" s="39">
        <v>19</v>
      </c>
      <c r="B56" s="39">
        <v>3</v>
      </c>
      <c r="C56" s="40" t="s">
        <v>73</v>
      </c>
      <c r="D56" s="67" t="s">
        <v>46</v>
      </c>
      <c r="E56" s="41">
        <v>91.53</v>
      </c>
      <c r="G56" s="41">
        <f t="shared" si="3"/>
        <v>0</v>
      </c>
    </row>
    <row r="57" spans="1:7" ht="300">
      <c r="A57" s="39">
        <v>19</v>
      </c>
      <c r="B57" s="39">
        <v>4</v>
      </c>
      <c r="C57" s="40" t="s">
        <v>130</v>
      </c>
      <c r="E57" s="41">
        <v>0</v>
      </c>
      <c r="F57" s="196">
        <v>0</v>
      </c>
      <c r="G57" s="41">
        <f t="shared" si="3"/>
        <v>0</v>
      </c>
    </row>
    <row r="58" spans="1:7" ht="165">
      <c r="A58" s="39">
        <v>19</v>
      </c>
      <c r="B58" s="39">
        <v>5</v>
      </c>
      <c r="C58" s="51" t="s">
        <v>115</v>
      </c>
      <c r="D58" s="67" t="s">
        <v>46</v>
      </c>
      <c r="E58" s="41">
        <v>7.524</v>
      </c>
      <c r="G58" s="41">
        <f t="shared" si="3"/>
        <v>0</v>
      </c>
    </row>
    <row r="59" spans="1:7" ht="270">
      <c r="A59" s="39">
        <v>19</v>
      </c>
      <c r="B59" s="39">
        <v>6</v>
      </c>
      <c r="C59" s="40" t="s">
        <v>131</v>
      </c>
      <c r="E59" s="41">
        <v>0</v>
      </c>
      <c r="F59" s="196">
        <v>0</v>
      </c>
      <c r="G59" s="41">
        <f t="shared" si="3"/>
        <v>0</v>
      </c>
    </row>
    <row r="60" spans="1:7" ht="90">
      <c r="A60" s="39">
        <v>19</v>
      </c>
      <c r="B60" s="39">
        <v>7</v>
      </c>
      <c r="C60" s="40" t="s">
        <v>72</v>
      </c>
      <c r="D60" s="67" t="s">
        <v>46</v>
      </c>
      <c r="E60" s="41">
        <v>4.6500000000000004</v>
      </c>
      <c r="G60" s="41">
        <f t="shared" si="3"/>
        <v>0</v>
      </c>
    </row>
    <row r="61" spans="1:7" s="46" customFormat="1" ht="15.75" thickBot="1">
      <c r="A61" s="43"/>
      <c r="B61" s="43"/>
      <c r="C61" s="44" t="s">
        <v>114</v>
      </c>
      <c r="D61" s="68"/>
      <c r="E61" s="45"/>
      <c r="F61" s="197"/>
      <c r="G61" s="45">
        <f>SUM(G54:G60)</f>
        <v>0</v>
      </c>
    </row>
    <row r="62" spans="1:7">
      <c r="C62" s="40"/>
      <c r="E62" s="41"/>
    </row>
    <row r="63" spans="1:7" s="38" customFormat="1">
      <c r="A63" s="34"/>
      <c r="B63" s="34"/>
      <c r="C63" s="35" t="s">
        <v>2</v>
      </c>
      <c r="D63" s="66"/>
      <c r="E63" s="36"/>
      <c r="F63" s="195"/>
      <c r="G63" s="37"/>
    </row>
    <row r="64" spans="1:7" s="38" customFormat="1" ht="15.75" thickBot="1">
      <c r="A64" s="47">
        <v>40</v>
      </c>
      <c r="B64" s="47" t="s">
        <v>29</v>
      </c>
      <c r="C64" s="48" t="s">
        <v>71</v>
      </c>
      <c r="D64" s="69"/>
      <c r="E64" s="49"/>
      <c r="F64" s="198"/>
      <c r="G64" s="50"/>
    </row>
    <row r="65" spans="1:7" ht="270">
      <c r="A65" s="39">
        <v>40</v>
      </c>
      <c r="B65" s="39">
        <v>1</v>
      </c>
      <c r="C65" s="40" t="s">
        <v>38</v>
      </c>
      <c r="E65" s="41">
        <v>0</v>
      </c>
      <c r="F65" s="196">
        <v>0</v>
      </c>
      <c r="G65" s="41">
        <f t="shared" ref="G65:G71" si="4">(E65*F65)</f>
        <v>0</v>
      </c>
    </row>
    <row r="66" spans="1:7" ht="45">
      <c r="A66" s="39">
        <v>40</v>
      </c>
      <c r="B66" s="39">
        <v>2</v>
      </c>
      <c r="C66" s="40" t="s">
        <v>70</v>
      </c>
      <c r="D66" s="67" t="s">
        <v>24</v>
      </c>
      <c r="E66" s="41">
        <v>102.12</v>
      </c>
      <c r="G66" s="41">
        <f t="shared" si="4"/>
        <v>0</v>
      </c>
    </row>
    <row r="67" spans="1:7" ht="45">
      <c r="A67" s="39">
        <v>40</v>
      </c>
      <c r="B67" s="39">
        <v>3</v>
      </c>
      <c r="C67" s="40" t="s">
        <v>69</v>
      </c>
      <c r="D67" s="67" t="s">
        <v>24</v>
      </c>
      <c r="E67" s="41">
        <v>50</v>
      </c>
      <c r="G67" s="41">
        <f t="shared" si="4"/>
        <v>0</v>
      </c>
    </row>
    <row r="68" spans="1:7" ht="45">
      <c r="A68" s="39">
        <v>40</v>
      </c>
      <c r="B68" s="39">
        <v>4</v>
      </c>
      <c r="C68" s="40" t="s">
        <v>68</v>
      </c>
      <c r="D68" s="67" t="s">
        <v>24</v>
      </c>
      <c r="E68" s="41">
        <v>46.5</v>
      </c>
      <c r="G68" s="41">
        <f t="shared" si="4"/>
        <v>0</v>
      </c>
    </row>
    <row r="69" spans="1:7" ht="45">
      <c r="A69" s="39">
        <v>40</v>
      </c>
      <c r="B69" s="39">
        <v>5</v>
      </c>
      <c r="C69" s="40" t="s">
        <v>67</v>
      </c>
      <c r="D69" s="67" t="s">
        <v>24</v>
      </c>
      <c r="E69" s="41">
        <v>9.6</v>
      </c>
      <c r="G69" s="41">
        <f t="shared" si="4"/>
        <v>0</v>
      </c>
    </row>
    <row r="70" spans="1:7">
      <c r="A70" s="39">
        <v>40</v>
      </c>
      <c r="B70" s="39">
        <v>6</v>
      </c>
      <c r="C70" s="40" t="s">
        <v>66</v>
      </c>
      <c r="D70" s="67" t="s">
        <v>24</v>
      </c>
      <c r="E70" s="41">
        <v>46.5</v>
      </c>
      <c r="G70" s="41">
        <f t="shared" si="4"/>
        <v>0</v>
      </c>
    </row>
    <row r="71" spans="1:7" ht="45">
      <c r="A71" s="39">
        <v>40</v>
      </c>
      <c r="B71" s="39">
        <v>7</v>
      </c>
      <c r="C71" s="40" t="s">
        <v>132</v>
      </c>
      <c r="D71" s="67" t="s">
        <v>24</v>
      </c>
      <c r="E71" s="41">
        <v>32</v>
      </c>
      <c r="G71" s="41">
        <f t="shared" si="4"/>
        <v>0</v>
      </c>
    </row>
    <row r="72" spans="1:7" s="46" customFormat="1" ht="15.75" thickBot="1">
      <c r="A72" s="43"/>
      <c r="B72" s="43"/>
      <c r="C72" s="44" t="s">
        <v>114</v>
      </c>
      <c r="D72" s="68"/>
      <c r="E72" s="45"/>
      <c r="F72" s="197"/>
      <c r="G72" s="45">
        <f>SUM(G65:G71)</f>
        <v>0</v>
      </c>
    </row>
    <row r="73" spans="1:7">
      <c r="C73" s="40"/>
      <c r="E73" s="41"/>
    </row>
    <row r="74" spans="1:7" s="38" customFormat="1" ht="15.75" thickBot="1">
      <c r="A74" s="47">
        <v>41</v>
      </c>
      <c r="B74" s="47" t="s">
        <v>29</v>
      </c>
      <c r="C74" s="48" t="s">
        <v>65</v>
      </c>
      <c r="D74" s="69"/>
      <c r="E74" s="49"/>
      <c r="F74" s="198"/>
      <c r="G74" s="50"/>
    </row>
    <row r="75" spans="1:7" ht="285">
      <c r="A75" s="39">
        <v>41</v>
      </c>
      <c r="B75" s="39">
        <v>1</v>
      </c>
      <c r="C75" s="40" t="s">
        <v>64</v>
      </c>
      <c r="E75" s="41">
        <v>0</v>
      </c>
      <c r="F75" s="196">
        <v>0</v>
      </c>
      <c r="G75" s="41">
        <f t="shared" ref="G75:G93" si="5">(E75*F75)</f>
        <v>0</v>
      </c>
    </row>
    <row r="76" spans="1:7" ht="75">
      <c r="A76" s="39">
        <v>41</v>
      </c>
      <c r="B76" s="39">
        <v>2</v>
      </c>
      <c r="C76" s="40" t="s">
        <v>63</v>
      </c>
      <c r="E76" s="41">
        <v>0</v>
      </c>
      <c r="F76" s="196">
        <v>0</v>
      </c>
      <c r="G76" s="41">
        <f t="shared" si="5"/>
        <v>0</v>
      </c>
    </row>
    <row r="77" spans="1:7" ht="149.25" customHeight="1">
      <c r="A77" s="39">
        <v>41</v>
      </c>
      <c r="B77" s="39">
        <v>3</v>
      </c>
      <c r="C77" s="40" t="s">
        <v>133</v>
      </c>
      <c r="E77" s="41">
        <v>0</v>
      </c>
      <c r="F77" s="196">
        <v>0</v>
      </c>
      <c r="G77" s="41">
        <f t="shared" si="5"/>
        <v>0</v>
      </c>
    </row>
    <row r="78" spans="1:7" ht="79.5" customHeight="1">
      <c r="A78" s="39">
        <v>41</v>
      </c>
      <c r="B78" s="39">
        <v>4</v>
      </c>
      <c r="C78" s="40" t="s">
        <v>62</v>
      </c>
      <c r="D78" s="67" t="s">
        <v>46</v>
      </c>
      <c r="E78" s="41">
        <v>550.78</v>
      </c>
      <c r="G78" s="41">
        <f t="shared" si="5"/>
        <v>0</v>
      </c>
    </row>
    <row r="79" spans="1:7" ht="240">
      <c r="A79" s="39">
        <v>41</v>
      </c>
      <c r="B79" s="39">
        <v>5</v>
      </c>
      <c r="C79" s="40" t="s">
        <v>134</v>
      </c>
      <c r="E79" s="41">
        <v>0</v>
      </c>
      <c r="G79" s="41">
        <f t="shared" si="5"/>
        <v>0</v>
      </c>
    </row>
    <row r="80" spans="1:7" ht="127.5" customHeight="1">
      <c r="A80" s="39">
        <v>41</v>
      </c>
      <c r="B80" s="39">
        <v>6</v>
      </c>
      <c r="C80" s="40" t="s">
        <v>61</v>
      </c>
      <c r="D80" s="67" t="s">
        <v>46</v>
      </c>
      <c r="E80" s="41">
        <v>142.60969976905301</v>
      </c>
      <c r="G80" s="41">
        <f t="shared" si="5"/>
        <v>0</v>
      </c>
    </row>
    <row r="81" spans="1:7" ht="241.5" customHeight="1">
      <c r="A81" s="39">
        <v>41</v>
      </c>
      <c r="B81" s="39">
        <v>7</v>
      </c>
      <c r="C81" s="40" t="s">
        <v>135</v>
      </c>
      <c r="E81" s="41">
        <v>0</v>
      </c>
      <c r="G81" s="41">
        <f t="shared" si="5"/>
        <v>0</v>
      </c>
    </row>
    <row r="82" spans="1:7" ht="135">
      <c r="A82" s="39">
        <v>41</v>
      </c>
      <c r="B82" s="39">
        <v>8</v>
      </c>
      <c r="C82" s="40" t="s">
        <v>60</v>
      </c>
      <c r="D82" s="67" t="s">
        <v>46</v>
      </c>
      <c r="E82" s="41">
        <v>80.900000000000006</v>
      </c>
      <c r="G82" s="41">
        <f t="shared" si="5"/>
        <v>0</v>
      </c>
    </row>
    <row r="83" spans="1:7" ht="134.25" customHeight="1">
      <c r="A83" s="39">
        <v>41</v>
      </c>
      <c r="B83" s="39">
        <v>9</v>
      </c>
      <c r="C83" s="40" t="s">
        <v>136</v>
      </c>
      <c r="D83" s="67" t="s">
        <v>46</v>
      </c>
      <c r="E83" s="41">
        <v>32.72</v>
      </c>
      <c r="G83" s="41">
        <f t="shared" si="5"/>
        <v>0</v>
      </c>
    </row>
    <row r="84" spans="1:7" ht="117.75" customHeight="1">
      <c r="A84" s="39">
        <v>41</v>
      </c>
      <c r="B84" s="39">
        <v>10</v>
      </c>
      <c r="C84" s="40" t="s">
        <v>137</v>
      </c>
      <c r="D84" s="67" t="s">
        <v>46</v>
      </c>
      <c r="E84" s="41">
        <v>25.62</v>
      </c>
      <c r="G84" s="41">
        <f t="shared" si="5"/>
        <v>0</v>
      </c>
    </row>
    <row r="85" spans="1:7" ht="210">
      <c r="A85" s="39">
        <v>41</v>
      </c>
      <c r="B85" s="39">
        <v>12</v>
      </c>
      <c r="C85" s="40" t="s">
        <v>138</v>
      </c>
      <c r="D85" s="67" t="s">
        <v>46</v>
      </c>
      <c r="E85" s="41">
        <v>30.24</v>
      </c>
      <c r="G85" s="41">
        <f t="shared" si="5"/>
        <v>0</v>
      </c>
    </row>
    <row r="86" spans="1:7" ht="115.5" customHeight="1">
      <c r="A86" s="39">
        <v>41</v>
      </c>
      <c r="B86" s="39">
        <v>14</v>
      </c>
      <c r="C86" s="40" t="s">
        <v>139</v>
      </c>
      <c r="D86" s="67" t="s">
        <v>46</v>
      </c>
      <c r="E86" s="41">
        <v>27.8</v>
      </c>
      <c r="G86" s="41">
        <f t="shared" si="5"/>
        <v>0</v>
      </c>
    </row>
    <row r="87" spans="1:7" ht="109.5" customHeight="1">
      <c r="A87" s="39">
        <v>41</v>
      </c>
      <c r="B87" s="39">
        <v>15</v>
      </c>
      <c r="C87" s="40" t="s">
        <v>140</v>
      </c>
      <c r="D87" s="67" t="s">
        <v>46</v>
      </c>
      <c r="E87" s="41">
        <v>23.2</v>
      </c>
      <c r="G87" s="41">
        <f t="shared" si="5"/>
        <v>0</v>
      </c>
    </row>
    <row r="88" spans="1:7" ht="270">
      <c r="A88" s="39">
        <v>41</v>
      </c>
      <c r="B88" s="39">
        <v>16</v>
      </c>
      <c r="C88" s="40" t="s">
        <v>141</v>
      </c>
      <c r="D88" s="67" t="s">
        <v>46</v>
      </c>
      <c r="E88" s="41">
        <v>97.102199999999996</v>
      </c>
      <c r="G88" s="41">
        <f t="shared" si="5"/>
        <v>0</v>
      </c>
    </row>
    <row r="89" spans="1:7" ht="102.75" customHeight="1">
      <c r="A89" s="39">
        <v>41</v>
      </c>
      <c r="B89" s="39">
        <v>17</v>
      </c>
      <c r="C89" s="40" t="s">
        <v>142</v>
      </c>
      <c r="D89" s="67" t="s">
        <v>46</v>
      </c>
      <c r="E89" s="41">
        <v>115.488</v>
      </c>
      <c r="G89" s="41">
        <f t="shared" si="5"/>
        <v>0</v>
      </c>
    </row>
    <row r="90" spans="1:7" ht="75">
      <c r="A90" s="39">
        <v>41</v>
      </c>
      <c r="B90" s="39">
        <v>18</v>
      </c>
      <c r="C90" s="40" t="s">
        <v>143</v>
      </c>
      <c r="D90" s="67" t="s">
        <v>26</v>
      </c>
      <c r="E90" s="41">
        <v>7</v>
      </c>
      <c r="G90" s="41">
        <f t="shared" si="5"/>
        <v>0</v>
      </c>
    </row>
    <row r="91" spans="1:7" ht="75">
      <c r="A91" s="39">
        <v>41</v>
      </c>
      <c r="B91" s="39">
        <v>19</v>
      </c>
      <c r="C91" s="40" t="s">
        <v>144</v>
      </c>
      <c r="D91" s="67" t="s">
        <v>26</v>
      </c>
      <c r="E91" s="41">
        <v>4</v>
      </c>
      <c r="G91" s="41">
        <f t="shared" si="5"/>
        <v>0</v>
      </c>
    </row>
    <row r="92" spans="1:7" ht="45">
      <c r="A92" s="39">
        <v>41</v>
      </c>
      <c r="B92" s="39">
        <v>20</v>
      </c>
      <c r="C92" s="40" t="s">
        <v>59</v>
      </c>
      <c r="D92" s="67" t="s">
        <v>24</v>
      </c>
      <c r="E92" s="41">
        <v>38.6</v>
      </c>
      <c r="G92" s="41">
        <f t="shared" si="5"/>
        <v>0</v>
      </c>
    </row>
    <row r="93" spans="1:7" ht="180">
      <c r="A93" s="39">
        <v>41</v>
      </c>
      <c r="B93" s="39">
        <v>21</v>
      </c>
      <c r="C93" s="40" t="s">
        <v>145</v>
      </c>
      <c r="D93" s="67" t="s">
        <v>46</v>
      </c>
      <c r="E93" s="41">
        <v>1.53</v>
      </c>
      <c r="G93" s="41">
        <f t="shared" si="5"/>
        <v>0</v>
      </c>
    </row>
    <row r="94" spans="1:7" s="46" customFormat="1" ht="15.75" thickBot="1">
      <c r="A94" s="43"/>
      <c r="B94" s="43"/>
      <c r="C94" s="44" t="s">
        <v>114</v>
      </c>
      <c r="D94" s="68"/>
      <c r="E94" s="45"/>
      <c r="F94" s="197"/>
      <c r="G94" s="45">
        <f>SUM(G75:G93)</f>
        <v>0</v>
      </c>
    </row>
    <row r="95" spans="1:7">
      <c r="C95" s="40"/>
      <c r="E95" s="41"/>
    </row>
    <row r="96" spans="1:7" s="38" customFormat="1" ht="15.75" thickBot="1">
      <c r="A96" s="47">
        <v>42</v>
      </c>
      <c r="B96" s="47" t="s">
        <v>29</v>
      </c>
      <c r="C96" s="48" t="s">
        <v>19</v>
      </c>
      <c r="D96" s="69"/>
      <c r="E96" s="49"/>
      <c r="F96" s="198"/>
      <c r="G96" s="50"/>
    </row>
    <row r="97" spans="1:7" ht="270">
      <c r="A97" s="39">
        <v>42</v>
      </c>
      <c r="B97" s="39">
        <v>1</v>
      </c>
      <c r="C97" s="40" t="s">
        <v>38</v>
      </c>
      <c r="E97" s="41">
        <v>0</v>
      </c>
      <c r="F97" s="196">
        <v>0</v>
      </c>
      <c r="G97" s="41">
        <f t="shared" ref="G97:G99" si="6">(E97*F97)</f>
        <v>0</v>
      </c>
    </row>
    <row r="98" spans="1:7" ht="45">
      <c r="A98" s="39">
        <v>42</v>
      </c>
      <c r="B98" s="39">
        <v>4</v>
      </c>
      <c r="C98" s="40" t="s">
        <v>58</v>
      </c>
      <c r="D98" s="67" t="s">
        <v>26</v>
      </c>
      <c r="E98" s="41">
        <v>60</v>
      </c>
      <c r="G98" s="41">
        <f t="shared" si="6"/>
        <v>0</v>
      </c>
    </row>
    <row r="99" spans="1:7" ht="45">
      <c r="A99" s="39">
        <v>42</v>
      </c>
      <c r="B99" s="39">
        <v>5</v>
      </c>
      <c r="C99" s="40" t="s">
        <v>57</v>
      </c>
      <c r="D99" s="67" t="s">
        <v>26</v>
      </c>
      <c r="E99" s="41">
        <v>1</v>
      </c>
      <c r="G99" s="41">
        <f t="shared" si="6"/>
        <v>0</v>
      </c>
    </row>
    <row r="100" spans="1:7" s="46" customFormat="1" ht="15.75" thickBot="1">
      <c r="A100" s="43"/>
      <c r="B100" s="43"/>
      <c r="C100" s="44" t="s">
        <v>114</v>
      </c>
      <c r="D100" s="68"/>
      <c r="E100" s="45"/>
      <c r="F100" s="197"/>
      <c r="G100" s="45">
        <f>SUM(G97:G99)</f>
        <v>0</v>
      </c>
    </row>
    <row r="101" spans="1:7">
      <c r="C101" s="40"/>
      <c r="E101" s="41"/>
    </row>
    <row r="102" spans="1:7" s="38" customFormat="1" ht="15.75" thickBot="1">
      <c r="A102" s="47">
        <v>46</v>
      </c>
      <c r="B102" s="47" t="s">
        <v>29</v>
      </c>
      <c r="C102" s="48" t="s">
        <v>56</v>
      </c>
      <c r="D102" s="69"/>
      <c r="E102" s="49"/>
      <c r="F102" s="198"/>
      <c r="G102" s="50"/>
    </row>
    <row r="103" spans="1:7" ht="270">
      <c r="A103" s="39">
        <v>46</v>
      </c>
      <c r="B103" s="39">
        <v>1</v>
      </c>
      <c r="C103" s="40" t="s">
        <v>38</v>
      </c>
      <c r="E103" s="41">
        <v>0</v>
      </c>
      <c r="F103" s="196">
        <v>0</v>
      </c>
      <c r="G103" s="41">
        <f t="shared" ref="G103:G110" si="7">(E103*F103)</f>
        <v>0</v>
      </c>
    </row>
    <row r="104" spans="1:7" ht="270">
      <c r="A104" s="39">
        <v>46</v>
      </c>
      <c r="B104" s="39">
        <v>2</v>
      </c>
      <c r="C104" s="40" t="s">
        <v>55</v>
      </c>
      <c r="E104" s="41">
        <v>0</v>
      </c>
      <c r="F104" s="196">
        <v>0</v>
      </c>
      <c r="G104" s="41">
        <f t="shared" si="7"/>
        <v>0</v>
      </c>
    </row>
    <row r="105" spans="1:7" ht="183" customHeight="1">
      <c r="A105" s="39">
        <v>46</v>
      </c>
      <c r="B105" s="39">
        <v>3</v>
      </c>
      <c r="C105" s="40" t="s">
        <v>54</v>
      </c>
      <c r="E105" s="41">
        <v>0</v>
      </c>
      <c r="F105" s="196">
        <v>0</v>
      </c>
      <c r="G105" s="41">
        <f t="shared" si="7"/>
        <v>0</v>
      </c>
    </row>
    <row r="106" spans="1:7" ht="150">
      <c r="A106" s="39">
        <v>46</v>
      </c>
      <c r="B106" s="39">
        <v>4</v>
      </c>
      <c r="C106" s="40" t="s">
        <v>146</v>
      </c>
      <c r="E106" s="41">
        <v>0</v>
      </c>
      <c r="F106" s="196">
        <v>0</v>
      </c>
      <c r="G106" s="41">
        <f t="shared" si="7"/>
        <v>0</v>
      </c>
    </row>
    <row r="107" spans="1:7" ht="270">
      <c r="A107" s="39">
        <v>46</v>
      </c>
      <c r="B107" s="39">
        <v>5</v>
      </c>
      <c r="C107" s="40" t="s">
        <v>53</v>
      </c>
      <c r="E107" s="41">
        <v>0</v>
      </c>
      <c r="F107" s="196">
        <v>0</v>
      </c>
      <c r="G107" s="41">
        <f t="shared" si="7"/>
        <v>0</v>
      </c>
    </row>
    <row r="108" spans="1:7" ht="60">
      <c r="A108" s="39">
        <v>46</v>
      </c>
      <c r="B108" s="39">
        <v>6</v>
      </c>
      <c r="C108" s="40" t="s">
        <v>52</v>
      </c>
      <c r="D108" s="67" t="s">
        <v>26</v>
      </c>
      <c r="E108" s="41">
        <v>8</v>
      </c>
      <c r="G108" s="41">
        <f t="shared" si="7"/>
        <v>0</v>
      </c>
    </row>
    <row r="109" spans="1:7" ht="30">
      <c r="A109" s="39">
        <v>46</v>
      </c>
      <c r="B109" s="39">
        <v>7</v>
      </c>
      <c r="C109" s="40" t="s">
        <v>51</v>
      </c>
      <c r="D109" s="67" t="s">
        <v>26</v>
      </c>
      <c r="E109" s="41">
        <v>2</v>
      </c>
      <c r="G109" s="41">
        <f t="shared" si="7"/>
        <v>0</v>
      </c>
    </row>
    <row r="110" spans="1:7" ht="30">
      <c r="A110" s="39">
        <v>46</v>
      </c>
      <c r="B110" s="39">
        <v>8</v>
      </c>
      <c r="C110" s="40" t="s">
        <v>50</v>
      </c>
      <c r="D110" s="67" t="s">
        <v>26</v>
      </c>
      <c r="E110" s="41">
        <v>4</v>
      </c>
      <c r="G110" s="41">
        <f t="shared" si="7"/>
        <v>0</v>
      </c>
    </row>
    <row r="111" spans="1:7" s="46" customFormat="1" ht="15.75" thickBot="1">
      <c r="A111" s="43"/>
      <c r="B111" s="43"/>
      <c r="C111" s="44" t="s">
        <v>114</v>
      </c>
      <c r="D111" s="68"/>
      <c r="E111" s="45"/>
      <c r="F111" s="197"/>
      <c r="G111" s="45">
        <f>SUM(G103:G110)</f>
        <v>0</v>
      </c>
    </row>
    <row r="112" spans="1:7">
      <c r="C112" s="40"/>
      <c r="E112" s="41"/>
    </row>
    <row r="113" spans="1:7" s="38" customFormat="1" ht="15.75" thickBot="1">
      <c r="A113" s="47">
        <v>55</v>
      </c>
      <c r="B113" s="47" t="s">
        <v>29</v>
      </c>
      <c r="C113" s="48" t="s">
        <v>3</v>
      </c>
      <c r="D113" s="69"/>
      <c r="E113" s="49"/>
      <c r="F113" s="198"/>
      <c r="G113" s="50"/>
    </row>
    <row r="114" spans="1:7" ht="255">
      <c r="A114" s="39">
        <v>55</v>
      </c>
      <c r="B114" s="39">
        <v>1</v>
      </c>
      <c r="C114" s="40" t="s">
        <v>49</v>
      </c>
      <c r="E114" s="41">
        <v>0</v>
      </c>
      <c r="F114" s="196">
        <v>0</v>
      </c>
      <c r="G114" s="41">
        <f>(E114*F114)</f>
        <v>0</v>
      </c>
    </row>
    <row r="115" spans="1:7" ht="285">
      <c r="A115" s="39">
        <v>55</v>
      </c>
      <c r="B115" s="39">
        <v>3</v>
      </c>
      <c r="C115" s="40" t="s">
        <v>48</v>
      </c>
      <c r="D115" s="67" t="s">
        <v>46</v>
      </c>
      <c r="E115" s="41">
        <v>32.72</v>
      </c>
      <c r="G115" s="41">
        <f>(E115*F115)</f>
        <v>0</v>
      </c>
    </row>
    <row r="116" spans="1:7" ht="180">
      <c r="A116" s="39">
        <v>55</v>
      </c>
      <c r="B116" s="39">
        <v>4</v>
      </c>
      <c r="C116" s="40" t="s">
        <v>116</v>
      </c>
      <c r="D116" s="67" t="s">
        <v>46</v>
      </c>
      <c r="E116" s="41">
        <v>58.04</v>
      </c>
      <c r="G116" s="41">
        <f>(E116*F116)</f>
        <v>0</v>
      </c>
    </row>
    <row r="117" spans="1:7" ht="120">
      <c r="A117" s="39">
        <v>55</v>
      </c>
      <c r="B117" s="39">
        <v>5</v>
      </c>
      <c r="C117" s="40" t="s">
        <v>47</v>
      </c>
      <c r="D117" s="67" t="s">
        <v>46</v>
      </c>
      <c r="E117" s="41">
        <v>99.06</v>
      </c>
      <c r="G117" s="41">
        <f>(E117*F117)</f>
        <v>0</v>
      </c>
    </row>
    <row r="118" spans="1:7" s="46" customFormat="1" ht="15.75" thickBot="1">
      <c r="A118" s="43"/>
      <c r="B118" s="43"/>
      <c r="C118" s="44" t="s">
        <v>114</v>
      </c>
      <c r="D118" s="68"/>
      <c r="E118" s="45"/>
      <c r="F118" s="197"/>
      <c r="G118" s="45">
        <f>SUM(G114:G117)</f>
        <v>0</v>
      </c>
    </row>
    <row r="119" spans="1:7">
      <c r="C119" s="40"/>
      <c r="E119" s="41"/>
    </row>
    <row r="120" spans="1:7" s="38" customFormat="1" ht="15.75" thickBot="1">
      <c r="A120" s="47">
        <v>57</v>
      </c>
      <c r="B120" s="47" t="s">
        <v>29</v>
      </c>
      <c r="C120" s="48" t="s">
        <v>45</v>
      </c>
      <c r="D120" s="69"/>
      <c r="E120" s="49"/>
      <c r="F120" s="198"/>
      <c r="G120" s="50"/>
    </row>
    <row r="121" spans="1:7" ht="270">
      <c r="A121" s="39">
        <v>57</v>
      </c>
      <c r="B121" s="39">
        <v>1</v>
      </c>
      <c r="C121" s="40" t="s">
        <v>38</v>
      </c>
      <c r="E121" s="41">
        <v>0</v>
      </c>
      <c r="F121" s="196">
        <v>0</v>
      </c>
      <c r="G121" s="41">
        <f t="shared" ref="G121:G126" si="8">(E121*F121)</f>
        <v>0</v>
      </c>
    </row>
    <row r="122" spans="1:7" ht="45">
      <c r="A122" s="39">
        <v>57</v>
      </c>
      <c r="B122" s="39">
        <v>2</v>
      </c>
      <c r="C122" s="40" t="s">
        <v>44</v>
      </c>
      <c r="D122" s="67" t="s">
        <v>26</v>
      </c>
      <c r="E122" s="41">
        <v>7</v>
      </c>
      <c r="G122" s="41">
        <f t="shared" si="8"/>
        <v>0</v>
      </c>
    </row>
    <row r="123" spans="1:7" ht="45">
      <c r="A123" s="39">
        <v>57</v>
      </c>
      <c r="B123" s="39">
        <v>3</v>
      </c>
      <c r="C123" s="40" t="s">
        <v>43</v>
      </c>
      <c r="D123" s="67" t="s">
        <v>26</v>
      </c>
      <c r="E123" s="41">
        <v>7</v>
      </c>
      <c r="G123" s="41">
        <f t="shared" si="8"/>
        <v>0</v>
      </c>
    </row>
    <row r="124" spans="1:7" ht="45">
      <c r="A124" s="39">
        <v>57</v>
      </c>
      <c r="B124" s="39">
        <v>4</v>
      </c>
      <c r="C124" s="40" t="s">
        <v>42</v>
      </c>
      <c r="D124" s="67" t="s">
        <v>26</v>
      </c>
      <c r="E124" s="41">
        <v>3</v>
      </c>
      <c r="G124" s="41">
        <f t="shared" si="8"/>
        <v>0</v>
      </c>
    </row>
    <row r="125" spans="1:7" ht="30">
      <c r="A125" s="39">
        <v>57</v>
      </c>
      <c r="B125" s="39">
        <v>5</v>
      </c>
      <c r="C125" s="40" t="s">
        <v>41</v>
      </c>
      <c r="D125" s="67" t="s">
        <v>26</v>
      </c>
      <c r="E125" s="41">
        <v>6</v>
      </c>
      <c r="G125" s="41">
        <f t="shared" si="8"/>
        <v>0</v>
      </c>
    </row>
    <row r="126" spans="1:7" ht="30">
      <c r="A126" s="39">
        <v>57</v>
      </c>
      <c r="B126" s="39">
        <v>6</v>
      </c>
      <c r="C126" s="40" t="s">
        <v>40</v>
      </c>
      <c r="D126" s="67" t="s">
        <v>24</v>
      </c>
      <c r="E126" s="41">
        <v>30.9</v>
      </c>
      <c r="G126" s="41">
        <f t="shared" si="8"/>
        <v>0</v>
      </c>
    </row>
    <row r="127" spans="1:7" s="46" customFormat="1" ht="15.75" thickBot="1">
      <c r="A127" s="43"/>
      <c r="B127" s="43"/>
      <c r="C127" s="44" t="s">
        <v>114</v>
      </c>
      <c r="D127" s="68"/>
      <c r="E127" s="45"/>
      <c r="F127" s="197"/>
      <c r="G127" s="45">
        <f>SUM(G121:G126)</f>
        <v>0</v>
      </c>
    </row>
    <row r="128" spans="1:7">
      <c r="C128" s="40"/>
      <c r="E128" s="41"/>
    </row>
    <row r="129" spans="1:7" s="38" customFormat="1" ht="15.75" thickBot="1">
      <c r="A129" s="47">
        <v>58</v>
      </c>
      <c r="B129" s="47" t="s">
        <v>29</v>
      </c>
      <c r="C129" s="48" t="s">
        <v>39</v>
      </c>
      <c r="D129" s="69"/>
      <c r="E129" s="49"/>
      <c r="F129" s="198"/>
      <c r="G129" s="50"/>
    </row>
    <row r="130" spans="1:7" ht="270">
      <c r="A130" s="39">
        <v>58</v>
      </c>
      <c r="B130" s="39">
        <v>1</v>
      </c>
      <c r="C130" s="40" t="s">
        <v>38</v>
      </c>
      <c r="E130" s="41">
        <v>0</v>
      </c>
      <c r="F130" s="196">
        <v>0</v>
      </c>
      <c r="G130" s="41">
        <f>(E130*F130)</f>
        <v>0</v>
      </c>
    </row>
    <row r="131" spans="1:7" ht="120">
      <c r="A131" s="39">
        <v>58</v>
      </c>
      <c r="B131" s="39">
        <v>2</v>
      </c>
      <c r="C131" s="40" t="s">
        <v>37</v>
      </c>
      <c r="D131" s="67" t="s">
        <v>26</v>
      </c>
      <c r="E131" s="41">
        <v>2</v>
      </c>
      <c r="G131" s="41">
        <f>(E131*F131)</f>
        <v>0</v>
      </c>
    </row>
    <row r="132" spans="1:7" s="46" customFormat="1" ht="15.75" thickBot="1">
      <c r="A132" s="43"/>
      <c r="B132" s="43"/>
      <c r="C132" s="44" t="s">
        <v>114</v>
      </c>
      <c r="D132" s="68"/>
      <c r="E132" s="45"/>
      <c r="F132" s="197"/>
      <c r="G132" s="45">
        <f>SUM(G130:G131)</f>
        <v>0</v>
      </c>
    </row>
    <row r="133" spans="1:7">
      <c r="C133" s="40"/>
      <c r="E133" s="41"/>
    </row>
    <row r="134" spans="1:7" s="38" customFormat="1">
      <c r="A134" s="34"/>
      <c r="B134" s="34"/>
      <c r="C134" s="35" t="s">
        <v>36</v>
      </c>
      <c r="D134" s="66"/>
      <c r="E134" s="36"/>
      <c r="F134" s="195"/>
      <c r="G134" s="37"/>
    </row>
    <row r="135" spans="1:7" s="38" customFormat="1" ht="15.75" thickBot="1">
      <c r="A135" s="47">
        <v>70</v>
      </c>
      <c r="B135" s="47" t="s">
        <v>29</v>
      </c>
      <c r="C135" s="48" t="s">
        <v>35</v>
      </c>
      <c r="D135" s="69"/>
      <c r="E135" s="49"/>
      <c r="F135" s="198"/>
      <c r="G135" s="50"/>
    </row>
    <row r="136" spans="1:7" ht="195">
      <c r="A136" s="39">
        <v>70</v>
      </c>
      <c r="B136" s="39">
        <v>1</v>
      </c>
      <c r="C136" s="40" t="s">
        <v>34</v>
      </c>
      <c r="E136" s="70">
        <v>0</v>
      </c>
      <c r="F136" s="199">
        <v>0</v>
      </c>
      <c r="G136" s="41">
        <f t="shared" ref="G136:G139" si="9">(E136*F136)</f>
        <v>0</v>
      </c>
    </row>
    <row r="137" spans="1:7" ht="60">
      <c r="A137" s="39">
        <v>70</v>
      </c>
      <c r="B137" s="39">
        <v>3</v>
      </c>
      <c r="C137" s="40" t="s">
        <v>33</v>
      </c>
      <c r="D137" s="67" t="s">
        <v>26</v>
      </c>
      <c r="E137" s="70">
        <v>1</v>
      </c>
      <c r="F137" s="199"/>
      <c r="G137" s="41">
        <f t="shared" si="9"/>
        <v>0</v>
      </c>
    </row>
    <row r="138" spans="1:7" ht="60">
      <c r="A138" s="39">
        <v>70</v>
      </c>
      <c r="B138" s="39">
        <v>24</v>
      </c>
      <c r="C138" s="40" t="s">
        <v>32</v>
      </c>
      <c r="D138" s="67" t="s">
        <v>26</v>
      </c>
      <c r="E138" s="41">
        <v>3</v>
      </c>
      <c r="G138" s="41">
        <f t="shared" si="9"/>
        <v>0</v>
      </c>
    </row>
    <row r="139" spans="1:7">
      <c r="A139" s="39">
        <v>70</v>
      </c>
      <c r="B139" s="39">
        <v>25</v>
      </c>
      <c r="C139" s="40" t="s">
        <v>31</v>
      </c>
      <c r="D139" s="67" t="s">
        <v>23</v>
      </c>
      <c r="E139" s="41">
        <v>1</v>
      </c>
      <c r="G139" s="41">
        <f t="shared" si="9"/>
        <v>0</v>
      </c>
    </row>
    <row r="140" spans="1:7" s="46" customFormat="1" ht="15.75" thickBot="1">
      <c r="A140" s="43"/>
      <c r="B140" s="43"/>
      <c r="C140" s="44" t="s">
        <v>114</v>
      </c>
      <c r="D140" s="68"/>
      <c r="E140" s="45"/>
      <c r="F140" s="197"/>
      <c r="G140" s="45">
        <f>SUM(G136:G139)</f>
        <v>0</v>
      </c>
    </row>
    <row r="141" spans="1:7">
      <c r="C141" s="40"/>
      <c r="E141" s="41"/>
    </row>
    <row r="142" spans="1:7" s="38" customFormat="1">
      <c r="A142" s="34"/>
      <c r="B142" s="34"/>
      <c r="C142" s="35" t="s">
        <v>30</v>
      </c>
      <c r="D142" s="66"/>
      <c r="E142" s="36"/>
      <c r="F142" s="195"/>
      <c r="G142" s="37"/>
    </row>
    <row r="143" spans="1:7" s="38" customFormat="1" ht="15.75" thickBot="1">
      <c r="A143" s="47">
        <v>80</v>
      </c>
      <c r="B143" s="47" t="s">
        <v>29</v>
      </c>
      <c r="C143" s="48" t="s">
        <v>28</v>
      </c>
      <c r="D143" s="69"/>
      <c r="E143" s="49"/>
      <c r="F143" s="198"/>
      <c r="G143" s="50"/>
    </row>
    <row r="144" spans="1:7" ht="45">
      <c r="A144" s="39">
        <v>80</v>
      </c>
      <c r="B144" s="39">
        <v>1</v>
      </c>
      <c r="C144" s="40" t="s">
        <v>27</v>
      </c>
      <c r="D144" s="67" t="s">
        <v>23</v>
      </c>
      <c r="E144" s="41">
        <v>1</v>
      </c>
      <c r="G144" s="41">
        <f t="shared" ref="G144:G146" si="10">(E144*F144)</f>
        <v>0</v>
      </c>
    </row>
    <row r="145" spans="1:11" ht="60">
      <c r="A145" s="39">
        <v>80</v>
      </c>
      <c r="B145" s="39">
        <v>37</v>
      </c>
      <c r="C145" s="40" t="s">
        <v>25</v>
      </c>
      <c r="D145" s="67" t="s">
        <v>24</v>
      </c>
      <c r="E145" s="41">
        <v>166</v>
      </c>
      <c r="G145" s="41">
        <f t="shared" si="10"/>
        <v>0</v>
      </c>
    </row>
    <row r="146" spans="1:11" ht="30">
      <c r="A146" s="39">
        <v>80</v>
      </c>
      <c r="B146" s="39">
        <v>100</v>
      </c>
      <c r="C146" s="40" t="s">
        <v>147</v>
      </c>
      <c r="D146" s="67" t="s">
        <v>23</v>
      </c>
      <c r="E146" s="41">
        <v>1</v>
      </c>
      <c r="G146" s="41">
        <f t="shared" si="10"/>
        <v>0</v>
      </c>
    </row>
    <row r="147" spans="1:11" s="46" customFormat="1" ht="15.75" thickBot="1">
      <c r="A147" s="43"/>
      <c r="B147" s="43"/>
      <c r="C147" s="44" t="s">
        <v>114</v>
      </c>
      <c r="D147" s="68"/>
      <c r="E147" s="45"/>
      <c r="F147" s="197"/>
      <c r="G147" s="45">
        <f>SUM(G144:G146)</f>
        <v>0</v>
      </c>
    </row>
    <row r="148" spans="1:11">
      <c r="C148" s="40"/>
      <c r="D148" s="70"/>
      <c r="E148" s="41"/>
      <c r="F148" s="200"/>
      <c r="G148" s="206"/>
    </row>
    <row r="149" spans="1:11">
      <c r="A149" s="211"/>
      <c r="B149" s="59"/>
      <c r="C149" s="60" t="s">
        <v>157</v>
      </c>
      <c r="D149" s="74"/>
      <c r="E149" s="60"/>
      <c r="F149" s="212"/>
      <c r="G149" s="213"/>
    </row>
    <row r="150" spans="1:11">
      <c r="B150" s="52"/>
      <c r="C150" s="53"/>
      <c r="D150" s="71"/>
      <c r="E150" s="54"/>
      <c r="F150" s="201"/>
      <c r="G150" s="55"/>
    </row>
    <row r="151" spans="1:11">
      <c r="B151" s="52" t="s">
        <v>158</v>
      </c>
      <c r="C151" s="13" t="s">
        <v>148</v>
      </c>
      <c r="D151" s="10"/>
      <c r="E151" s="10"/>
      <c r="F151" s="10"/>
      <c r="G151" s="205"/>
      <c r="H151" s="10"/>
      <c r="I151" s="11"/>
      <c r="J151" s="10"/>
      <c r="K151" s="12"/>
    </row>
    <row r="152" spans="1:11">
      <c r="B152" s="52"/>
      <c r="C152" s="14" t="s">
        <v>149</v>
      </c>
      <c r="D152" s="15"/>
      <c r="E152" s="15"/>
      <c r="F152" s="15"/>
      <c r="G152" s="207"/>
      <c r="H152" s="15"/>
      <c r="I152" s="16"/>
      <c r="J152" s="10"/>
      <c r="K152" s="12"/>
    </row>
    <row r="153" spans="1:11">
      <c r="B153" s="52"/>
      <c r="C153" s="10"/>
      <c r="D153" s="10" t="s">
        <v>150</v>
      </c>
      <c r="E153" s="17">
        <v>5</v>
      </c>
      <c r="F153" s="205">
        <f>G31+G38+G44+G50+G61+G72+G94+G100+G111+G118+G127+G140+G147+G157+G161+G132</f>
        <v>0</v>
      </c>
      <c r="G153" s="205">
        <f>F153*E153%</f>
        <v>0</v>
      </c>
      <c r="H153" s="10"/>
      <c r="I153" s="18">
        <f>SUM([1]REKAP.II!G164:G167,[1]REKAP.II!G173:G177)</f>
        <v>0</v>
      </c>
      <c r="J153" s="10"/>
      <c r="K153" s="12">
        <f>I153*0.1</f>
        <v>0</v>
      </c>
    </row>
    <row r="154" spans="1:11">
      <c r="B154" s="52"/>
      <c r="C154" s="53"/>
      <c r="D154" s="71"/>
      <c r="E154" s="54"/>
      <c r="F154" s="201"/>
      <c r="G154" s="55"/>
    </row>
    <row r="155" spans="1:11">
      <c r="B155" s="52" t="s">
        <v>159</v>
      </c>
      <c r="C155" s="56" t="s">
        <v>151</v>
      </c>
      <c r="D155" s="71"/>
      <c r="E155" s="53"/>
      <c r="F155" s="202"/>
      <c r="G155" s="55"/>
    </row>
    <row r="156" spans="1:11">
      <c r="B156" s="52"/>
      <c r="C156" s="57" t="s">
        <v>152</v>
      </c>
      <c r="D156" s="72"/>
      <c r="E156" s="58"/>
      <c r="F156" s="203"/>
      <c r="G156" s="55"/>
    </row>
    <row r="157" spans="1:11">
      <c r="B157" s="52"/>
      <c r="C157" s="53"/>
      <c r="D157" s="73" t="s">
        <v>153</v>
      </c>
      <c r="E157" s="54">
        <v>1</v>
      </c>
      <c r="F157" s="201"/>
      <c r="G157" s="55">
        <f>+F157*E157</f>
        <v>0</v>
      </c>
    </row>
    <row r="158" spans="1:11">
      <c r="B158" s="52"/>
      <c r="C158" s="53"/>
      <c r="D158" s="71"/>
      <c r="E158" s="54"/>
      <c r="F158" s="201"/>
      <c r="G158" s="55"/>
    </row>
    <row r="159" spans="1:11">
      <c r="B159" s="52" t="s">
        <v>282</v>
      </c>
      <c r="C159" s="56" t="s">
        <v>154</v>
      </c>
      <c r="D159" s="71"/>
      <c r="E159" s="53"/>
      <c r="F159" s="202"/>
      <c r="G159" s="55"/>
    </row>
    <row r="160" spans="1:11" ht="315">
      <c r="B160" s="52"/>
      <c r="C160" s="57" t="s">
        <v>155</v>
      </c>
      <c r="D160" s="72"/>
      <c r="E160" s="58"/>
      <c r="F160" s="203"/>
      <c r="G160" s="55"/>
    </row>
    <row r="161" spans="2:8">
      <c r="B161" s="52"/>
      <c r="C161" s="53"/>
      <c r="D161" s="73" t="s">
        <v>153</v>
      </c>
      <c r="E161" s="54">
        <v>1</v>
      </c>
      <c r="F161" s="201"/>
      <c r="G161" s="55">
        <f>+F161*E161</f>
        <v>0</v>
      </c>
    </row>
    <row r="162" spans="2:8">
      <c r="B162" s="52"/>
      <c r="C162" s="53"/>
      <c r="D162" s="71"/>
      <c r="E162" s="54"/>
      <c r="F162" s="201"/>
      <c r="G162" s="55"/>
    </row>
    <row r="163" spans="2:8">
      <c r="B163" s="52"/>
      <c r="C163" s="53"/>
      <c r="D163" s="71"/>
      <c r="E163" s="54"/>
      <c r="F163" s="201"/>
      <c r="G163" s="55"/>
    </row>
    <row r="164" spans="2:8">
      <c r="B164" s="59"/>
      <c r="C164" s="60" t="s">
        <v>156</v>
      </c>
      <c r="D164" s="74"/>
      <c r="E164" s="60"/>
      <c r="F164" s="204"/>
      <c r="G164" s="61">
        <f>SUM(G153:G163)</f>
        <v>0</v>
      </c>
      <c r="H164" s="62"/>
    </row>
  </sheetData>
  <sheetProtection password="C7BA" sheet="1" objects="1" scenarios="1"/>
  <pageMargins left="0.70866141732283472" right="0.43307086614173229" top="0.74803149606299213" bottom="0.74803149606299213" header="0.31496062992125984" footer="0.31496062992125984"/>
  <pageSetup paperSize="9" scale="72" orientation="portrait" horizontalDpi="4294967293" verticalDpi="4294967293" r:id="rId1"/>
  <headerFooter>
    <oddHeader>&amp;C&amp;A</oddHeader>
    <oddFooter>&amp;C&amp;P od &amp;N</oddFooter>
  </headerFooter>
  <rowBreaks count="6" manualBreakCount="6">
    <brk id="39" max="16383" man="1"/>
    <brk id="62" max="16383" man="1"/>
    <brk id="101" max="16383" man="1"/>
    <brk id="128" max="16383" man="1"/>
    <brk id="133" max="16383" man="1"/>
    <brk id="1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23"/>
  <sheetViews>
    <sheetView view="pageBreakPreview" topLeftCell="A158" zoomScaleNormal="100" zoomScaleSheetLayoutView="100" workbookViewId="0">
      <selection activeCell="E163" sqref="E163:E165"/>
    </sheetView>
  </sheetViews>
  <sheetFormatPr defaultRowHeight="15"/>
  <cols>
    <col min="1" max="1" width="5.42578125" style="75" customWidth="1"/>
    <col min="2" max="2" width="46.140625" style="76" customWidth="1"/>
    <col min="3" max="3" width="6.28515625" style="77" customWidth="1"/>
    <col min="4" max="4" width="8.85546875" style="77" customWidth="1"/>
    <col min="5" max="5" width="8.85546875" style="78" customWidth="1"/>
    <col min="6" max="6" width="14.85546875" style="78" customWidth="1"/>
    <col min="7" max="7" width="10.7109375" style="79" bestFit="1" customWidth="1"/>
    <col min="8" max="8" width="10.140625" style="79" bestFit="1" customWidth="1"/>
    <col min="9" max="10" width="9.140625" style="79"/>
  </cols>
  <sheetData>
    <row r="3" spans="1:6" ht="12.75">
      <c r="A3"/>
      <c r="B3"/>
      <c r="C3"/>
      <c r="D3"/>
      <c r="E3"/>
      <c r="F3" s="80"/>
    </row>
    <row r="4" spans="1:6" ht="16.5">
      <c r="A4" s="81" t="s">
        <v>162</v>
      </c>
      <c r="B4" s="82" t="s">
        <v>163</v>
      </c>
      <c r="C4" s="83"/>
      <c r="D4" s="83"/>
      <c r="E4" s="83"/>
      <c r="F4" s="84"/>
    </row>
    <row r="5" spans="1:6" ht="16.5">
      <c r="A5" s="85"/>
      <c r="B5" s="83"/>
      <c r="C5" s="83"/>
      <c r="D5" s="83"/>
      <c r="E5" s="83"/>
      <c r="F5" s="86"/>
    </row>
    <row r="6" spans="1:6" ht="16.5">
      <c r="A6" s="87" t="s">
        <v>164</v>
      </c>
      <c r="B6" s="88" t="s">
        <v>165</v>
      </c>
      <c r="C6" s="88"/>
      <c r="D6" s="89"/>
      <c r="E6" s="89"/>
      <c r="F6" s="86">
        <f>F37</f>
        <v>0</v>
      </c>
    </row>
    <row r="7" spans="1:6" ht="16.5">
      <c r="A7" s="87"/>
      <c r="B7" s="88"/>
      <c r="C7" s="88"/>
      <c r="D7" s="89"/>
      <c r="E7" s="89"/>
      <c r="F7" s="86"/>
    </row>
    <row r="8" spans="1:6" ht="16.5">
      <c r="A8" s="87" t="s">
        <v>166</v>
      </c>
      <c r="B8" s="88" t="s">
        <v>167</v>
      </c>
      <c r="C8" s="88"/>
      <c r="D8" s="89"/>
      <c r="E8" s="89"/>
      <c r="F8" s="86">
        <f>F154</f>
        <v>0</v>
      </c>
    </row>
    <row r="9" spans="1:6" ht="16.5">
      <c r="A9" s="87"/>
      <c r="B9" s="88"/>
      <c r="C9" s="88"/>
      <c r="D9" s="89"/>
      <c r="E9" s="89"/>
      <c r="F9" s="86"/>
    </row>
    <row r="10" spans="1:6" ht="16.5">
      <c r="A10" s="87" t="s">
        <v>292</v>
      </c>
      <c r="B10" s="88" t="s">
        <v>293</v>
      </c>
      <c r="C10" s="88"/>
      <c r="D10" s="89"/>
      <c r="E10" s="89"/>
      <c r="F10" s="86">
        <f>(F6+F8)*5%</f>
        <v>0</v>
      </c>
    </row>
    <row r="11" spans="1:6" ht="16.5">
      <c r="A11" s="87"/>
      <c r="B11" s="88"/>
      <c r="C11" s="88"/>
      <c r="D11" s="89"/>
      <c r="E11" s="89"/>
      <c r="F11" s="86"/>
    </row>
    <row r="12" spans="1:6" ht="17.25" thickBot="1">
      <c r="A12" s="90" t="s">
        <v>162</v>
      </c>
      <c r="B12" s="91" t="s">
        <v>168</v>
      </c>
      <c r="C12" s="91"/>
      <c r="D12" s="91"/>
      <c r="E12" s="91"/>
      <c r="F12" s="92">
        <f>SUM(F6:F11)</f>
        <v>0</v>
      </c>
    </row>
    <row r="13" spans="1:6" ht="15.75" thickTop="1"/>
    <row r="15" spans="1:6">
      <c r="A15" s="93"/>
      <c r="B15" s="94" t="s">
        <v>169</v>
      </c>
      <c r="C15" s="95"/>
      <c r="D15" s="95"/>
      <c r="E15" s="96"/>
      <c r="F15" s="96"/>
    </row>
    <row r="16" spans="1:6">
      <c r="A16" s="93"/>
      <c r="C16" s="95"/>
      <c r="D16" s="95"/>
      <c r="E16" s="96"/>
      <c r="F16" s="96"/>
    </row>
    <row r="17" spans="1:9">
      <c r="A17" s="93"/>
      <c r="B17" s="97" t="s">
        <v>170</v>
      </c>
      <c r="C17" s="95"/>
      <c r="D17" s="95"/>
      <c r="E17" s="96"/>
      <c r="F17" s="96"/>
    </row>
    <row r="18" spans="1:9">
      <c r="A18" s="93"/>
      <c r="C18" s="95"/>
      <c r="D18" s="95"/>
      <c r="E18" s="96"/>
      <c r="F18" s="96"/>
    </row>
    <row r="19" spans="1:9">
      <c r="A19" s="93"/>
      <c r="B19" s="232" t="s">
        <v>171</v>
      </c>
      <c r="C19" s="95"/>
      <c r="D19" s="95"/>
      <c r="E19" s="96"/>
      <c r="F19" s="96"/>
    </row>
    <row r="20" spans="1:9">
      <c r="A20" s="93"/>
      <c r="B20" s="233"/>
      <c r="C20" s="95"/>
      <c r="D20" s="95"/>
      <c r="E20" s="96"/>
      <c r="F20" s="96"/>
    </row>
    <row r="21" spans="1:9">
      <c r="A21" s="93"/>
      <c r="B21" s="233"/>
      <c r="C21" s="95"/>
      <c r="D21" s="95"/>
      <c r="E21" s="96"/>
      <c r="F21" s="96"/>
    </row>
    <row r="22" spans="1:9">
      <c r="A22" s="93"/>
      <c r="B22" s="233"/>
      <c r="C22" s="95"/>
      <c r="D22" s="95"/>
      <c r="E22" s="96"/>
      <c r="F22" s="96"/>
    </row>
    <row r="23" spans="1:9">
      <c r="A23" s="93"/>
      <c r="B23" s="233"/>
      <c r="C23" s="95"/>
      <c r="D23" s="95"/>
      <c r="E23" s="96"/>
      <c r="F23" s="96"/>
    </row>
    <row r="24" spans="1:9">
      <c r="A24" s="93"/>
      <c r="B24" s="233"/>
      <c r="C24" s="95"/>
      <c r="D24" s="95"/>
      <c r="E24" s="96"/>
      <c r="F24" s="96"/>
    </row>
    <row r="25" spans="1:9">
      <c r="A25" s="93"/>
      <c r="B25" s="233"/>
      <c r="C25" s="95"/>
      <c r="D25" s="95"/>
      <c r="E25" s="96"/>
      <c r="F25" s="96"/>
    </row>
    <row r="26" spans="1:9">
      <c r="A26" s="93"/>
      <c r="C26" s="95"/>
      <c r="D26" s="95"/>
      <c r="E26" s="96"/>
      <c r="F26" s="96"/>
    </row>
    <row r="27" spans="1:9">
      <c r="A27" s="98"/>
      <c r="B27" s="99"/>
      <c r="C27" s="100"/>
      <c r="D27" s="100"/>
      <c r="E27" s="96"/>
      <c r="F27" s="96"/>
    </row>
    <row r="28" spans="1:9">
      <c r="A28" s="98"/>
      <c r="B28" s="101" t="s">
        <v>172</v>
      </c>
      <c r="C28" s="100"/>
      <c r="D28" s="100"/>
      <c r="E28" s="96"/>
      <c r="F28" s="96"/>
    </row>
    <row r="29" spans="1:9">
      <c r="A29" s="98"/>
      <c r="B29" s="99"/>
      <c r="C29" s="100"/>
      <c r="D29" s="100"/>
      <c r="E29" s="96"/>
      <c r="F29" s="102"/>
    </row>
    <row r="30" spans="1:9">
      <c r="A30" s="103" t="s">
        <v>173</v>
      </c>
      <c r="B30" s="101" t="s">
        <v>174</v>
      </c>
      <c r="C30" s="100"/>
      <c r="D30" s="100"/>
      <c r="E30" s="96"/>
      <c r="F30" s="96"/>
    </row>
    <row r="31" spans="1:9">
      <c r="A31" s="98" t="s">
        <v>175</v>
      </c>
      <c r="B31" s="99" t="s">
        <v>176</v>
      </c>
      <c r="C31" s="100"/>
      <c r="D31" s="100"/>
      <c r="E31" s="96"/>
      <c r="F31" s="96">
        <f>F51</f>
        <v>0</v>
      </c>
      <c r="I31" s="78"/>
    </row>
    <row r="32" spans="1:9">
      <c r="A32" s="98" t="s">
        <v>164</v>
      </c>
      <c r="B32" s="99" t="s">
        <v>177</v>
      </c>
      <c r="C32" s="100"/>
      <c r="D32" s="100"/>
      <c r="E32" s="96"/>
      <c r="F32" s="96">
        <f>F72</f>
        <v>0</v>
      </c>
      <c r="I32" s="78"/>
    </row>
    <row r="33" spans="1:9">
      <c r="A33" s="98" t="s">
        <v>166</v>
      </c>
      <c r="B33" s="99" t="s">
        <v>178</v>
      </c>
      <c r="C33" s="100"/>
      <c r="D33" s="100"/>
      <c r="E33" s="96"/>
      <c r="F33" s="96">
        <f>F91</f>
        <v>0</v>
      </c>
      <c r="I33" s="78"/>
    </row>
    <row r="34" spans="1:9">
      <c r="A34" s="98" t="s">
        <v>179</v>
      </c>
      <c r="B34" s="99" t="s">
        <v>180</v>
      </c>
      <c r="C34" s="100"/>
      <c r="D34" s="100"/>
      <c r="E34" s="96"/>
      <c r="F34" s="96">
        <f>F103</f>
        <v>0</v>
      </c>
      <c r="I34" s="78"/>
    </row>
    <row r="35" spans="1:9">
      <c r="A35" s="98" t="s">
        <v>181</v>
      </c>
      <c r="B35" s="99" t="s">
        <v>182</v>
      </c>
      <c r="C35" s="100"/>
      <c r="D35" s="100"/>
      <c r="E35" s="96"/>
      <c r="F35" s="96">
        <f>F134</f>
        <v>0</v>
      </c>
      <c r="I35" s="78"/>
    </row>
    <row r="36" spans="1:9">
      <c r="A36" s="98" t="s">
        <v>183</v>
      </c>
      <c r="B36" s="99" t="s">
        <v>184</v>
      </c>
      <c r="C36" s="100"/>
      <c r="D36" s="100"/>
      <c r="E36" s="96"/>
      <c r="F36" s="96">
        <f>F145</f>
        <v>0</v>
      </c>
      <c r="I36" s="78"/>
    </row>
    <row r="37" spans="1:9">
      <c r="A37" s="104"/>
      <c r="B37" s="105" t="s">
        <v>185</v>
      </c>
      <c r="C37" s="106"/>
      <c r="D37" s="107"/>
      <c r="E37" s="108"/>
      <c r="F37" s="108">
        <f>SUM(F31:F36)</f>
        <v>0</v>
      </c>
      <c r="I37" s="109"/>
    </row>
    <row r="38" spans="1:9">
      <c r="A38" s="110"/>
      <c r="B38" s="101"/>
      <c r="C38" s="111"/>
      <c r="D38" s="111"/>
      <c r="E38" s="112"/>
      <c r="F38" s="112"/>
    </row>
    <row r="39" spans="1:9">
      <c r="A39" s="98"/>
      <c r="B39" s="99"/>
      <c r="C39" s="100"/>
      <c r="D39" s="100"/>
      <c r="E39" s="96"/>
      <c r="F39" s="96"/>
    </row>
    <row r="40" spans="1:9">
      <c r="A40" s="110" t="s">
        <v>173</v>
      </c>
      <c r="B40" s="113" t="s">
        <v>174</v>
      </c>
      <c r="C40" s="100"/>
      <c r="D40" s="100"/>
      <c r="E40" s="96"/>
      <c r="F40" s="96"/>
      <c r="G40" s="114"/>
    </row>
    <row r="41" spans="1:9">
      <c r="A41" s="110"/>
      <c r="B41" s="113"/>
      <c r="C41" s="100"/>
      <c r="D41" s="100"/>
      <c r="E41" s="96"/>
      <c r="F41" s="96"/>
      <c r="G41" s="114"/>
    </row>
    <row r="42" spans="1:9">
      <c r="A42" s="110" t="s">
        <v>175</v>
      </c>
      <c r="B42" s="113" t="s">
        <v>176</v>
      </c>
      <c r="C42" s="100"/>
      <c r="D42" s="100"/>
      <c r="E42" s="96"/>
      <c r="F42" s="102"/>
      <c r="G42" s="114"/>
    </row>
    <row r="43" spans="1:9">
      <c r="A43" s="110"/>
      <c r="B43" s="113"/>
      <c r="C43" s="100"/>
      <c r="D43" s="100"/>
      <c r="E43" s="96"/>
      <c r="F43" s="96"/>
      <c r="G43" s="114"/>
    </row>
    <row r="44" spans="1:9" ht="105">
      <c r="A44" s="110" t="s">
        <v>186</v>
      </c>
      <c r="B44" s="115" t="s">
        <v>187</v>
      </c>
      <c r="C44" s="100"/>
      <c r="D44" s="100"/>
      <c r="E44" s="96"/>
      <c r="F44" s="96"/>
    </row>
    <row r="45" spans="1:9">
      <c r="A45" s="110"/>
      <c r="B45" s="113"/>
      <c r="C45" s="100"/>
      <c r="D45" s="100"/>
      <c r="E45" s="96"/>
      <c r="F45" s="96"/>
      <c r="G45" s="114"/>
    </row>
    <row r="46" spans="1:9" ht="105">
      <c r="A46" s="116">
        <f ca="1">COUNT($A45:A$56)/100+1.01</f>
        <v>1.01</v>
      </c>
      <c r="B46" s="117" t="s">
        <v>188</v>
      </c>
      <c r="C46" s="100" t="s">
        <v>153</v>
      </c>
      <c r="D46" s="100">
        <v>1</v>
      </c>
      <c r="E46" s="118"/>
      <c r="F46" s="96">
        <f>D46*E46</f>
        <v>0</v>
      </c>
    </row>
    <row r="47" spans="1:9">
      <c r="A47" s="116"/>
      <c r="B47" s="117"/>
      <c r="C47" s="100"/>
      <c r="D47" s="100"/>
      <c r="E47" s="118"/>
      <c r="F47" s="96"/>
    </row>
    <row r="48" spans="1:9" ht="45">
      <c r="A48" s="116">
        <v>1.02</v>
      </c>
      <c r="B48" s="119" t="s">
        <v>189</v>
      </c>
      <c r="C48" s="100"/>
      <c r="D48" s="100"/>
      <c r="E48" s="118"/>
      <c r="F48" s="96"/>
    </row>
    <row r="49" spans="1:7">
      <c r="A49" s="116"/>
      <c r="B49" s="117"/>
      <c r="C49" s="100" t="s">
        <v>153</v>
      </c>
      <c r="D49" s="100">
        <v>1</v>
      </c>
      <c r="E49" s="118"/>
      <c r="F49" s="96">
        <f>D49*E49</f>
        <v>0</v>
      </c>
    </row>
    <row r="50" spans="1:7">
      <c r="A50" s="116"/>
      <c r="B50" s="117"/>
      <c r="C50" s="100"/>
      <c r="D50" s="100"/>
      <c r="E50" s="118"/>
      <c r="F50" s="96"/>
    </row>
    <row r="51" spans="1:7">
      <c r="A51" s="116"/>
      <c r="B51" s="120" t="s">
        <v>190</v>
      </c>
      <c r="C51" s="121"/>
      <c r="D51" s="121"/>
      <c r="E51" s="185"/>
      <c r="F51" s="122">
        <f>SUM(F46:F50)</f>
        <v>0</v>
      </c>
    </row>
    <row r="52" spans="1:7">
      <c r="A52" s="116"/>
      <c r="B52" s="99"/>
      <c r="C52" s="100"/>
      <c r="D52" s="100"/>
      <c r="E52" s="118"/>
      <c r="F52" s="123"/>
    </row>
    <row r="53" spans="1:7">
      <c r="A53" s="116"/>
      <c r="B53" s="99"/>
      <c r="C53" s="100"/>
      <c r="D53" s="100"/>
      <c r="E53" s="118"/>
      <c r="F53" s="123"/>
    </row>
    <row r="54" spans="1:7">
      <c r="A54" s="110" t="s">
        <v>164</v>
      </c>
      <c r="B54" s="113" t="s">
        <v>177</v>
      </c>
      <c r="C54" s="100"/>
      <c r="D54" s="100"/>
      <c r="E54" s="118"/>
      <c r="F54" s="102"/>
      <c r="G54" s="114"/>
    </row>
    <row r="55" spans="1:7">
      <c r="A55" s="110"/>
      <c r="B55" s="113"/>
      <c r="C55" s="100"/>
      <c r="D55" s="100"/>
      <c r="E55" s="118"/>
      <c r="F55" s="96"/>
      <c r="G55" s="114"/>
    </row>
    <row r="56" spans="1:7" ht="150">
      <c r="A56" s="110" t="s">
        <v>186</v>
      </c>
      <c r="B56" s="115" t="s">
        <v>191</v>
      </c>
      <c r="C56" s="100"/>
      <c r="D56" s="100"/>
      <c r="E56" s="118"/>
      <c r="F56" s="96"/>
    </row>
    <row r="57" spans="1:7">
      <c r="A57" s="98"/>
      <c r="B57" s="99"/>
      <c r="C57" s="100"/>
      <c r="D57" s="100"/>
      <c r="E57" s="118"/>
      <c r="F57" s="96"/>
    </row>
    <row r="58" spans="1:7" ht="45">
      <c r="A58" s="116">
        <f>COUNT($A$57:A57)/100+1.01</f>
        <v>1.01</v>
      </c>
      <c r="B58" s="99" t="s">
        <v>192</v>
      </c>
      <c r="C58" s="100" t="s">
        <v>193</v>
      </c>
      <c r="D58" s="100">
        <v>32</v>
      </c>
      <c r="E58" s="118"/>
      <c r="F58" s="96">
        <f>D58*E58</f>
        <v>0</v>
      </c>
    </row>
    <row r="59" spans="1:7">
      <c r="A59" s="116"/>
      <c r="B59" s="99"/>
      <c r="C59" s="100"/>
      <c r="D59" s="100"/>
      <c r="E59" s="118"/>
      <c r="F59" s="96"/>
    </row>
    <row r="60" spans="1:7">
      <c r="A60" s="116">
        <f>COUNT($A$57:A59)/100+1.01</f>
        <v>1.02</v>
      </c>
      <c r="B60" s="99" t="s">
        <v>194</v>
      </c>
      <c r="C60" s="100" t="s">
        <v>195</v>
      </c>
      <c r="D60" s="100">
        <v>4</v>
      </c>
      <c r="E60" s="118"/>
      <c r="F60" s="96">
        <f>D60*E60</f>
        <v>0</v>
      </c>
    </row>
    <row r="61" spans="1:7">
      <c r="A61" s="98"/>
      <c r="B61" s="99"/>
      <c r="C61" s="100"/>
      <c r="D61" s="100"/>
      <c r="E61" s="118"/>
      <c r="F61" s="96"/>
    </row>
    <row r="62" spans="1:7">
      <c r="A62" s="116">
        <f>COUNT($A$57:A61)/100+1.01</f>
        <v>1.03</v>
      </c>
      <c r="B62" s="124" t="s">
        <v>196</v>
      </c>
      <c r="C62" s="100" t="s">
        <v>197</v>
      </c>
      <c r="D62" s="100">
        <v>38</v>
      </c>
      <c r="E62" s="118"/>
      <c r="F62" s="96">
        <f>D62*E62</f>
        <v>0</v>
      </c>
    </row>
    <row r="63" spans="1:7">
      <c r="A63" s="98"/>
      <c r="B63" s="99"/>
      <c r="C63" s="100"/>
      <c r="D63" s="100"/>
      <c r="E63" s="118"/>
      <c r="F63" s="96"/>
    </row>
    <row r="64" spans="1:7" ht="75">
      <c r="A64" s="116">
        <f>COUNT($A$57:A63)/100+1.01</f>
        <v>1.04</v>
      </c>
      <c r="B64" s="99" t="s">
        <v>198</v>
      </c>
      <c r="C64" s="100" t="s">
        <v>193</v>
      </c>
      <c r="D64" s="100">
        <v>11.4</v>
      </c>
      <c r="E64" s="118"/>
      <c r="F64" s="96">
        <f>D64*E64</f>
        <v>0</v>
      </c>
    </row>
    <row r="65" spans="1:6">
      <c r="A65" s="116"/>
      <c r="B65" s="99"/>
      <c r="C65" s="100"/>
      <c r="D65" s="100"/>
      <c r="E65" s="118"/>
      <c r="F65" s="96"/>
    </row>
    <row r="66" spans="1:6" ht="30">
      <c r="A66" s="116">
        <f>COUNT($A$57:A65)/100+1.01</f>
        <v>1.05</v>
      </c>
      <c r="B66" s="99" t="s">
        <v>199</v>
      </c>
      <c r="C66" s="100" t="s">
        <v>197</v>
      </c>
      <c r="D66" s="100">
        <f>D62</f>
        <v>38</v>
      </c>
      <c r="E66" s="118"/>
      <c r="F66" s="96">
        <f>D66*E66</f>
        <v>0</v>
      </c>
    </row>
    <row r="67" spans="1:6">
      <c r="A67" s="116"/>
      <c r="B67" s="99"/>
      <c r="C67" s="100"/>
      <c r="D67" s="100"/>
      <c r="E67" s="118"/>
      <c r="F67" s="96"/>
    </row>
    <row r="68" spans="1:6" ht="45">
      <c r="A68" s="116">
        <v>1.08</v>
      </c>
      <c r="B68" s="117" t="s">
        <v>200</v>
      </c>
      <c r="C68" s="100" t="s">
        <v>193</v>
      </c>
      <c r="D68" s="100">
        <v>32</v>
      </c>
      <c r="E68" s="118"/>
      <c r="F68" s="96">
        <f>D68*E68</f>
        <v>0</v>
      </c>
    </row>
    <row r="69" spans="1:6">
      <c r="A69" s="98"/>
      <c r="B69" s="99"/>
      <c r="C69" s="100"/>
      <c r="D69" s="100"/>
      <c r="E69" s="118"/>
      <c r="F69" s="96"/>
    </row>
    <row r="70" spans="1:6" ht="75">
      <c r="A70" s="116">
        <v>1.0900000000000001</v>
      </c>
      <c r="B70" s="124" t="s">
        <v>201</v>
      </c>
      <c r="C70" s="100" t="s">
        <v>153</v>
      </c>
      <c r="D70" s="100">
        <v>1</v>
      </c>
      <c r="E70" s="118"/>
      <c r="F70" s="96">
        <f>D70*E70</f>
        <v>0</v>
      </c>
    </row>
    <row r="71" spans="1:6">
      <c r="A71" s="125"/>
      <c r="B71" s="126"/>
      <c r="C71" s="127"/>
      <c r="D71" s="128"/>
      <c r="E71" s="118"/>
      <c r="F71" s="129"/>
    </row>
    <row r="72" spans="1:6">
      <c r="A72" s="98"/>
      <c r="B72" s="101" t="s">
        <v>202</v>
      </c>
      <c r="C72" s="130"/>
      <c r="D72" s="130"/>
      <c r="E72" s="209"/>
      <c r="F72" s="123">
        <f>SUM(F57:F71)</f>
        <v>0</v>
      </c>
    </row>
    <row r="73" spans="1:6">
      <c r="A73" s="98"/>
      <c r="B73" s="99"/>
      <c r="C73" s="100"/>
      <c r="D73" s="100"/>
      <c r="E73" s="208"/>
      <c r="F73" s="96"/>
    </row>
    <row r="74" spans="1:6">
      <c r="A74" s="98"/>
      <c r="B74" s="99"/>
      <c r="C74" s="100"/>
      <c r="D74" s="100"/>
      <c r="E74" s="186"/>
      <c r="F74" s="96"/>
    </row>
    <row r="75" spans="1:6">
      <c r="A75" s="110" t="s">
        <v>166</v>
      </c>
      <c r="B75" s="113" t="s">
        <v>178</v>
      </c>
      <c r="C75" s="100"/>
      <c r="D75" s="100"/>
      <c r="E75" s="118"/>
      <c r="F75" s="102"/>
    </row>
    <row r="76" spans="1:6">
      <c r="A76" s="98"/>
      <c r="B76" s="99"/>
      <c r="C76" s="100"/>
      <c r="D76" s="100"/>
      <c r="E76" s="118"/>
      <c r="F76" s="96"/>
    </row>
    <row r="77" spans="1:6" ht="45">
      <c r="A77" s="110" t="s">
        <v>203</v>
      </c>
      <c r="B77" s="113" t="s">
        <v>204</v>
      </c>
      <c r="C77" s="100"/>
      <c r="D77" s="100"/>
      <c r="E77" s="118"/>
      <c r="F77" s="96"/>
    </row>
    <row r="78" spans="1:6" ht="45">
      <c r="A78" s="110"/>
      <c r="B78" s="113" t="s">
        <v>205</v>
      </c>
      <c r="C78" s="100"/>
      <c r="D78" s="100"/>
      <c r="E78" s="118"/>
      <c r="F78" s="96"/>
    </row>
    <row r="79" spans="1:6" ht="60">
      <c r="A79" s="98"/>
      <c r="B79" s="113" t="s">
        <v>206</v>
      </c>
      <c r="C79" s="100"/>
      <c r="D79" s="100"/>
      <c r="E79" s="118"/>
      <c r="F79" s="96"/>
    </row>
    <row r="80" spans="1:6">
      <c r="A80" s="98"/>
      <c r="B80" s="113"/>
      <c r="C80" s="100"/>
      <c r="D80" s="100"/>
      <c r="E80" s="118"/>
      <c r="F80" s="96"/>
    </row>
    <row r="81" spans="1:6" ht="30">
      <c r="A81" s="116">
        <f>COUNT($A$80:A80)/100+2.01</f>
        <v>2.0099999999999998</v>
      </c>
      <c r="B81" s="99" t="s">
        <v>207</v>
      </c>
      <c r="C81" s="100" t="s">
        <v>193</v>
      </c>
      <c r="D81" s="100">
        <v>3.8</v>
      </c>
      <c r="E81" s="118"/>
      <c r="F81" s="96">
        <f>D81*E81</f>
        <v>0</v>
      </c>
    </row>
    <row r="82" spans="1:6">
      <c r="A82" s="98"/>
      <c r="B82" s="99"/>
      <c r="C82" s="100"/>
      <c r="D82" s="100"/>
      <c r="E82" s="118"/>
      <c r="F82" s="96"/>
    </row>
    <row r="83" spans="1:6" ht="30">
      <c r="A83" s="116">
        <f>COUNT($A$80:A82)/100+2.01</f>
        <v>2.0199999999999996</v>
      </c>
      <c r="B83" s="99" t="s">
        <v>208</v>
      </c>
      <c r="C83" s="100" t="s">
        <v>193</v>
      </c>
      <c r="D83" s="100">
        <v>25.5</v>
      </c>
      <c r="E83" s="118"/>
      <c r="F83" s="96">
        <f>D83*E83</f>
        <v>0</v>
      </c>
    </row>
    <row r="84" spans="1:6">
      <c r="A84" s="98"/>
      <c r="B84" s="99"/>
      <c r="C84" s="100"/>
      <c r="D84" s="100"/>
      <c r="E84" s="118"/>
      <c r="F84" s="96"/>
    </row>
    <row r="85" spans="1:6" ht="45">
      <c r="A85" s="116">
        <v>2.0299999999999998</v>
      </c>
      <c r="B85" s="99" t="s">
        <v>209</v>
      </c>
      <c r="C85" s="100" t="s">
        <v>210</v>
      </c>
      <c r="D85" s="131">
        <v>800</v>
      </c>
      <c r="E85" s="118"/>
      <c r="F85" s="96">
        <f>D85*E85</f>
        <v>0</v>
      </c>
    </row>
    <row r="86" spans="1:6">
      <c r="A86" s="98"/>
      <c r="B86" s="99"/>
      <c r="C86" s="100"/>
      <c r="D86" s="131" t="s">
        <v>211</v>
      </c>
      <c r="E86" s="118"/>
      <c r="F86" s="96"/>
    </row>
    <row r="87" spans="1:6" ht="45">
      <c r="A87" s="116">
        <v>2.04</v>
      </c>
      <c r="B87" s="99" t="s">
        <v>212</v>
      </c>
      <c r="C87" s="100" t="s">
        <v>210</v>
      </c>
      <c r="D87" s="131">
        <v>1500</v>
      </c>
      <c r="E87" s="118"/>
      <c r="F87" s="96">
        <f>D87*E87</f>
        <v>0</v>
      </c>
    </row>
    <row r="88" spans="1:6">
      <c r="A88" s="98"/>
      <c r="B88" s="99"/>
      <c r="C88" s="100"/>
      <c r="D88" s="131"/>
      <c r="E88" s="118"/>
      <c r="F88" s="96"/>
    </row>
    <row r="89" spans="1:6" ht="30">
      <c r="A89" s="116">
        <v>2.0499999999999998</v>
      </c>
      <c r="B89" s="99" t="s">
        <v>213</v>
      </c>
      <c r="C89" s="100" t="s">
        <v>210</v>
      </c>
      <c r="D89" s="131">
        <v>1850</v>
      </c>
      <c r="E89" s="118"/>
      <c r="F89" s="96">
        <f>D89*E89</f>
        <v>0</v>
      </c>
    </row>
    <row r="90" spans="1:6">
      <c r="A90" s="98"/>
      <c r="B90" s="99"/>
      <c r="C90" s="100"/>
      <c r="D90" s="100"/>
      <c r="E90" s="118"/>
      <c r="F90" s="132"/>
    </row>
    <row r="91" spans="1:6">
      <c r="A91" s="133"/>
      <c r="B91" s="134" t="s">
        <v>214</v>
      </c>
      <c r="C91" s="135"/>
      <c r="D91" s="135"/>
      <c r="E91" s="185"/>
      <c r="F91" s="136">
        <f>SUM(F79:F90)</f>
        <v>0</v>
      </c>
    </row>
    <row r="92" spans="1:6">
      <c r="A92" s="98"/>
      <c r="B92" s="99"/>
      <c r="C92" s="100"/>
      <c r="D92" s="100"/>
      <c r="E92" s="118"/>
      <c r="F92" s="96"/>
    </row>
    <row r="93" spans="1:6">
      <c r="A93" s="110" t="s">
        <v>179</v>
      </c>
      <c r="B93" s="113" t="s">
        <v>215</v>
      </c>
      <c r="C93" s="100"/>
      <c r="D93" s="100"/>
      <c r="E93" s="118"/>
      <c r="F93" s="102"/>
    </row>
    <row r="94" spans="1:6">
      <c r="A94" s="98"/>
      <c r="B94" s="99"/>
      <c r="C94" s="100"/>
      <c r="D94" s="100"/>
      <c r="E94" s="118"/>
      <c r="F94" s="96"/>
    </row>
    <row r="95" spans="1:6" ht="90">
      <c r="A95" s="110" t="s">
        <v>203</v>
      </c>
      <c r="B95" s="113" t="s">
        <v>216</v>
      </c>
      <c r="C95" s="100"/>
      <c r="D95" s="100"/>
      <c r="E95" s="118"/>
      <c r="F95" s="96"/>
    </row>
    <row r="96" spans="1:6" ht="60">
      <c r="A96" s="98"/>
      <c r="B96" s="113" t="s">
        <v>217</v>
      </c>
      <c r="C96" s="100"/>
      <c r="D96" s="100"/>
      <c r="E96" s="118"/>
      <c r="F96" s="96"/>
    </row>
    <row r="97" spans="1:6" ht="30">
      <c r="A97" s="98"/>
      <c r="B97" s="113" t="s">
        <v>218</v>
      </c>
      <c r="C97" s="100"/>
      <c r="D97" s="100"/>
      <c r="E97" s="118"/>
      <c r="F97" s="96"/>
    </row>
    <row r="98" spans="1:6">
      <c r="A98" s="98"/>
      <c r="B98" s="99"/>
      <c r="C98" s="100"/>
      <c r="D98" s="100"/>
      <c r="E98" s="118"/>
      <c r="F98" s="96"/>
    </row>
    <row r="99" spans="1:6">
      <c r="A99" s="116">
        <f>COUNT($A$98:A98)/100+3.01</f>
        <v>3.01</v>
      </c>
      <c r="B99" s="99" t="s">
        <v>219</v>
      </c>
      <c r="C99" s="100" t="s">
        <v>197</v>
      </c>
      <c r="D99" s="100">
        <v>64.64</v>
      </c>
      <c r="E99" s="118"/>
      <c r="F99" s="96">
        <f>D99*E99</f>
        <v>0</v>
      </c>
    </row>
    <row r="100" spans="1:6">
      <c r="A100" s="98"/>
      <c r="B100" s="99"/>
      <c r="C100" s="100"/>
      <c r="D100" s="100"/>
      <c r="E100" s="118"/>
      <c r="F100" s="96"/>
    </row>
    <row r="101" spans="1:6" ht="45">
      <c r="A101" s="116">
        <v>3.03</v>
      </c>
      <c r="B101" s="99" t="s">
        <v>220</v>
      </c>
      <c r="C101" s="100" t="s">
        <v>195</v>
      </c>
      <c r="D101" s="100">
        <v>5</v>
      </c>
      <c r="E101" s="118"/>
      <c r="F101" s="96">
        <f>D101*E101</f>
        <v>0</v>
      </c>
    </row>
    <row r="102" spans="1:6">
      <c r="A102" s="98"/>
      <c r="B102" s="99"/>
      <c r="C102" s="100"/>
      <c r="D102" s="100"/>
      <c r="E102" s="118"/>
      <c r="F102" s="96"/>
    </row>
    <row r="103" spans="1:6">
      <c r="A103" s="133"/>
      <c r="B103" s="134" t="s">
        <v>221</v>
      </c>
      <c r="C103" s="135"/>
      <c r="D103" s="135"/>
      <c r="E103" s="187"/>
      <c r="F103" s="136">
        <f>SUM(F96:F102)</f>
        <v>0</v>
      </c>
    </row>
    <row r="104" spans="1:6">
      <c r="A104" s="98"/>
      <c r="B104" s="99"/>
      <c r="C104" s="100"/>
      <c r="D104" s="100"/>
      <c r="E104" s="118"/>
      <c r="F104" s="96"/>
    </row>
    <row r="105" spans="1:6">
      <c r="A105" s="98"/>
      <c r="B105" s="99"/>
      <c r="C105" s="100"/>
      <c r="D105" s="100"/>
      <c r="E105" s="118"/>
      <c r="F105" s="96"/>
    </row>
    <row r="106" spans="1:6">
      <c r="A106" s="110" t="s">
        <v>181</v>
      </c>
      <c r="B106" s="113" t="s">
        <v>222</v>
      </c>
      <c r="C106" s="100"/>
      <c r="D106" s="100"/>
      <c r="E106" s="118"/>
      <c r="F106" s="102"/>
    </row>
    <row r="107" spans="1:6">
      <c r="A107" s="98"/>
      <c r="B107" s="99"/>
      <c r="C107" s="100"/>
      <c r="D107" s="100"/>
      <c r="E107" s="118"/>
      <c r="F107" s="96"/>
    </row>
    <row r="108" spans="1:6" ht="45">
      <c r="A108" s="110" t="s">
        <v>203</v>
      </c>
      <c r="B108" s="113" t="s">
        <v>223</v>
      </c>
      <c r="C108" s="100"/>
      <c r="D108" s="100"/>
      <c r="E108" s="118"/>
      <c r="F108" s="96"/>
    </row>
    <row r="109" spans="1:6">
      <c r="A109" s="110"/>
      <c r="B109" s="99"/>
      <c r="C109" s="100"/>
      <c r="D109" s="100"/>
      <c r="E109" s="118"/>
      <c r="F109" s="96"/>
    </row>
    <row r="110" spans="1:6" ht="105">
      <c r="A110" s="116">
        <v>4.01</v>
      </c>
      <c r="B110" s="99" t="s">
        <v>224</v>
      </c>
      <c r="C110" s="100" t="s">
        <v>197</v>
      </c>
      <c r="D110" s="100">
        <v>52</v>
      </c>
      <c r="E110" s="118"/>
      <c r="F110" s="96">
        <f>D110*E110</f>
        <v>0</v>
      </c>
    </row>
    <row r="111" spans="1:6">
      <c r="A111" s="110"/>
      <c r="B111" s="113"/>
      <c r="C111" s="100"/>
      <c r="D111" s="100"/>
      <c r="E111" s="96"/>
      <c r="F111" s="96"/>
    </row>
    <row r="112" spans="1:6" ht="105">
      <c r="A112" s="116">
        <v>4.0199999999999996</v>
      </c>
      <c r="B112" s="99" t="s">
        <v>225</v>
      </c>
      <c r="C112" s="100" t="s">
        <v>197</v>
      </c>
      <c r="D112" s="100">
        <v>14</v>
      </c>
      <c r="E112" s="118"/>
      <c r="F112" s="96">
        <f>D112*E112</f>
        <v>0</v>
      </c>
    </row>
    <row r="113" spans="1:6">
      <c r="A113" s="116"/>
      <c r="B113" s="99"/>
      <c r="C113" s="100"/>
      <c r="D113" s="100"/>
      <c r="E113" s="118"/>
      <c r="F113" s="96"/>
    </row>
    <row r="114" spans="1:6" ht="30">
      <c r="A114" s="116">
        <v>4.04</v>
      </c>
      <c r="B114" s="99" t="s">
        <v>227</v>
      </c>
      <c r="C114" s="100" t="s">
        <v>197</v>
      </c>
      <c r="D114" s="100">
        <v>14</v>
      </c>
      <c r="E114" s="118"/>
      <c r="F114" s="96">
        <f>D114*E114</f>
        <v>0</v>
      </c>
    </row>
    <row r="115" spans="1:6">
      <c r="A115" s="116"/>
      <c r="B115" s="99"/>
      <c r="C115" s="100"/>
      <c r="D115" s="100"/>
      <c r="E115" s="118"/>
      <c r="F115" s="96"/>
    </row>
    <row r="116" spans="1:6" ht="30">
      <c r="A116" s="116">
        <v>4.05</v>
      </c>
      <c r="B116" s="99" t="s">
        <v>228</v>
      </c>
      <c r="C116" s="100" t="s">
        <v>197</v>
      </c>
      <c r="D116" s="100">
        <v>38</v>
      </c>
      <c r="E116" s="118"/>
      <c r="F116" s="96">
        <f>D116*E116</f>
        <v>0</v>
      </c>
    </row>
    <row r="117" spans="1:6">
      <c r="A117" s="116"/>
      <c r="B117" s="99"/>
      <c r="C117" s="100"/>
      <c r="D117" s="100"/>
      <c r="E117" s="118"/>
      <c r="F117" s="96"/>
    </row>
    <row r="118" spans="1:6" ht="45">
      <c r="A118" s="116">
        <v>4.0599999999999996</v>
      </c>
      <c r="B118" s="99" t="s">
        <v>229</v>
      </c>
      <c r="C118" s="100" t="s">
        <v>226</v>
      </c>
      <c r="D118" s="100">
        <v>38.65</v>
      </c>
      <c r="E118" s="118"/>
      <c r="F118" s="96">
        <f>D118*E118</f>
        <v>0</v>
      </c>
    </row>
    <row r="119" spans="1:6">
      <c r="A119" s="116"/>
      <c r="B119" s="99"/>
      <c r="C119" s="100"/>
      <c r="D119" s="100"/>
      <c r="E119" s="118"/>
      <c r="F119" s="96"/>
    </row>
    <row r="120" spans="1:6" ht="60">
      <c r="A120" s="116"/>
      <c r="B120" s="99" t="s">
        <v>230</v>
      </c>
      <c r="C120" s="100"/>
      <c r="D120" s="100"/>
      <c r="E120" s="118"/>
      <c r="F120" s="96"/>
    </row>
    <row r="121" spans="1:6" ht="120">
      <c r="A121" s="110"/>
      <c r="B121" s="138" t="s">
        <v>231</v>
      </c>
      <c r="C121" s="100"/>
      <c r="D121" s="100"/>
      <c r="E121" s="118"/>
      <c r="F121" s="96"/>
    </row>
    <row r="122" spans="1:6" ht="45">
      <c r="A122" s="116">
        <v>4.07</v>
      </c>
      <c r="B122" s="99" t="s">
        <v>232</v>
      </c>
      <c r="C122" s="100" t="s">
        <v>197</v>
      </c>
      <c r="D122" s="100">
        <v>38</v>
      </c>
      <c r="E122" s="118"/>
      <c r="F122" s="96">
        <f>D122*E122</f>
        <v>0</v>
      </c>
    </row>
    <row r="123" spans="1:6">
      <c r="A123" s="110"/>
      <c r="B123" s="99"/>
      <c r="C123" s="100"/>
      <c r="D123" s="100"/>
      <c r="E123" s="118"/>
      <c r="F123" s="96"/>
    </row>
    <row r="124" spans="1:6" ht="45">
      <c r="A124" s="116">
        <v>4.08</v>
      </c>
      <c r="B124" s="99" t="s">
        <v>233</v>
      </c>
      <c r="C124" s="100" t="s">
        <v>226</v>
      </c>
      <c r="D124" s="100">
        <v>30</v>
      </c>
      <c r="E124" s="118"/>
      <c r="F124" s="96">
        <f>D124*E124</f>
        <v>0</v>
      </c>
    </row>
    <row r="125" spans="1:6">
      <c r="A125" s="116"/>
      <c r="B125" s="99"/>
      <c r="C125" s="100"/>
      <c r="D125" s="100"/>
      <c r="E125" s="118"/>
      <c r="F125" s="96"/>
    </row>
    <row r="126" spans="1:6" ht="45">
      <c r="A126" s="116">
        <v>4.09</v>
      </c>
      <c r="B126" s="99" t="s">
        <v>234</v>
      </c>
      <c r="C126" s="100" t="s">
        <v>226</v>
      </c>
      <c r="D126" s="100">
        <v>30</v>
      </c>
      <c r="E126" s="118"/>
      <c r="F126" s="96">
        <f>D126*E126</f>
        <v>0</v>
      </c>
    </row>
    <row r="127" spans="1:6">
      <c r="A127" s="116"/>
      <c r="B127" s="99"/>
      <c r="C127" s="100"/>
      <c r="D127" s="100"/>
      <c r="E127" s="118"/>
      <c r="F127" s="96"/>
    </row>
    <row r="128" spans="1:6">
      <c r="A128" s="116">
        <v>4.1100000000000003</v>
      </c>
      <c r="B128" s="99" t="s">
        <v>235</v>
      </c>
      <c r="C128" s="100" t="s">
        <v>197</v>
      </c>
      <c r="D128" s="100">
        <v>38</v>
      </c>
      <c r="E128" s="118"/>
      <c r="F128" s="96">
        <f>D128*E128</f>
        <v>0</v>
      </c>
    </row>
    <row r="129" spans="1:6">
      <c r="A129" s="98"/>
      <c r="B129" s="99"/>
      <c r="C129" s="100"/>
      <c r="D129" s="100"/>
      <c r="E129" s="118"/>
      <c r="F129" s="96"/>
    </row>
    <row r="130" spans="1:6" ht="30">
      <c r="A130" s="116">
        <v>4.12</v>
      </c>
      <c r="B130" s="99" t="s">
        <v>236</v>
      </c>
      <c r="C130" s="100" t="s">
        <v>237</v>
      </c>
      <c r="D130" s="100">
        <v>20</v>
      </c>
      <c r="E130" s="118"/>
      <c r="F130" s="96">
        <f>D130*E130</f>
        <v>0</v>
      </c>
    </row>
    <row r="131" spans="1:6">
      <c r="A131" s="98"/>
      <c r="B131" s="99"/>
      <c r="C131" s="100"/>
      <c r="D131" s="100"/>
      <c r="E131" s="118"/>
      <c r="F131" s="96"/>
    </row>
    <row r="132" spans="1:6" ht="30">
      <c r="A132" s="116">
        <v>4.13</v>
      </c>
      <c r="B132" s="99" t="s">
        <v>238</v>
      </c>
      <c r="C132" s="100" t="s">
        <v>237</v>
      </c>
      <c r="D132" s="100">
        <v>20</v>
      </c>
      <c r="E132" s="118"/>
      <c r="F132" s="96">
        <f>D132*E132</f>
        <v>0</v>
      </c>
    </row>
    <row r="133" spans="1:6">
      <c r="A133" s="125"/>
      <c r="B133" s="137"/>
      <c r="C133" s="100"/>
      <c r="D133" s="100"/>
      <c r="E133" s="118"/>
      <c r="F133" s="132"/>
    </row>
    <row r="134" spans="1:6">
      <c r="A134" s="98"/>
      <c r="B134" s="134" t="s">
        <v>239</v>
      </c>
      <c r="C134" s="135"/>
      <c r="D134" s="135"/>
      <c r="E134" s="185"/>
      <c r="F134" s="136">
        <f>SUM(F109:F133)</f>
        <v>0</v>
      </c>
    </row>
    <row r="135" spans="1:6">
      <c r="A135" s="98"/>
      <c r="B135" s="99"/>
      <c r="C135" s="100"/>
      <c r="D135" s="100"/>
      <c r="E135" s="118"/>
      <c r="F135" s="96"/>
    </row>
    <row r="136" spans="1:6">
      <c r="A136" s="98"/>
      <c r="B136" s="99"/>
      <c r="C136" s="100"/>
      <c r="D136" s="100"/>
      <c r="E136" s="118"/>
      <c r="F136" s="96"/>
    </row>
    <row r="137" spans="1:6">
      <c r="A137" s="110" t="s">
        <v>183</v>
      </c>
      <c r="B137" s="113" t="s">
        <v>184</v>
      </c>
      <c r="C137" s="100"/>
      <c r="D137" s="100"/>
      <c r="E137" s="118"/>
      <c r="F137" s="102"/>
    </row>
    <row r="138" spans="1:6">
      <c r="A138" s="98"/>
      <c r="B138" s="99"/>
      <c r="C138" s="100"/>
      <c r="D138" s="100"/>
      <c r="E138" s="118"/>
      <c r="F138" s="96"/>
    </row>
    <row r="139" spans="1:6" ht="60">
      <c r="A139" s="110" t="s">
        <v>203</v>
      </c>
      <c r="B139" s="113" t="s">
        <v>240</v>
      </c>
      <c r="C139" s="100"/>
      <c r="D139" s="100"/>
      <c r="E139" s="118"/>
      <c r="F139" s="96"/>
    </row>
    <row r="140" spans="1:6">
      <c r="A140" s="98"/>
      <c r="B140" s="99"/>
      <c r="C140" s="100"/>
      <c r="D140" s="100"/>
      <c r="E140" s="118"/>
      <c r="F140" s="96"/>
    </row>
    <row r="141" spans="1:6" ht="90">
      <c r="A141" s="116">
        <f>COUNT($A$140:A140)/100+5.01</f>
        <v>5.01</v>
      </c>
      <c r="B141" s="99" t="s">
        <v>241</v>
      </c>
      <c r="C141" s="100" t="s">
        <v>197</v>
      </c>
      <c r="D141" s="100">
        <v>30</v>
      </c>
      <c r="E141" s="118"/>
      <c r="F141" s="96">
        <f>E141*D141</f>
        <v>0</v>
      </c>
    </row>
    <row r="142" spans="1:6">
      <c r="A142" s="98"/>
      <c r="B142" s="99"/>
      <c r="C142" s="100"/>
      <c r="D142" s="100"/>
      <c r="E142" s="139"/>
      <c r="F142" s="96"/>
    </row>
    <row r="143" spans="1:6" ht="45">
      <c r="A143" s="116">
        <f>COUNT($A$140:A142)/100+5.01</f>
        <v>5.0199999999999996</v>
      </c>
      <c r="B143" s="99" t="s">
        <v>242</v>
      </c>
      <c r="C143" s="100" t="s">
        <v>197</v>
      </c>
      <c r="D143" s="100">
        <v>30</v>
      </c>
      <c r="E143" s="118"/>
      <c r="F143" s="96">
        <f>E143*D143</f>
        <v>0</v>
      </c>
    </row>
    <row r="144" spans="1:6">
      <c r="A144" s="116"/>
      <c r="B144" s="99"/>
      <c r="C144" s="100"/>
      <c r="D144" s="100"/>
      <c r="E144" s="118"/>
      <c r="F144" s="96"/>
    </row>
    <row r="145" spans="1:6">
      <c r="A145" s="133"/>
      <c r="B145" s="134" t="s">
        <v>243</v>
      </c>
      <c r="C145" s="135"/>
      <c r="D145" s="135"/>
      <c r="E145" s="185"/>
      <c r="F145" s="136">
        <f>SUM(F140:F144)</f>
        <v>0</v>
      </c>
    </row>
    <row r="146" spans="1:6">
      <c r="A146" s="98"/>
      <c r="B146" s="99"/>
      <c r="C146" s="100"/>
      <c r="D146" s="100"/>
      <c r="E146" s="118"/>
      <c r="F146" s="96"/>
    </row>
    <row r="147" spans="1:6">
      <c r="A147" s="140"/>
      <c r="B147" s="141"/>
      <c r="C147" s="142"/>
      <c r="D147" s="142"/>
      <c r="E147" s="118"/>
      <c r="F147" s="143"/>
    </row>
    <row r="148" spans="1:6">
      <c r="A148" s="144"/>
      <c r="B148" s="101"/>
      <c r="C148" s="145"/>
      <c r="D148" s="145"/>
      <c r="E148" s="118"/>
      <c r="F148" s="143"/>
    </row>
    <row r="149" spans="1:6">
      <c r="A149" s="144" t="s">
        <v>244</v>
      </c>
      <c r="B149" s="101" t="s">
        <v>245</v>
      </c>
      <c r="C149" s="145"/>
      <c r="D149" s="145"/>
      <c r="E149" s="118"/>
      <c r="F149" s="146"/>
    </row>
    <row r="150" spans="1:6">
      <c r="A150" s="147" t="s">
        <v>164</v>
      </c>
      <c r="B150" s="99" t="s">
        <v>246</v>
      </c>
      <c r="C150" s="145"/>
      <c r="D150" s="145"/>
      <c r="E150" s="118"/>
      <c r="F150" s="143">
        <f>F167</f>
        <v>0</v>
      </c>
    </row>
    <row r="151" spans="1:6">
      <c r="A151" s="147" t="s">
        <v>166</v>
      </c>
      <c r="B151" s="99" t="s">
        <v>247</v>
      </c>
      <c r="C151" s="145"/>
      <c r="D151" s="145"/>
      <c r="E151" s="118"/>
      <c r="F151" s="143">
        <f>F195</f>
        <v>0</v>
      </c>
    </row>
    <row r="152" spans="1:6">
      <c r="A152" s="147" t="s">
        <v>179</v>
      </c>
      <c r="B152" s="99" t="s">
        <v>248</v>
      </c>
      <c r="C152" s="145"/>
      <c r="D152" s="145"/>
      <c r="E152" s="118"/>
      <c r="F152" s="143">
        <f>F210</f>
        <v>0</v>
      </c>
    </row>
    <row r="153" spans="1:6">
      <c r="A153" s="147" t="s">
        <v>249</v>
      </c>
      <c r="B153" s="99" t="s">
        <v>250</v>
      </c>
      <c r="C153" s="145"/>
      <c r="D153" s="145"/>
      <c r="E153" s="118"/>
      <c r="F153" s="143">
        <f>F222</f>
        <v>0</v>
      </c>
    </row>
    <row r="154" spans="1:6">
      <c r="A154" s="148"/>
      <c r="B154" s="105" t="s">
        <v>251</v>
      </c>
      <c r="C154" s="149"/>
      <c r="D154" s="150"/>
      <c r="E154" s="118"/>
      <c r="F154" s="151">
        <f>F150+F151+F152+F153</f>
        <v>0</v>
      </c>
    </row>
    <row r="155" spans="1:6">
      <c r="A155" s="147"/>
      <c r="B155" s="101"/>
      <c r="C155" s="152"/>
      <c r="D155" s="153"/>
      <c r="E155" s="118"/>
      <c r="F155" s="154"/>
    </row>
    <row r="156" spans="1:6">
      <c r="A156" s="155"/>
      <c r="B156" s="141"/>
      <c r="C156" s="145"/>
      <c r="D156" s="145"/>
      <c r="E156" s="118"/>
      <c r="F156" s="156"/>
    </row>
    <row r="157" spans="1:6">
      <c r="A157" s="157" t="s">
        <v>244</v>
      </c>
      <c r="B157" s="113" t="s">
        <v>252</v>
      </c>
      <c r="C157" s="145"/>
      <c r="D157" s="145"/>
      <c r="E157" s="118"/>
      <c r="F157" s="143"/>
    </row>
    <row r="158" spans="1:6">
      <c r="A158" s="147"/>
      <c r="B158" s="99"/>
      <c r="C158" s="145"/>
      <c r="D158" s="145"/>
      <c r="E158" s="118"/>
      <c r="F158" s="143"/>
    </row>
    <row r="159" spans="1:6">
      <c r="A159" s="157" t="s">
        <v>164</v>
      </c>
      <c r="B159" s="113" t="s">
        <v>246</v>
      </c>
      <c r="C159" s="145"/>
      <c r="D159" s="145"/>
      <c r="E159" s="118"/>
      <c r="F159" s="146"/>
    </row>
    <row r="160" spans="1:6">
      <c r="A160" s="147"/>
      <c r="B160" s="99"/>
      <c r="C160" s="145"/>
      <c r="D160" s="145"/>
      <c r="E160" s="118"/>
      <c r="F160" s="143"/>
    </row>
    <row r="161" spans="1:6" ht="90">
      <c r="A161" s="157" t="s">
        <v>186</v>
      </c>
      <c r="B161" s="113" t="s">
        <v>253</v>
      </c>
      <c r="C161" s="145"/>
      <c r="D161" s="145"/>
      <c r="E161" s="118"/>
      <c r="F161" s="143"/>
    </row>
    <row r="162" spans="1:6">
      <c r="A162" s="158"/>
      <c r="B162" s="99"/>
      <c r="C162" s="145"/>
      <c r="D162" s="145"/>
      <c r="E162" s="118"/>
      <c r="F162" s="143"/>
    </row>
    <row r="163" spans="1:6" ht="60">
      <c r="A163" s="158" t="s">
        <v>158</v>
      </c>
      <c r="B163" s="99" t="s">
        <v>254</v>
      </c>
      <c r="C163" s="145" t="s">
        <v>197</v>
      </c>
      <c r="D163" s="145">
        <v>30</v>
      </c>
      <c r="E163" s="159"/>
      <c r="F163" s="143">
        <f>D163*E163</f>
        <v>0</v>
      </c>
    </row>
    <row r="164" spans="1:6">
      <c r="A164" s="158"/>
      <c r="B164" s="99"/>
      <c r="C164" s="145"/>
      <c r="D164" s="145"/>
      <c r="E164" s="159"/>
      <c r="F164" s="143"/>
    </row>
    <row r="165" spans="1:6">
      <c r="A165" s="158" t="s">
        <v>159</v>
      </c>
      <c r="B165" s="99" t="s">
        <v>255</v>
      </c>
      <c r="C165" s="145" t="s">
        <v>237</v>
      </c>
      <c r="D165" s="145">
        <v>15</v>
      </c>
      <c r="E165" s="159"/>
      <c r="F165" s="143">
        <f>D165*E165</f>
        <v>0</v>
      </c>
    </row>
    <row r="166" spans="1:6">
      <c r="A166" s="160"/>
      <c r="B166" s="99"/>
      <c r="C166" s="145"/>
      <c r="D166" s="145"/>
      <c r="E166" s="159"/>
      <c r="F166" s="156"/>
    </row>
    <row r="167" spans="1:6">
      <c r="A167" s="161"/>
      <c r="B167" s="134" t="s">
        <v>256</v>
      </c>
      <c r="C167" s="162"/>
      <c r="D167" s="162"/>
      <c r="E167" s="210"/>
      <c r="F167" s="163">
        <f>SUM(F162:F166)</f>
        <v>0</v>
      </c>
    </row>
    <row r="168" spans="1:6">
      <c r="A168" s="155"/>
      <c r="B168" s="141"/>
      <c r="C168" s="145"/>
      <c r="D168" s="145"/>
      <c r="E168" s="118"/>
      <c r="F168" s="143"/>
    </row>
    <row r="169" spans="1:6">
      <c r="A169" s="164" t="s">
        <v>166</v>
      </c>
      <c r="B169" s="165" t="s">
        <v>247</v>
      </c>
      <c r="C169" s="166"/>
      <c r="D169" s="167"/>
      <c r="E169" s="118"/>
      <c r="F169" s="143"/>
    </row>
    <row r="170" spans="1:6">
      <c r="A170" s="168"/>
      <c r="B170" s="169"/>
      <c r="C170" s="166"/>
      <c r="D170" s="167"/>
      <c r="E170" s="118"/>
      <c r="F170" s="143"/>
    </row>
    <row r="171" spans="1:6">
      <c r="A171" s="170"/>
      <c r="B171" s="171" t="s">
        <v>257</v>
      </c>
      <c r="C171" s="166"/>
      <c r="D171" s="172"/>
      <c r="E171" s="159"/>
      <c r="F171" s="143"/>
    </row>
    <row r="172" spans="1:6">
      <c r="A172" s="170"/>
      <c r="B172" s="173" t="s">
        <v>258</v>
      </c>
      <c r="C172" s="166"/>
      <c r="D172" s="172"/>
      <c r="E172" s="159"/>
      <c r="F172" s="143"/>
    </row>
    <row r="173" spans="1:6">
      <c r="A173" s="170" t="s">
        <v>259</v>
      </c>
      <c r="B173" s="173" t="s">
        <v>260</v>
      </c>
      <c r="C173" s="166"/>
      <c r="D173" s="172"/>
      <c r="E173" s="159"/>
      <c r="F173" s="143"/>
    </row>
    <row r="174" spans="1:6">
      <c r="A174" s="170" t="s">
        <v>259</v>
      </c>
      <c r="B174" s="173" t="s">
        <v>261</v>
      </c>
      <c r="C174" s="166"/>
      <c r="D174" s="172"/>
      <c r="E174" s="159"/>
      <c r="F174" s="143"/>
    </row>
    <row r="175" spans="1:6">
      <c r="A175" s="170" t="s">
        <v>259</v>
      </c>
      <c r="B175" s="173" t="s">
        <v>262</v>
      </c>
      <c r="C175" s="166"/>
      <c r="D175" s="172"/>
      <c r="E175" s="159"/>
      <c r="F175" s="143"/>
    </row>
    <row r="176" spans="1:6">
      <c r="A176" s="170"/>
      <c r="B176" s="173" t="s">
        <v>263</v>
      </c>
      <c r="C176" s="166"/>
      <c r="D176" s="172"/>
      <c r="E176" s="159"/>
      <c r="F176" s="143"/>
    </row>
    <row r="177" spans="1:6">
      <c r="A177" s="170" t="s">
        <v>259</v>
      </c>
      <c r="B177" s="173" t="s">
        <v>264</v>
      </c>
      <c r="C177" s="166"/>
      <c r="D177" s="172"/>
      <c r="E177" s="159"/>
      <c r="F177" s="143"/>
    </row>
    <row r="178" spans="1:6">
      <c r="A178" s="170" t="s">
        <v>259</v>
      </c>
      <c r="B178" s="173" t="s">
        <v>265</v>
      </c>
      <c r="C178" s="166"/>
      <c r="D178" s="172"/>
      <c r="E178" s="159"/>
      <c r="F178" s="143"/>
    </row>
    <row r="179" spans="1:6">
      <c r="A179" s="170"/>
      <c r="B179" s="173" t="s">
        <v>266</v>
      </c>
      <c r="C179" s="166"/>
      <c r="D179" s="172"/>
      <c r="E179" s="159"/>
      <c r="F179" s="143"/>
    </row>
    <row r="180" spans="1:6">
      <c r="A180" s="168"/>
      <c r="B180" s="169"/>
      <c r="C180" s="166"/>
      <c r="D180" s="167"/>
      <c r="E180" s="159"/>
      <c r="F180" s="143"/>
    </row>
    <row r="181" spans="1:6">
      <c r="A181" s="168">
        <v>1</v>
      </c>
      <c r="B181" s="169" t="s">
        <v>267</v>
      </c>
      <c r="C181" s="166"/>
      <c r="D181" s="167"/>
      <c r="E181" s="159"/>
      <c r="F181" s="143"/>
    </row>
    <row r="182" spans="1:6">
      <c r="A182" s="168"/>
      <c r="B182" s="169" t="s">
        <v>268</v>
      </c>
      <c r="C182" s="166"/>
      <c r="D182" s="167"/>
      <c r="E182" s="159"/>
      <c r="F182" s="143"/>
    </row>
    <row r="183" spans="1:6">
      <c r="A183" s="168"/>
      <c r="B183" s="169" t="s">
        <v>269</v>
      </c>
      <c r="C183" s="166"/>
      <c r="D183" s="167"/>
      <c r="E183" s="159"/>
      <c r="F183" s="143"/>
    </row>
    <row r="184" spans="1:6">
      <c r="A184" s="168"/>
      <c r="B184" s="169" t="s">
        <v>270</v>
      </c>
      <c r="C184" s="166"/>
      <c r="D184" s="167"/>
      <c r="E184" s="159"/>
      <c r="F184" s="143"/>
    </row>
    <row r="185" spans="1:6">
      <c r="A185" s="168"/>
      <c r="B185" s="169" t="s">
        <v>271</v>
      </c>
      <c r="C185" s="166"/>
      <c r="D185" s="167"/>
      <c r="E185" s="159"/>
      <c r="F185" s="143"/>
    </row>
    <row r="186" spans="1:6">
      <c r="A186" s="168"/>
      <c r="B186" s="169" t="s">
        <v>272</v>
      </c>
      <c r="C186" s="166"/>
      <c r="D186" s="167"/>
      <c r="E186" s="159"/>
      <c r="F186" s="143"/>
    </row>
    <row r="187" spans="1:6">
      <c r="A187" s="168"/>
      <c r="B187" s="169" t="s">
        <v>273</v>
      </c>
      <c r="C187" s="166"/>
      <c r="D187" s="167"/>
      <c r="E187" s="159"/>
      <c r="F187" s="143"/>
    </row>
    <row r="188" spans="1:6">
      <c r="A188" s="168"/>
      <c r="B188" s="169" t="s">
        <v>274</v>
      </c>
      <c r="C188" s="166"/>
      <c r="D188" s="174"/>
      <c r="E188" s="159"/>
      <c r="F188" s="143"/>
    </row>
    <row r="189" spans="1:6">
      <c r="A189" s="168"/>
      <c r="B189" s="169"/>
      <c r="C189" s="175" t="s">
        <v>197</v>
      </c>
      <c r="D189" s="174">
        <v>88</v>
      </c>
      <c r="E189" s="159"/>
      <c r="F189" s="143">
        <f>D189*E189</f>
        <v>0</v>
      </c>
    </row>
    <row r="190" spans="1:6" ht="210">
      <c r="A190" s="176">
        <v>2</v>
      </c>
      <c r="B190" s="177" t="s">
        <v>275</v>
      </c>
      <c r="C190" s="178"/>
      <c r="D190" s="179"/>
      <c r="E190" s="143"/>
      <c r="F190" s="143"/>
    </row>
    <row r="191" spans="1:6">
      <c r="A191" s="168"/>
      <c r="B191" s="169"/>
      <c r="C191" s="180" t="s">
        <v>197</v>
      </c>
      <c r="D191" s="179">
        <v>88</v>
      </c>
      <c r="E191" s="159"/>
      <c r="F191" s="143">
        <f t="shared" ref="F191:F193" si="0">D191*E191</f>
        <v>0</v>
      </c>
    </row>
    <row r="192" spans="1:6" ht="30">
      <c r="A192" s="176">
        <v>3</v>
      </c>
      <c r="B192" s="177" t="s">
        <v>276</v>
      </c>
      <c r="C192" s="178"/>
      <c r="D192" s="179"/>
      <c r="E192" s="159"/>
      <c r="F192" s="143"/>
    </row>
    <row r="193" spans="1:6">
      <c r="A193" s="168"/>
      <c r="B193" s="169"/>
      <c r="C193" s="178" t="s">
        <v>277</v>
      </c>
      <c r="D193" s="179">
        <v>60</v>
      </c>
      <c r="E193" s="159"/>
      <c r="F193" s="143">
        <f t="shared" si="0"/>
        <v>0</v>
      </c>
    </row>
    <row r="194" spans="1:6">
      <c r="A194" s="168"/>
      <c r="B194" s="169"/>
      <c r="C194" s="175"/>
      <c r="D194" s="174"/>
      <c r="E194" s="159"/>
      <c r="F194" s="143"/>
    </row>
    <row r="195" spans="1:6">
      <c r="A195" s="147"/>
      <c r="B195" s="134" t="s">
        <v>278</v>
      </c>
      <c r="C195" s="162"/>
      <c r="D195" s="162"/>
      <c r="E195" s="189"/>
      <c r="F195" s="163">
        <f>SUM(F189:F194)</f>
        <v>0</v>
      </c>
    </row>
    <row r="196" spans="1:6">
      <c r="A196" s="147"/>
      <c r="B196" s="99"/>
      <c r="C196" s="145"/>
      <c r="D196" s="145"/>
      <c r="E196" s="159"/>
      <c r="F196" s="143"/>
    </row>
    <row r="197" spans="1:6">
      <c r="A197" s="147"/>
      <c r="B197" s="99"/>
      <c r="C197" s="145"/>
      <c r="D197" s="145"/>
      <c r="E197" s="159"/>
      <c r="F197" s="143"/>
    </row>
    <row r="198" spans="1:6">
      <c r="A198" s="157" t="s">
        <v>179</v>
      </c>
      <c r="B198" s="113" t="s">
        <v>248</v>
      </c>
      <c r="C198" s="145"/>
      <c r="D198" s="145"/>
      <c r="E198" s="159"/>
      <c r="F198" s="146"/>
    </row>
    <row r="199" spans="1:6">
      <c r="A199" s="157"/>
      <c r="B199" s="113"/>
      <c r="C199" s="145"/>
      <c r="D199" s="145"/>
      <c r="E199" s="159"/>
      <c r="F199" s="143"/>
    </row>
    <row r="200" spans="1:6" ht="75">
      <c r="A200" s="157" t="s">
        <v>186</v>
      </c>
      <c r="B200" s="113" t="s">
        <v>279</v>
      </c>
      <c r="C200" s="145"/>
      <c r="D200" s="145"/>
      <c r="E200" s="159"/>
      <c r="F200" s="143"/>
    </row>
    <row r="201" spans="1:6">
      <c r="A201" s="147"/>
      <c r="B201" s="99"/>
      <c r="C201" s="145"/>
      <c r="D201" s="145"/>
      <c r="E201" s="159"/>
      <c r="F201" s="143"/>
    </row>
    <row r="202" spans="1:6" ht="45">
      <c r="A202" s="158" t="s">
        <v>158</v>
      </c>
      <c r="B202" s="99" t="s">
        <v>280</v>
      </c>
      <c r="C202" s="145" t="s">
        <v>197</v>
      </c>
      <c r="D202" s="145">
        <v>120</v>
      </c>
      <c r="E202" s="159"/>
      <c r="F202" s="143">
        <f>D202*E202</f>
        <v>0</v>
      </c>
    </row>
    <row r="203" spans="1:6">
      <c r="A203" s="158"/>
      <c r="B203" s="99"/>
      <c r="C203" s="145"/>
      <c r="D203" s="145"/>
      <c r="E203" s="159"/>
      <c r="F203" s="143"/>
    </row>
    <row r="204" spans="1:6">
      <c r="A204" s="158" t="s">
        <v>159</v>
      </c>
      <c r="B204" s="99" t="s">
        <v>281</v>
      </c>
      <c r="C204" s="145" t="s">
        <v>197</v>
      </c>
      <c r="D204" s="145">
        <v>180</v>
      </c>
      <c r="E204" s="159"/>
      <c r="F204" s="143">
        <f>D204*E204</f>
        <v>0</v>
      </c>
    </row>
    <row r="205" spans="1:6">
      <c r="A205" s="147"/>
      <c r="B205" s="99"/>
      <c r="C205" s="145"/>
      <c r="D205" s="145"/>
      <c r="E205" s="159"/>
      <c r="F205" s="143"/>
    </row>
    <row r="206" spans="1:6" ht="30">
      <c r="A206" s="158" t="s">
        <v>282</v>
      </c>
      <c r="B206" s="99" t="s">
        <v>283</v>
      </c>
      <c r="C206" s="145" t="s">
        <v>226</v>
      </c>
      <c r="D206" s="145">
        <v>40</v>
      </c>
      <c r="E206" s="159"/>
      <c r="F206" s="143">
        <f>D206*E206</f>
        <v>0</v>
      </c>
    </row>
    <row r="207" spans="1:6">
      <c r="A207" s="158"/>
      <c r="B207" s="99"/>
      <c r="C207" s="145"/>
      <c r="D207" s="145"/>
      <c r="E207" s="159"/>
      <c r="F207" s="143"/>
    </row>
    <row r="208" spans="1:6">
      <c r="A208" s="158" t="s">
        <v>284</v>
      </c>
      <c r="B208" s="99" t="s">
        <v>285</v>
      </c>
      <c r="C208" s="145" t="s">
        <v>237</v>
      </c>
      <c r="D208" s="145">
        <v>20</v>
      </c>
      <c r="E208" s="159"/>
      <c r="F208" s="143">
        <f>D208*E208</f>
        <v>0</v>
      </c>
    </row>
    <row r="209" spans="1:6">
      <c r="A209" s="160"/>
      <c r="B209" s="99"/>
      <c r="C209" s="145"/>
      <c r="D209" s="145"/>
      <c r="E209" s="188"/>
      <c r="F209" s="156"/>
    </row>
    <row r="210" spans="1:6">
      <c r="A210" s="147"/>
      <c r="B210" s="134" t="s">
        <v>286</v>
      </c>
      <c r="C210" s="162"/>
      <c r="D210" s="162"/>
      <c r="E210" s="189"/>
      <c r="F210" s="163">
        <f>SUM(F202:F209)</f>
        <v>0</v>
      </c>
    </row>
    <row r="211" spans="1:6">
      <c r="A211" s="147"/>
      <c r="B211" s="141"/>
      <c r="C211" s="145"/>
      <c r="D211" s="145"/>
      <c r="E211" s="159"/>
      <c r="F211" s="143"/>
    </row>
    <row r="212" spans="1:6">
      <c r="A212" s="181" t="s">
        <v>249</v>
      </c>
      <c r="B212" s="101" t="s">
        <v>250</v>
      </c>
      <c r="C212" s="142"/>
      <c r="D212" s="142"/>
      <c r="E212" s="159"/>
      <c r="F212" s="143"/>
    </row>
    <row r="213" spans="1:6">
      <c r="A213" s="140"/>
      <c r="B213" s="141"/>
      <c r="C213" s="142"/>
      <c r="D213" s="142"/>
      <c r="E213" s="159"/>
      <c r="F213" s="143"/>
    </row>
    <row r="214" spans="1:6" ht="135">
      <c r="A214" s="140"/>
      <c r="B214" s="141" t="s">
        <v>287</v>
      </c>
      <c r="C214" s="142"/>
      <c r="D214" s="142"/>
      <c r="E214" s="159"/>
      <c r="F214" s="143"/>
    </row>
    <row r="215" spans="1:6">
      <c r="A215" s="140"/>
      <c r="B215" s="141"/>
      <c r="C215" s="142" t="s">
        <v>197</v>
      </c>
      <c r="D215" s="142">
        <v>80</v>
      </c>
      <c r="E215" s="159"/>
      <c r="F215" s="143">
        <f>D215*E215</f>
        <v>0</v>
      </c>
    </row>
    <row r="216" spans="1:6">
      <c r="A216" s="140"/>
      <c r="B216" s="141"/>
      <c r="C216" s="142"/>
      <c r="D216" s="142"/>
      <c r="E216" s="159"/>
      <c r="F216" s="143"/>
    </row>
    <row r="217" spans="1:6" ht="51">
      <c r="A217" s="140"/>
      <c r="B217" s="182" t="s">
        <v>288</v>
      </c>
      <c r="C217" s="142"/>
      <c r="D217" s="142"/>
      <c r="E217" s="159"/>
      <c r="F217" s="143"/>
    </row>
    <row r="218" spans="1:6">
      <c r="A218" s="140"/>
      <c r="B218" s="141"/>
      <c r="C218" s="142" t="s">
        <v>197</v>
      </c>
      <c r="D218" s="142">
        <v>80</v>
      </c>
      <c r="E218" s="159"/>
      <c r="F218" s="143">
        <f t="shared" ref="F218:F221" si="1">D218*E218</f>
        <v>0</v>
      </c>
    </row>
    <row r="219" spans="1:6">
      <c r="A219" s="140"/>
      <c r="B219" s="141"/>
      <c r="C219" s="142"/>
      <c r="D219" s="142"/>
      <c r="E219" s="159"/>
      <c r="F219" s="143"/>
    </row>
    <row r="220" spans="1:6" ht="89.25">
      <c r="A220" s="140"/>
      <c r="B220" s="182" t="s">
        <v>289</v>
      </c>
      <c r="C220" s="142"/>
      <c r="D220" s="142"/>
      <c r="E220" s="159"/>
      <c r="F220" s="143"/>
    </row>
    <row r="221" spans="1:6">
      <c r="A221" s="140"/>
      <c r="B221" s="141"/>
      <c r="C221" s="142" t="s">
        <v>153</v>
      </c>
      <c r="D221" s="142">
        <v>1</v>
      </c>
      <c r="E221" s="159"/>
      <c r="F221" s="143">
        <f t="shared" si="1"/>
        <v>0</v>
      </c>
    </row>
    <row r="222" spans="1:6">
      <c r="A222" s="140"/>
      <c r="B222" s="183" t="s">
        <v>290</v>
      </c>
      <c r="C222" s="184"/>
      <c r="D222" s="184"/>
      <c r="E222" s="189"/>
      <c r="F222" s="163">
        <f>SUM(F215:F221)</f>
        <v>0</v>
      </c>
    </row>
    <row r="223" spans="1:6">
      <c r="A223" s="140"/>
      <c r="B223" s="141"/>
      <c r="C223" s="142"/>
      <c r="D223" s="142"/>
      <c r="E223" s="143"/>
      <c r="F223" s="143"/>
    </row>
  </sheetData>
  <sheetProtection password="C7BA" sheet="1" objects="1" scenarios="1"/>
  <mergeCells count="1">
    <mergeCell ref="B19:B25"/>
  </mergeCells>
  <pageMargins left="0.7" right="0.7" top="0.75" bottom="0.75" header="0.3" footer="0.3"/>
  <pageSetup paperSize="9" scale="98" orientation="portrait" horizontalDpi="4294967293" verticalDpi="4294967293" r:id="rId1"/>
  <rowBreaks count="1" manualBreakCount="1">
    <brk id="211"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NASLOVNICA</vt:lpstr>
      <vt:lpstr>REKAPITULACIJA</vt:lpstr>
      <vt:lpstr>PREDRAČUN</vt:lpstr>
      <vt:lpstr>povezovalni hodnik</vt:lpstr>
      <vt:lpstr>'povezovalni hodnik'!Področje_tiskanja</vt:lpstr>
      <vt:lpstr>PREDRAČUN!Področje_tiskanja</vt:lpstr>
      <vt:lpstr>PREDRAČUN!Tiskanje_naslovov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Aleksander</dc:creator>
  <cp:lastModifiedBy>vladoh</cp:lastModifiedBy>
  <cp:lastPrinted>2013-06-24T08:57:53Z</cp:lastPrinted>
  <dcterms:created xsi:type="dcterms:W3CDTF">2010-05-27T20:04:36Z</dcterms:created>
  <dcterms:modified xsi:type="dcterms:W3CDTF">2014-04-21T20:22:52Z</dcterms:modified>
</cp:coreProperties>
</file>