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11565" yWindow="-45" windowWidth="17040" windowHeight="13605"/>
  </bookViews>
  <sheets>
    <sheet name="OGREVANJE" sheetId="4" r:id="rId1"/>
    <sheet name="PREZRAČEVANJE" sheetId="14" r:id="rId2"/>
    <sheet name="POHLAJEVANJE" sheetId="7" r:id="rId3"/>
    <sheet name="KTP" sheetId="9" r:id="rId4"/>
    <sheet name="VODOVOD" sheetId="10" r:id="rId5"/>
    <sheet name="VODOMERNO_MESTO" sheetId="11" r:id="rId6"/>
    <sheet name="REKAPITULACIJA" sheetId="12" r:id="rId7"/>
    <sheet name="Sheet16" sheetId="13" r:id="rId8"/>
  </sheets>
  <calcPr calcId="145621"/>
</workbook>
</file>

<file path=xl/calcChain.xml><?xml version="1.0" encoding="utf-8"?>
<calcChain xmlns="http://schemas.openxmlformats.org/spreadsheetml/2006/main">
  <c r="E166" i="10" l="1"/>
  <c r="E163" i="10"/>
  <c r="E160" i="10"/>
  <c r="E157" i="10"/>
  <c r="E59" i="7"/>
  <c r="E56" i="7"/>
  <c r="E54" i="7"/>
  <c r="D130" i="14" l="1"/>
  <c r="D163" i="10"/>
  <c r="D157" i="10"/>
  <c r="D160" i="10"/>
  <c r="E51" i="7" l="1"/>
  <c r="E48" i="7"/>
  <c r="E45" i="7"/>
  <c r="E42" i="7"/>
  <c r="E39" i="7"/>
  <c r="E38" i="7"/>
  <c r="E37" i="7"/>
  <c r="E36" i="7"/>
  <c r="E35" i="7"/>
  <c r="E34" i="7"/>
  <c r="E33" i="7"/>
  <c r="E30" i="7"/>
  <c r="E29" i="7"/>
  <c r="E28" i="7"/>
  <c r="E26" i="7"/>
  <c r="E23" i="7"/>
  <c r="E20" i="7"/>
  <c r="E17" i="7"/>
  <c r="E14" i="7"/>
  <c r="E11" i="7"/>
  <c r="E8" i="7"/>
  <c r="E5" i="7"/>
  <c r="E18" i="11"/>
  <c r="H174" i="9"/>
  <c r="H9" i="9"/>
  <c r="E28" i="4"/>
  <c r="D54" i="7" l="1"/>
  <c r="D59" i="7"/>
  <c r="D56" i="7"/>
  <c r="H19" i="9"/>
  <c r="H190" i="9"/>
  <c r="E126" i="14"/>
  <c r="E113" i="4"/>
  <c r="E61" i="7" l="1"/>
  <c r="C3" i="12" s="1"/>
  <c r="A3" i="12"/>
  <c r="A4" i="12"/>
  <c r="A5" i="12"/>
  <c r="A6" i="12"/>
  <c r="A7" i="12"/>
  <c r="A2" i="12"/>
  <c r="E123" i="14" l="1"/>
  <c r="E120" i="14"/>
  <c r="E117" i="14"/>
  <c r="E116" i="14"/>
  <c r="E113" i="14"/>
  <c r="E109" i="14"/>
  <c r="E106" i="14"/>
  <c r="E105" i="14"/>
  <c r="E102" i="14"/>
  <c r="E99" i="14"/>
  <c r="E98" i="14"/>
  <c r="E95" i="14"/>
  <c r="E92" i="14"/>
  <c r="E91" i="14"/>
  <c r="E90" i="14"/>
  <c r="E87" i="14"/>
  <c r="E86" i="14"/>
  <c r="E82" i="14"/>
  <c r="E81" i="14"/>
  <c r="E77" i="14"/>
  <c r="E76" i="14"/>
  <c r="E75" i="14"/>
  <c r="E71" i="14"/>
  <c r="E67" i="14"/>
  <c r="E63" i="14"/>
  <c r="E59" i="14"/>
  <c r="E56" i="14"/>
  <c r="E55" i="14"/>
  <c r="E52" i="14"/>
  <c r="E49" i="14"/>
  <c r="E48" i="14"/>
  <c r="E45" i="14"/>
  <c r="E44" i="14"/>
  <c r="E43" i="14"/>
  <c r="E42" i="14"/>
  <c r="E41" i="14"/>
  <c r="E38" i="14"/>
  <c r="E34" i="14"/>
  <c r="E33" i="14"/>
  <c r="E32" i="14"/>
  <c r="E31" i="14"/>
  <c r="E30" i="14"/>
  <c r="E29" i="14"/>
  <c r="E28" i="14"/>
  <c r="E27" i="14"/>
  <c r="E26" i="14"/>
  <c r="E25" i="14"/>
  <c r="E22" i="14"/>
  <c r="E19" i="14"/>
  <c r="E16" i="14"/>
  <c r="E13" i="14"/>
  <c r="E9" i="14"/>
  <c r="E6" i="14"/>
  <c r="A5" i="14"/>
  <c r="A8" i="14" s="1"/>
  <c r="E112" i="4"/>
  <c r="E109" i="4"/>
  <c r="E106" i="4"/>
  <c r="E103" i="4"/>
  <c r="E100" i="4"/>
  <c r="E95" i="4"/>
  <c r="E92" i="4"/>
  <c r="E89" i="4"/>
  <c r="E86" i="4"/>
  <c r="E83" i="4"/>
  <c r="E80" i="4"/>
  <c r="E79" i="4"/>
  <c r="E75" i="4"/>
  <c r="E72" i="4"/>
  <c r="E69" i="4"/>
  <c r="E66" i="4"/>
  <c r="E65" i="4"/>
  <c r="E64" i="4"/>
  <c r="E60" i="4"/>
  <c r="E59" i="4"/>
  <c r="E56" i="4"/>
  <c r="E55" i="4"/>
  <c r="E52" i="4"/>
  <c r="E49" i="4"/>
  <c r="E46" i="4"/>
  <c r="E45" i="4"/>
  <c r="E44" i="4"/>
  <c r="E40" i="4"/>
  <c r="E31" i="4"/>
  <c r="A30" i="4"/>
  <c r="C28" i="4"/>
  <c r="C34" i="4" s="1"/>
  <c r="C37" i="4" s="1"/>
  <c r="E37" i="4" s="1"/>
  <c r="A27" i="4"/>
  <c r="E25" i="4"/>
  <c r="E24" i="4"/>
  <c r="E23" i="4"/>
  <c r="E20" i="4"/>
  <c r="E19" i="4"/>
  <c r="E16" i="4"/>
  <c r="E15" i="4"/>
  <c r="E14" i="4"/>
  <c r="E13" i="4"/>
  <c r="E10" i="4"/>
  <c r="E9" i="4"/>
  <c r="E8" i="4"/>
  <c r="E7" i="4"/>
  <c r="D116" i="4" l="1"/>
  <c r="E116" i="4" s="1"/>
  <c r="D119" i="4" s="1"/>
  <c r="E119" i="4" s="1"/>
  <c r="D122" i="4" s="1"/>
  <c r="E130" i="14"/>
  <c r="E132" i="14" s="1"/>
  <c r="C2" i="12" s="1"/>
  <c r="A11" i="14"/>
  <c r="E34" i="4"/>
  <c r="A33" i="4"/>
  <c r="E122" i="4" l="1"/>
  <c r="E124" i="4" s="1"/>
  <c r="C1" i="12" s="1"/>
  <c r="A15" i="14"/>
  <c r="A36" i="4"/>
  <c r="A42" i="4" s="1"/>
  <c r="A39" i="4"/>
  <c r="A18" i="14" l="1"/>
  <c r="A48" i="4"/>
  <c r="A21" i="14" l="1"/>
  <c r="A51" i="4"/>
  <c r="A54" i="4" s="1"/>
  <c r="A24" i="14" l="1"/>
  <c r="A36" i="14"/>
  <c r="A40" i="14" s="1"/>
  <c r="A47" i="14" s="1"/>
  <c r="A58" i="4"/>
  <c r="A62" i="4"/>
  <c r="A51" i="14" l="1"/>
  <c r="A54" i="14" s="1"/>
  <c r="A58" i="14" s="1"/>
  <c r="A61" i="14" s="1"/>
  <c r="A65" i="14" s="1"/>
  <c r="A69" i="14" s="1"/>
  <c r="A73" i="14" s="1"/>
  <c r="A79" i="14" s="1"/>
  <c r="A84" i="14" s="1"/>
  <c r="A89" i="14" s="1"/>
  <c r="A68" i="4"/>
  <c r="A71" i="4" s="1"/>
  <c r="A74" i="4" s="1"/>
  <c r="A77" i="4" s="1"/>
  <c r="A82" i="4" s="1"/>
  <c r="A85" i="4" s="1"/>
  <c r="A88" i="4" s="1"/>
  <c r="A91" i="4" s="1"/>
  <c r="A94" i="4" s="1"/>
  <c r="A102" i="4" s="1"/>
  <c r="A105" i="4" s="1"/>
  <c r="A108" i="4" s="1"/>
  <c r="A111" i="4" s="1"/>
  <c r="A115" i="4" s="1"/>
  <c r="A118" i="4" s="1"/>
  <c r="A121" i="4" s="1"/>
  <c r="A94" i="14" l="1"/>
  <c r="A101" i="14" s="1"/>
  <c r="A104" i="14" s="1"/>
  <c r="A108" i="14" s="1"/>
  <c r="A112" i="14" s="1"/>
  <c r="A115" i="14" s="1"/>
  <c r="A119" i="14" s="1"/>
  <c r="A122" i="14" s="1"/>
  <c r="A125" i="14" s="1"/>
  <c r="A128" i="14" s="1"/>
  <c r="A97" i="14"/>
  <c r="E15" i="11" l="1"/>
  <c r="E20" i="11" s="1"/>
  <c r="E12" i="11"/>
  <c r="E9" i="11"/>
  <c r="E6" i="11"/>
  <c r="A5" i="11"/>
  <c r="E3" i="11"/>
  <c r="E154" i="10"/>
  <c r="E153" i="10"/>
  <c r="E152" i="10"/>
  <c r="E148" i="10"/>
  <c r="E147" i="10"/>
  <c r="E144" i="10"/>
  <c r="E141" i="10"/>
  <c r="E138" i="10"/>
  <c r="E135" i="10"/>
  <c r="E132" i="10"/>
  <c r="E129" i="10"/>
  <c r="E126" i="10"/>
  <c r="E122" i="10"/>
  <c r="E119" i="10"/>
  <c r="E116" i="10"/>
  <c r="E115" i="10"/>
  <c r="E114" i="10"/>
  <c r="E113" i="10"/>
  <c r="E110" i="10"/>
  <c r="E107" i="10"/>
  <c r="E104" i="10"/>
  <c r="E101" i="10"/>
  <c r="E98" i="10"/>
  <c r="E95" i="10"/>
  <c r="E92" i="10"/>
  <c r="E91" i="10"/>
  <c r="E88" i="10"/>
  <c r="E85" i="10"/>
  <c r="E81" i="10"/>
  <c r="E80" i="10"/>
  <c r="E76" i="10"/>
  <c r="E73" i="10"/>
  <c r="E72" i="10"/>
  <c r="E68" i="10"/>
  <c r="E67" i="10"/>
  <c r="C64" i="10"/>
  <c r="E64" i="10" s="1"/>
  <c r="C60" i="10"/>
  <c r="E60" i="10" s="1"/>
  <c r="E57" i="10"/>
  <c r="C54" i="10"/>
  <c r="E51" i="10"/>
  <c r="E48" i="10"/>
  <c r="E45" i="10"/>
  <c r="E44" i="10"/>
  <c r="E41" i="10"/>
  <c r="E38" i="10"/>
  <c r="E35" i="10"/>
  <c r="E32" i="10"/>
  <c r="E29" i="10"/>
  <c r="E26" i="10"/>
  <c r="E23" i="10"/>
  <c r="E20" i="10"/>
  <c r="E17" i="10"/>
  <c r="E14" i="10"/>
  <c r="E11" i="10"/>
  <c r="E8" i="10"/>
  <c r="E5" i="10"/>
  <c r="A4" i="10"/>
  <c r="C6" i="12" l="1"/>
  <c r="E54" i="10"/>
  <c r="A8" i="11"/>
  <c r="A11" i="11" s="1"/>
  <c r="A7" i="10"/>
  <c r="A10" i="10" s="1"/>
  <c r="D166" i="10" l="1"/>
  <c r="E168" i="10" s="1"/>
  <c r="C5" i="12" s="1"/>
  <c r="C7" i="12" s="1"/>
  <c r="A14" i="11"/>
  <c r="A17" i="11" s="1"/>
  <c r="A13" i="10"/>
  <c r="A16" i="10" l="1"/>
  <c r="A19" i="10" l="1"/>
  <c r="A22" i="10" l="1"/>
  <c r="A25" i="10" l="1"/>
  <c r="A28" i="10" l="1"/>
  <c r="A31" i="10" s="1"/>
  <c r="A34" i="10" s="1"/>
  <c r="A37" i="10" s="1"/>
  <c r="A40" i="10" s="1"/>
  <c r="A43" i="10" s="1"/>
  <c r="A47" i="10" s="1"/>
  <c r="A50" i="10" s="1"/>
  <c r="A53" i="10" s="1"/>
  <c r="A56" i="10" l="1"/>
  <c r="A59" i="10" s="1"/>
  <c r="A62" i="10" s="1"/>
  <c r="A66" i="10" s="1"/>
  <c r="A70" i="10" s="1"/>
  <c r="A75" i="10" s="1"/>
  <c r="A78" i="10" s="1"/>
  <c r="A83" i="10" s="1"/>
  <c r="A87" i="10" s="1"/>
  <c r="A90" i="10" s="1"/>
  <c r="A94" i="10" s="1"/>
  <c r="A97" i="10" s="1"/>
  <c r="A100" i="10" s="1"/>
  <c r="A103" i="10" s="1"/>
  <c r="A106" i="10" s="1"/>
  <c r="A109" i="10" s="1"/>
  <c r="A112" i="10" s="1"/>
  <c r="A118" i="10" s="1"/>
  <c r="A121" i="10" s="1"/>
  <c r="A124" i="10" s="1"/>
  <c r="A128" i="10" s="1"/>
  <c r="A131" i="10" s="1"/>
  <c r="A134" i="10" s="1"/>
  <c r="A137" i="10" s="1"/>
  <c r="A140" i="10" s="1"/>
  <c r="A143" i="10" s="1"/>
  <c r="A146" i="10" s="1"/>
  <c r="A150" i="10" s="1"/>
  <c r="A156" i="10" s="1"/>
  <c r="A159" i="10" s="1"/>
  <c r="A162" i="10" s="1"/>
  <c r="A165" i="10" s="1"/>
  <c r="H188" i="9" l="1"/>
  <c r="H183" i="9"/>
  <c r="H194" i="9" s="1"/>
  <c r="H179" i="9"/>
  <c r="H170" i="9"/>
  <c r="H165" i="9"/>
  <c r="H160" i="9"/>
  <c r="H155" i="9"/>
  <c r="H150" i="9"/>
  <c r="H145" i="9"/>
  <c r="H139" i="9"/>
  <c r="H138" i="9"/>
  <c r="H137" i="9"/>
  <c r="H136" i="9"/>
  <c r="H132" i="9"/>
  <c r="H127" i="9"/>
  <c r="H121" i="9"/>
  <c r="H116" i="9"/>
  <c r="H115" i="9"/>
  <c r="H110" i="9"/>
  <c r="H104" i="9"/>
  <c r="H103" i="9"/>
  <c r="H102" i="9"/>
  <c r="H101" i="9"/>
  <c r="H95" i="9"/>
  <c r="H94" i="9"/>
  <c r="H93" i="9"/>
  <c r="H88" i="9"/>
  <c r="H87" i="9"/>
  <c r="H86" i="9"/>
  <c r="H85" i="9"/>
  <c r="H80" i="9"/>
  <c r="H75" i="9"/>
  <c r="H74" i="9"/>
  <c r="H73" i="9"/>
  <c r="H69" i="9"/>
  <c r="H64" i="9"/>
  <c r="H60" i="9"/>
  <c r="H56" i="9"/>
  <c r="H50" i="9"/>
  <c r="H42" i="9"/>
  <c r="H41" i="9"/>
  <c r="H36" i="9"/>
  <c r="H35" i="9"/>
  <c r="H34" i="9"/>
  <c r="H33" i="9"/>
  <c r="H29" i="9"/>
  <c r="H22" i="9"/>
  <c r="H21" i="9"/>
  <c r="H20" i="9"/>
  <c r="H13" i="9"/>
  <c r="C4" i="12" l="1"/>
  <c r="C36" i="7"/>
  <c r="C35" i="7"/>
  <c r="C34" i="7"/>
  <c r="A4" i="7" l="1"/>
  <c r="A7" i="7" l="1"/>
  <c r="A10" i="7" s="1"/>
  <c r="A13" i="7" s="1"/>
  <c r="A16" i="7" s="1"/>
  <c r="A19" i="7" l="1"/>
  <c r="A22" i="7" s="1"/>
  <c r="A27" i="7" s="1"/>
  <c r="A32" i="7" s="1"/>
  <c r="A41" i="7" s="1"/>
  <c r="A44" i="7" l="1"/>
  <c r="A47" i="7" l="1"/>
  <c r="A50" i="7" s="1"/>
  <c r="A53" i="7" s="1"/>
  <c r="A55" i="7" l="1"/>
  <c r="A58" i="7" s="1"/>
</calcChain>
</file>

<file path=xl/sharedStrings.xml><?xml version="1.0" encoding="utf-8"?>
<sst xmlns="http://schemas.openxmlformats.org/spreadsheetml/2006/main" count="596" uniqueCount="327">
  <si>
    <t>ARBLN01621</t>
  </si>
  <si>
    <t>ARBLN03321</t>
  </si>
  <si>
    <r>
      <t>f</t>
    </r>
    <r>
      <rPr>
        <sz val="11"/>
        <rFont val="Arial"/>
        <family val="2"/>
        <charset val="238"/>
      </rPr>
      <t xml:space="preserve"> 75</t>
    </r>
  </si>
  <si>
    <r>
      <t>f</t>
    </r>
    <r>
      <rPr>
        <sz val="11"/>
        <rFont val="Arial"/>
        <family val="2"/>
        <charset val="238"/>
      </rPr>
      <t xml:space="preserve"> 110</t>
    </r>
  </si>
  <si>
    <r>
      <t>f</t>
    </r>
    <r>
      <rPr>
        <sz val="11"/>
        <rFont val="Arial"/>
        <family val="2"/>
        <charset val="238"/>
      </rPr>
      <t xml:space="preserve"> 50</t>
    </r>
  </si>
  <si>
    <r>
      <t xml:space="preserve"> </t>
    </r>
    <r>
      <rPr>
        <sz val="11"/>
        <rFont val="Symbol"/>
        <family val="1"/>
        <charset val="2"/>
      </rPr>
      <t>f</t>
    </r>
    <r>
      <rPr>
        <sz val="11"/>
        <rFont val="Arial"/>
        <family val="2"/>
        <charset val="238"/>
      </rPr>
      <t xml:space="preserve">19,05 Cu </t>
    </r>
  </si>
  <si>
    <r>
      <t xml:space="preserve"> </t>
    </r>
    <r>
      <rPr>
        <sz val="11"/>
        <rFont val="Symbol"/>
        <family val="1"/>
        <charset val="2"/>
      </rPr>
      <t>f</t>
    </r>
    <r>
      <rPr>
        <sz val="11"/>
        <rFont val="Arial"/>
        <family val="2"/>
        <charset val="238"/>
      </rPr>
      <t xml:space="preserve">28,58 Cu </t>
    </r>
  </si>
  <si>
    <r>
      <t>f</t>
    </r>
    <r>
      <rPr>
        <sz val="11"/>
        <rFont val="Arial"/>
        <family val="2"/>
        <charset val="238"/>
      </rPr>
      <t xml:space="preserve"> 16x2,0</t>
    </r>
  </si>
  <si>
    <r>
      <t>f</t>
    </r>
    <r>
      <rPr>
        <sz val="11"/>
        <rFont val="Arial"/>
        <family val="2"/>
        <charset val="238"/>
      </rPr>
      <t xml:space="preserve"> 20x2,25</t>
    </r>
  </si>
  <si>
    <r>
      <t>f</t>
    </r>
    <r>
      <rPr>
        <sz val="11"/>
        <rFont val="Arial"/>
        <family val="2"/>
        <charset val="238"/>
      </rPr>
      <t xml:space="preserve"> 25x2,5</t>
    </r>
  </si>
  <si>
    <r>
      <t>f</t>
    </r>
    <r>
      <rPr>
        <sz val="11"/>
        <rFont val="Arial"/>
        <family val="2"/>
        <charset val="238"/>
      </rPr>
      <t xml:space="preserve"> 32x3,0</t>
    </r>
  </si>
  <si>
    <t>Tlačni preizkus</t>
  </si>
  <si>
    <t>P6      600W   400x565 (HxL)</t>
  </si>
  <si>
    <t xml:space="preserve">Cev večplastna Pex/Al/PEx iz zamreženega polietilena visoke gostote (DIN 16892) z zaščito proti prehodu kisika skozi stene cevi, vključno spojke, reducirke, rozete, fazonski kosi </t>
  </si>
  <si>
    <t>ARBLN07121</t>
  </si>
  <si>
    <t xml:space="preserve">Freon </t>
  </si>
  <si>
    <t>R410A</t>
  </si>
  <si>
    <t>m²</t>
  </si>
  <si>
    <r>
      <t xml:space="preserve"> </t>
    </r>
    <r>
      <rPr>
        <sz val="11"/>
        <rFont val="Symbol"/>
        <family val="1"/>
        <charset val="2"/>
      </rPr>
      <t>f</t>
    </r>
    <r>
      <rPr>
        <sz val="11"/>
        <rFont val="Arial"/>
        <family val="2"/>
        <charset val="238"/>
      </rPr>
      <t xml:space="preserve">15,88 Cu </t>
    </r>
  </si>
  <si>
    <t>Izris sheme in okvirjenje ter namestitev na vidno mesto v podpostaji, vključno s plastificiranjem sheme ali zaščita s steklom</t>
  </si>
  <si>
    <t>600/500</t>
  </si>
  <si>
    <t>600/600</t>
  </si>
  <si>
    <t>600/900</t>
  </si>
  <si>
    <t>600/1000</t>
  </si>
  <si>
    <t>900/400</t>
  </si>
  <si>
    <t>900/900</t>
  </si>
  <si>
    <t>900/1000</t>
  </si>
  <si>
    <t>tip             moč      dimenzije</t>
  </si>
  <si>
    <t>950x820x120; 11-12 zank</t>
  </si>
  <si>
    <t>555x820x120; 2-5 zank</t>
  </si>
  <si>
    <t>št.</t>
  </si>
  <si>
    <t>m</t>
  </si>
  <si>
    <t>m2</t>
  </si>
  <si>
    <t>kos</t>
  </si>
  <si>
    <t>DN40</t>
  </si>
  <si>
    <t>DN25</t>
  </si>
  <si>
    <t>kpl</t>
  </si>
  <si>
    <t>SKUPAJ:</t>
  </si>
  <si>
    <t>EUR/enoto</t>
  </si>
  <si>
    <t>EUR</t>
  </si>
  <si>
    <t>DN50</t>
  </si>
  <si>
    <t xml:space="preserve">Naziv </t>
  </si>
  <si>
    <t>Cev večplastna Pex/Al/PEx iz zamreženega polietilena visoke gostote (DIN 16892) z zaščito proti prehodu kisika skozi stene cevi, vključno spojke, reducirke, rozete, fazonski kosi predizolirane z izolacijo debeline 9mm</t>
  </si>
  <si>
    <t>Nosilni kovinski podstavek za zunanjo enoto dim. 920x760x500mm, AKZ žaščiten in končno lakiran s polivretansko UV obstojno barvo</t>
  </si>
  <si>
    <t>kg</t>
  </si>
  <si>
    <t>Cev predizolirana bakrena ISO POLAR za split sistem vključno fitingi spojni in tesnilni material</t>
  </si>
  <si>
    <r>
      <t xml:space="preserve"> </t>
    </r>
    <r>
      <rPr>
        <sz val="11"/>
        <rFont val="Symbol"/>
        <family val="1"/>
        <charset val="2"/>
      </rPr>
      <t>f</t>
    </r>
    <r>
      <rPr>
        <sz val="11"/>
        <rFont val="Arial"/>
        <family val="2"/>
        <charset val="238"/>
      </rPr>
      <t xml:space="preserve">6,35 Cu </t>
    </r>
  </si>
  <si>
    <r>
      <t xml:space="preserve"> </t>
    </r>
    <r>
      <rPr>
        <sz val="11"/>
        <rFont val="Symbol"/>
        <family val="1"/>
        <charset val="2"/>
      </rPr>
      <t>f</t>
    </r>
    <r>
      <rPr>
        <sz val="11"/>
        <rFont val="Arial"/>
        <family val="2"/>
        <charset val="238"/>
      </rPr>
      <t xml:space="preserve">9,52 Cu </t>
    </r>
  </si>
  <si>
    <r>
      <t xml:space="preserve"> </t>
    </r>
    <r>
      <rPr>
        <sz val="11"/>
        <rFont val="Symbol"/>
        <family val="1"/>
        <charset val="2"/>
      </rPr>
      <t>f</t>
    </r>
    <r>
      <rPr>
        <sz val="11"/>
        <rFont val="Arial"/>
        <family val="2"/>
        <charset val="238"/>
      </rPr>
      <t xml:space="preserve">12,7 Cu </t>
    </r>
  </si>
  <si>
    <r>
      <t xml:space="preserve"> </t>
    </r>
    <r>
      <rPr>
        <sz val="11"/>
        <rFont val="Symbol"/>
        <family val="1"/>
        <charset val="2"/>
      </rPr>
      <t>f</t>
    </r>
    <r>
      <rPr>
        <sz val="11"/>
        <rFont val="Arial"/>
        <family val="2"/>
        <charset val="238"/>
      </rPr>
      <t xml:space="preserve">22,2 Cu </t>
    </r>
  </si>
  <si>
    <t>Cev večplastna PEx/Al/PEx iz zamreženega polietilena visoke gostote (DIN 16892) z zaščito proti prehodu kisika skozi stene cevi, vključno spojke, reducirke, rozete, fazonski kosi predizolirane z izolacijo debeline 6mm</t>
  </si>
  <si>
    <t>Omarica za razdelilnik kovinska podometna, vgradna globina 120mm</t>
  </si>
  <si>
    <t>Stenski konzoli za montažo radiatorja vključno vijaki in PVC vložki</t>
  </si>
  <si>
    <t>Talni konzoli za montažo radiatorja vključno vijaki in PVC vložki</t>
  </si>
  <si>
    <t>600/1100</t>
  </si>
  <si>
    <t>900/1100</t>
  </si>
  <si>
    <t>tip. 20</t>
  </si>
  <si>
    <t>tip. 21</t>
  </si>
  <si>
    <t>tip. 22</t>
  </si>
  <si>
    <t>tip. 33</t>
  </si>
  <si>
    <t>Dvojni kotni ventil za dvocevni sistem kot npr. tip. RLV-K za priklop PEx/Al/PEx cevi</t>
  </si>
  <si>
    <t>Termostatska glava kot npr. tip. RA 2940</t>
  </si>
  <si>
    <r>
      <t>f</t>
    </r>
    <r>
      <rPr>
        <sz val="11"/>
        <rFont val="Arial"/>
        <family val="2"/>
        <charset val="238"/>
      </rPr>
      <t xml:space="preserve"> 14x2,0</t>
    </r>
  </si>
  <si>
    <r>
      <t>f</t>
    </r>
    <r>
      <rPr>
        <sz val="11"/>
        <rFont val="Arial"/>
        <family val="2"/>
        <charset val="238"/>
      </rPr>
      <t xml:space="preserve"> 50x4,5</t>
    </r>
  </si>
  <si>
    <r>
      <t>f</t>
    </r>
    <r>
      <rPr>
        <sz val="11"/>
        <rFont val="Arial"/>
        <family val="2"/>
        <charset val="238"/>
      </rPr>
      <t xml:space="preserve"> 34 - d=25mm DN25</t>
    </r>
  </si>
  <si>
    <r>
      <t>f</t>
    </r>
    <r>
      <rPr>
        <sz val="11"/>
        <rFont val="Arial"/>
        <family val="2"/>
        <charset val="238"/>
      </rPr>
      <t xml:space="preserve"> 48 - d=40mm DN40</t>
    </r>
  </si>
  <si>
    <r>
      <t>f</t>
    </r>
    <r>
      <rPr>
        <sz val="11"/>
        <rFont val="Arial"/>
        <family val="2"/>
        <charset val="238"/>
      </rPr>
      <t xml:space="preserve"> 60 - d=50mm DN50</t>
    </r>
  </si>
  <si>
    <r>
      <t xml:space="preserve">Bojler z dvema spiralnima toplotnima izmenjevalnikoma kot  npr. tip. OMEGA V=300 l,  </t>
    </r>
    <r>
      <rPr>
        <sz val="11"/>
        <rFont val="Symbol"/>
        <family val="1"/>
        <charset val="2"/>
      </rPr>
      <t>f</t>
    </r>
    <r>
      <rPr>
        <sz val="11"/>
        <rFont val="Arial"/>
        <family val="2"/>
        <charset val="238"/>
      </rPr>
      <t>500(600)x1215mm, toplotno izoliran d=50mm, A=0,6+0,82m²</t>
    </r>
  </si>
  <si>
    <t>Označitev cevovodov v kotlovnici z nalepkami ali napisnimi tablicami in smernimi puščicami v ustreznih barvah</t>
  </si>
  <si>
    <t>Izdelava prebojev in vrtanja do fi 125 skozi AB debeline 300mm</t>
  </si>
  <si>
    <t>Nepredvidena dela katera se obračunajo na podlagi vpisa v gradbeni dnevnik in potrjene knjige obračunskih izmer</t>
  </si>
  <si>
    <t>ocenjeno z 10%</t>
  </si>
  <si>
    <t>Evidentiranje in vrisovanje sprememb v načrte za potrebe izdelave PID projekta Ocenjeno 1,5%</t>
  </si>
  <si>
    <t>m1</t>
  </si>
  <si>
    <t>presek 7x5cm</t>
  </si>
  <si>
    <t>presek 15x10cm</t>
  </si>
  <si>
    <t>Dolbljenje utorov  v opečni zid za potrebe montaže inštalacij</t>
  </si>
  <si>
    <t>Maska za kasetno enoto kot npr. tip. PT-UQC</t>
  </si>
  <si>
    <t>Razdelilni kos Y-brench  tekoče in plinaste faze</t>
  </si>
  <si>
    <t>Dobava in montaža, zagon, vključno spojni, tesnilni, pritrdilni material, konzole, obešala, pripravljalno zaključni časi</t>
  </si>
  <si>
    <r>
      <t xml:space="preserve">Fleksibilna zaščitna rebrasta cev </t>
    </r>
    <r>
      <rPr>
        <sz val="11"/>
        <rFont val="Symbol"/>
        <family val="1"/>
        <charset val="2"/>
      </rPr>
      <t>f</t>
    </r>
    <r>
      <rPr>
        <sz val="11"/>
        <rFont val="Arial"/>
        <family val="2"/>
        <charset val="238"/>
      </rPr>
      <t>160mm</t>
    </r>
  </si>
  <si>
    <t>Izdelava prebojev in vrtanja do fi 80 skozi AB debeline 300mm</t>
  </si>
  <si>
    <t>Evidentiranje in vrisovanje sprememb v načrte za potrebe izdelave PID projekta Ocenjeno 0,5%</t>
  </si>
  <si>
    <t>ocenjeno z 1,0%</t>
  </si>
  <si>
    <t>ocenjeno z 3%</t>
  </si>
  <si>
    <t>Tlačni preizkus 2%</t>
  </si>
  <si>
    <t>Regulator talnega ogrevanja kot. npr. tip. FH-WC (napajanje 230V, izhod 24V) za vodenje max. 10 ogrevalnih krogov; Danfoss</t>
  </si>
  <si>
    <t>Sobni termostat kot. npr. tip. FH-WT (24V); Danfoss za regulacijo temperature prostora z možnostjo nastavitve vklop-izklop ogrevanja in priključitve max. 5 aktuatorjev</t>
  </si>
  <si>
    <t>Termoelektrični dvotočkovni aktuator kot. npr. tip. TWA-A (24V)</t>
  </si>
  <si>
    <t>OPIS POSTAVKE - dobava in montaža</t>
  </si>
  <si>
    <t>EUR/e</t>
  </si>
  <si>
    <t>Uporabne elemente obstoječe KTP po demontaži ponovno uporabiti za novo KTP</t>
  </si>
  <si>
    <t xml:space="preserve">Demontaža obstoječe KTP vključno nosilno ohišje, odvoz na deponijo ter plačilo </t>
  </si>
  <si>
    <t>takse</t>
  </si>
  <si>
    <t>Predelava obstoječih priključnih cevi DN25 na umirjevalne cevi</t>
  </si>
  <si>
    <t>Cev jeklena brezšivna po DIN 2448, fazonski kosi, prirobnice</t>
  </si>
  <si>
    <t>skupaj z MUPRO držali, pritrdilnim materialom</t>
  </si>
  <si>
    <t>AKZ zaščiteno in končno pleskano po RAL - DIN2403</t>
  </si>
  <si>
    <t>DN20</t>
  </si>
  <si>
    <t>DN15</t>
  </si>
  <si>
    <t xml:space="preserve">Centralni razdelilec DN80x1500 izdelan iz jeklenih cevni po DIN 2448, </t>
  </si>
  <si>
    <t>skupaj s konzolami, pritrdilnim materialom, AKZ zaščito</t>
  </si>
  <si>
    <t>priključki;  1"-1x, 2"- 1x, 3/4"-1x, 1/2"-2x</t>
  </si>
  <si>
    <r>
      <t xml:space="preserve">vključno toplotna izolacija </t>
    </r>
    <r>
      <rPr>
        <sz val="10"/>
        <rFont val="Symbol"/>
        <family val="1"/>
        <charset val="2"/>
      </rPr>
      <t>l</t>
    </r>
    <r>
      <rPr>
        <sz val="10"/>
        <rFont val="Arial"/>
        <family val="2"/>
        <charset val="238"/>
      </rPr>
      <t>=0,035W/mK (25</t>
    </r>
    <r>
      <rPr>
        <sz val="10"/>
        <rFont val="Symbol"/>
        <family val="1"/>
        <charset val="2"/>
      </rPr>
      <t>°</t>
    </r>
    <r>
      <rPr>
        <sz val="10"/>
        <rFont val="Arial"/>
        <family val="2"/>
        <charset val="238"/>
      </rPr>
      <t>)</t>
    </r>
  </si>
  <si>
    <r>
      <t xml:space="preserve">Toplotna izolacija cevi tip. GUMAFLEX debeline 32mm,  </t>
    </r>
    <r>
      <rPr>
        <sz val="10"/>
        <rFont val="Symbol"/>
        <family val="1"/>
        <charset val="2"/>
      </rPr>
      <t>l</t>
    </r>
    <r>
      <rPr>
        <sz val="10"/>
        <rFont val="Arial"/>
        <family val="2"/>
        <charset val="238"/>
      </rPr>
      <t>=0,035W/mK (25°)</t>
    </r>
  </si>
  <si>
    <r>
      <t>f</t>
    </r>
    <r>
      <rPr>
        <sz val="10"/>
        <rFont val="Arial"/>
        <family val="2"/>
        <charset val="238"/>
      </rPr>
      <t xml:space="preserve"> 22</t>
    </r>
  </si>
  <si>
    <r>
      <t>f</t>
    </r>
    <r>
      <rPr>
        <sz val="10"/>
        <rFont val="Arial"/>
        <family val="2"/>
        <charset val="238"/>
      </rPr>
      <t xml:space="preserve"> 27</t>
    </r>
  </si>
  <si>
    <r>
      <t>f</t>
    </r>
    <r>
      <rPr>
        <sz val="10"/>
        <rFont val="Arial"/>
        <family val="2"/>
        <charset val="238"/>
      </rPr>
      <t xml:space="preserve"> 34</t>
    </r>
  </si>
  <si>
    <r>
      <t>f</t>
    </r>
    <r>
      <rPr>
        <sz val="10"/>
        <rFont val="Arial"/>
        <family val="2"/>
        <charset val="238"/>
      </rPr>
      <t xml:space="preserve"> 60</t>
    </r>
  </si>
  <si>
    <r>
      <t>f</t>
    </r>
    <r>
      <rPr>
        <sz val="10"/>
        <rFont val="Arial"/>
        <family val="2"/>
        <charset val="238"/>
      </rPr>
      <t xml:space="preserve"> 27 - d=40mm</t>
    </r>
  </si>
  <si>
    <r>
      <t>f</t>
    </r>
    <r>
      <rPr>
        <sz val="10"/>
        <rFont val="Arial"/>
        <family val="2"/>
        <charset val="238"/>
      </rPr>
      <t xml:space="preserve"> 34 - d=40mm</t>
    </r>
  </si>
  <si>
    <t xml:space="preserve">Regulator centralnega ogrevanja vremensko voden </t>
  </si>
  <si>
    <t>tip. ECL 310 s programsko kartico A390.11 v ohišju vključno:</t>
  </si>
  <si>
    <t xml:space="preserve">           - zunanje temperaturno tipalo ESMT</t>
  </si>
  <si>
    <t xml:space="preserve">           - potopno temperaturno tipalo ESMU 100 -6kos</t>
  </si>
  <si>
    <t xml:space="preserve">           - ožičenje</t>
  </si>
  <si>
    <t xml:space="preserve">Toplotni števec ultrazvočni CF Echo II 1,5 DN15, </t>
  </si>
  <si>
    <t>M-BUS E/V, everBlu pulz -RF modul</t>
  </si>
  <si>
    <t>Zaprta membranska raztezna posoda za ogrevalne sisteme</t>
  </si>
  <si>
    <t>SG 180</t>
  </si>
  <si>
    <t xml:space="preserve">Servisni ventil za raztezno posodo DN20 </t>
  </si>
  <si>
    <t>Varnostni ventil DN20 tip. 652 z navojnimi priključki za tlak NP16</t>
  </si>
  <si>
    <t>Protipovratni ventil za tlak NP16 z navojnimi priključki.</t>
  </si>
  <si>
    <t>Ročni odzračevalnik z zbirno posodo 1l in izpustno krogeljno</t>
  </si>
  <si>
    <t>pipo 3/8"</t>
  </si>
  <si>
    <t xml:space="preserve">Obtočna črpalka elektronsko regulirana proizvajalca IMP Pumps </t>
  </si>
  <si>
    <t xml:space="preserve"> NMT PLUS 20/60</t>
  </si>
  <si>
    <t>NMT SMART 32/100</t>
  </si>
  <si>
    <t>NMT SMART 25/80</t>
  </si>
  <si>
    <t>SAN 15/40</t>
  </si>
  <si>
    <t>Krogelni ventil, ravni, prepustni, za uvaritev NP16</t>
  </si>
  <si>
    <t>Polix</t>
  </si>
  <si>
    <t>Krogelni ventil, ravni, prepustni, izdelan iz medenine, z</t>
  </si>
  <si>
    <t>navojnimi priključki NP10, za hladno in toplo vodo,</t>
  </si>
  <si>
    <t>vključno ves tesnilni material.</t>
  </si>
  <si>
    <t>Krogelna pipa izdelana iz medenine, z navojnim priključkom</t>
  </si>
  <si>
    <t xml:space="preserve">in nastavkom za priklop gibke cevi, za hladno  vodo, </t>
  </si>
  <si>
    <t xml:space="preserve"> vključno ves tesnilni material.</t>
  </si>
  <si>
    <t>Tripotni mešalni ventil tip. VMV_zn</t>
  </si>
  <si>
    <t>DN32</t>
  </si>
  <si>
    <t>Motorni pogon AMV 150/24V trotočkovni, brez varnostne funkcije</t>
  </si>
  <si>
    <t xml:space="preserve"> za mešalni ventil skupaj s setom za pritrditev</t>
  </si>
  <si>
    <t>Regulator pretoka prehodni tip. VM2 15/1,0 DN15, NP16</t>
  </si>
  <si>
    <t>Motorni pogon z varnostno funkcijo tip. AMV 13/14/24</t>
  </si>
  <si>
    <t>Regulator diferenčnega tlaka tip. AVP 15/1,6 DN15, NP16</t>
  </si>
  <si>
    <t>Lovilec nesnage Y izvedbe NP16</t>
  </si>
  <si>
    <t>Varnostni termostat za omejevanje maximalne temperature</t>
  </si>
  <si>
    <r>
      <t>tip. ST-1 (TR/STB) z ročnim resetiranjem (55</t>
    </r>
    <r>
      <rPr>
        <sz val="10"/>
        <rFont val="Symbol"/>
        <family val="1"/>
        <charset val="2"/>
      </rPr>
      <t>°</t>
    </r>
    <r>
      <rPr>
        <sz val="10"/>
        <rFont val="Arial"/>
        <family val="2"/>
        <charset val="238"/>
      </rPr>
      <t>C)</t>
    </r>
  </si>
  <si>
    <t>temperaturno območje TR 30-90 st. C, STB 95 st. C</t>
  </si>
  <si>
    <t xml:space="preserve">Termomanometer fi 100mm s hrbtnim priključkom 1/2" za </t>
  </si>
  <si>
    <r>
      <t xml:space="preserve"> 0-120  </t>
    </r>
    <r>
      <rPr>
        <sz val="10"/>
        <rFont val="Symbol"/>
        <family val="1"/>
        <charset val="2"/>
      </rPr>
      <t>°</t>
    </r>
    <r>
      <rPr>
        <sz val="10"/>
        <rFont val="Arial"/>
        <family val="2"/>
        <charset val="238"/>
      </rPr>
      <t>C</t>
    </r>
  </si>
  <si>
    <r>
      <t xml:space="preserve"> 0-150  </t>
    </r>
    <r>
      <rPr>
        <sz val="10"/>
        <rFont val="Symbol"/>
        <family val="1"/>
        <charset val="2"/>
      </rPr>
      <t>°</t>
    </r>
    <r>
      <rPr>
        <sz val="10"/>
        <rFont val="Arial"/>
        <family val="2"/>
        <charset val="238"/>
      </rPr>
      <t>C</t>
    </r>
  </si>
  <si>
    <t>Manometer fi 100mm z manometersko pipico</t>
  </si>
  <si>
    <t>območje 0-16 bar</t>
  </si>
  <si>
    <t xml:space="preserve">Toplotni prensonik ploščni lotani tip. XB 12L-1 40 Q=65kW </t>
  </si>
  <si>
    <t>Mehčalec vode MIKRODOS LV1, MIKROFAS 20l, skupaj z</t>
  </si>
  <si>
    <t>Varnostni  ventil za STV DN15</t>
  </si>
  <si>
    <t>Raztezna posoda za sanitarno vodo SAN 12 (V=12 l)</t>
  </si>
  <si>
    <t>Označitev cevovodov v kotlovnici z  napisnimi tablicami</t>
  </si>
  <si>
    <t xml:space="preserve">Izris sheme kotlovnice in okvirjenje ter namestitev na vidno mesto v </t>
  </si>
  <si>
    <t>kotlovnici, vključno s plastificiranjem sheme ali zaščita s steklom</t>
  </si>
  <si>
    <t xml:space="preserve">Tlačni preizkus </t>
  </si>
  <si>
    <t xml:space="preserve">Ocenjeno </t>
  </si>
  <si>
    <t>Dobava in montaža vključno vsa potrebna dolbljenja, vrtanja in preboji, spojni, tesnilni, pritrdilni material, konzole, obešala, pripravljalčno zaključni časi. Pred vgradnjo mora sanitarno opremo potrditi arhitekt.</t>
  </si>
  <si>
    <t>Plastična omarica za toaletni papir v roli s plastičnimi vložki in vijaki za pritrditev</t>
  </si>
  <si>
    <t>Ogledalo iz brušenega stekla s posnetimi robovi, zadnja
stran zaščitena proti vlagi, vel.550 x400 x 4 mm, vključno
s pritrdilnimi zaskočniki.</t>
  </si>
  <si>
    <t>Ogledalo nagibno invalidsko iz brušenega stekla s posnetimi robovi, zadnja
stran zaščitena proti vlagi, vel.550 x400 x 4 mm, vključno
s pritrdilnimi zaskočniki.</t>
  </si>
  <si>
    <t>Podajalnik plastični za papirnate brisače</t>
  </si>
  <si>
    <t>Cev večplastna Pex/Al/PEx nepropustna za difuzijo kisika in drugih plinov vključno s fitingi predizolirana z izolacijo debeline 6mm</t>
  </si>
  <si>
    <t>Cev večplastna PEx/Al/PEx nepropustna za difuzijo kisika in drugih plinov vključno s fitingi predizolirana z izolacijo debeline 9mm</t>
  </si>
  <si>
    <r>
      <t>f</t>
    </r>
    <r>
      <rPr>
        <sz val="11"/>
        <rFont val="Arial"/>
        <family val="2"/>
        <charset val="238"/>
      </rPr>
      <t xml:space="preserve"> 20x2,0</t>
    </r>
  </si>
  <si>
    <t>Cev večplastna PEx/Al/PEx, bela v kolutih, neizolirana
Difuzijsko tesna večplastna cev za kletne razvode, dvižne vode in priključne razvode pri vodovodu, priklopu radiatorjev in konvektorjev</t>
  </si>
  <si>
    <t>Baterijski priključek 1/2" za Pex/Al/PEx vključno pocinkana montažna plošča</t>
  </si>
  <si>
    <r>
      <t>f</t>
    </r>
    <r>
      <rPr>
        <sz val="11"/>
        <rFont val="Arial"/>
        <family val="2"/>
        <charset val="238"/>
      </rPr>
      <t xml:space="preserve"> 35 DN25</t>
    </r>
  </si>
  <si>
    <t>Pocinkana navojna cev za hladno in toplo vodo, izdelana po DIN2440, vodena v zidu, tlaku in pod stropom, vključno z izolacijo, fazonskimi kosi, tesnilnim in pritrdilnim materialom.</t>
  </si>
  <si>
    <r>
      <t>f</t>
    </r>
    <r>
      <rPr>
        <sz val="11"/>
        <rFont val="Arial"/>
        <family val="2"/>
        <charset val="238"/>
      </rPr>
      <t xml:space="preserve"> 48 </t>
    </r>
  </si>
  <si>
    <t>Cev izdelana iz polyetilena (PE NP12,5) visoke gostote vključno fazonski kosi, spojni in tesnilni material</t>
  </si>
  <si>
    <t>d50</t>
  </si>
  <si>
    <t>Kanalizacijske cevi in fazonski kosi, izdelani iz trdega polivinil-klorida (PVC-ja), po DIN19531, na obojke, oblika in mere po DIN8062, obojke zatesnjene z  odgovarjajočimi gumijastimi tesnilnimi obročki, manšetami, kemijska odpornost materiala po DIN16929, gorljivost materiala po DIN4102, vključno z mazalnim sredstvom.</t>
  </si>
  <si>
    <r>
      <t>f</t>
    </r>
    <r>
      <rPr>
        <sz val="11"/>
        <rFont val="Arial"/>
        <family val="2"/>
        <charset val="238"/>
      </rPr>
      <t xml:space="preserve"> 32</t>
    </r>
  </si>
  <si>
    <t>Čistilna odprtina PVC, vključno gumi tesnilo, mazalno sredstvo Vzidna INOX vratica dim. 250x350mm</t>
  </si>
  <si>
    <t>Litoželezne kanalizacijske cevi vključno fazonski kosi, pocinkanimi spojkami, pritrdili, obešali</t>
  </si>
  <si>
    <t>DN100</t>
  </si>
  <si>
    <t>DN70</t>
  </si>
  <si>
    <t>Čistilna odprtina LTŽ vključno pocinkane spojke</t>
  </si>
  <si>
    <t>Ventilacijski nastavek, izdelan PVC prirejen za montažo na PVC vertikalno odzračevalno kanalizacijsko cev, vel.cca fi 200mm s priključkom na cev.</t>
  </si>
  <si>
    <r>
      <rPr>
        <sz val="11"/>
        <rFont val="Symbol"/>
        <family val="1"/>
        <charset val="2"/>
      </rPr>
      <t>f</t>
    </r>
    <r>
      <rPr>
        <sz val="11"/>
        <rFont val="Arial"/>
        <family val="2"/>
        <charset val="238"/>
      </rPr>
      <t>110</t>
    </r>
  </si>
  <si>
    <r>
      <rPr>
        <sz val="11"/>
        <rFont val="Symbol"/>
        <family val="1"/>
        <charset val="2"/>
      </rPr>
      <t>f</t>
    </r>
    <r>
      <rPr>
        <sz val="11"/>
        <rFont val="Arial"/>
        <family val="2"/>
        <charset val="238"/>
      </rPr>
      <t>75</t>
    </r>
  </si>
  <si>
    <t>Plastično držalo za tekoče milo s plastičnimi vložki in vijaki za pritrditev.</t>
  </si>
  <si>
    <t>Talni sifon stoječ višinsko nastavljiv iz PVC ohišja in tulca s  horizontalnim vtokom in iztokom DN50, zgornje plošče dim. 150 x 150 mm z rešetko, izdelano iz medenine in pokromano (0,8l/s)</t>
  </si>
  <si>
    <r>
      <t xml:space="preserve">S sifon </t>
    </r>
    <r>
      <rPr>
        <sz val="11"/>
        <rFont val="Symbol"/>
        <family val="1"/>
        <charset val="2"/>
      </rPr>
      <t>f</t>
    </r>
    <r>
      <rPr>
        <sz val="11"/>
        <rFont val="Arial"/>
        <family val="2"/>
        <charset val="238"/>
      </rPr>
      <t>32 PVC s kroglico za odvod kondenza</t>
    </r>
  </si>
  <si>
    <t>Cirkulacijska črpalka tip. SAN 15 BTR z navojnimi priključki, s stikalno uro za vklop in izklop črpalke.</t>
  </si>
  <si>
    <t>Cirkulacijski ventil za STV kot npr. tip. MTCV-B DN15</t>
  </si>
  <si>
    <t>Krogelni ventil, ravni, prepustni, izdelan iz medenine, z navojnimi priključki NP10, za hladno in toplo vodo, z izpustno pipico, vključno ves tesnilni material.</t>
  </si>
  <si>
    <t>Krogelni ventil, ravni, prepustni, izdelan iz medenine, z navojnimi priključki NP10, za hladno in toplo vodo, vključno ves tesnilni material.</t>
  </si>
  <si>
    <t>Varnostni ventil DN15 z navojnimi priključki za tlak NP 16 in tesnilnim materialom.</t>
  </si>
  <si>
    <t>Protipovratni ventil navojne izvedbe DN25</t>
  </si>
  <si>
    <t>Podometni ventil s pocinkano rozeto in pokrovom</t>
  </si>
  <si>
    <t xml:space="preserve">Raztezna posoda za sanitarno vodo 
</t>
  </si>
  <si>
    <t>V= 12 l</t>
  </si>
  <si>
    <t>Euro hidrant tip. 1-C/30 v nadometni omari dim. 740x840x250 mm vključno poltoga gibljiva cev DN25 dolžine 30m, ročnik s šobo 8mm, ventil na priklopu hidranta DN50. Vidne površine hidranta v barvi po izbiri arhitekta.</t>
  </si>
  <si>
    <t>Protipožarni aparat na prah 6kg, obešen na zid, vključno vijaki in PVC vložki</t>
  </si>
  <si>
    <t>Termometer fi 80mm s hrbtnim priključkom 1/2" za območje 0-120 st. C</t>
  </si>
  <si>
    <t>presek 15x15cm</t>
  </si>
  <si>
    <t>Požarna objemka kot npr. tip. POLO BSM</t>
  </si>
  <si>
    <r>
      <rPr>
        <sz val="11"/>
        <rFont val="Symbol"/>
        <family val="1"/>
        <charset val="2"/>
      </rPr>
      <t>f</t>
    </r>
    <r>
      <rPr>
        <sz val="11"/>
        <rFont val="Arial"/>
        <family val="2"/>
        <charset val="238"/>
      </rPr>
      <t>50</t>
    </r>
  </si>
  <si>
    <t>Pripravljalna, zaključna dela in zarisovanja Ocenjeno 1%</t>
  </si>
  <si>
    <t>Tlačni preizkus in klorni šok ocenjeno 2,5%</t>
  </si>
  <si>
    <t>Naziv - STROJNA DELA (dobava in vgradnja)</t>
  </si>
  <si>
    <t>Demontaža obstoječe opreme vključno odvoz na deponijo in plačilo takse; vodomer DN20, krogelna pipa z izpustom DN25, spojni material</t>
  </si>
  <si>
    <t xml:space="preserve">Prehodni kos </t>
  </si>
  <si>
    <t>d50-R1</t>
  </si>
  <si>
    <t>Pipa krogelna z izpustom</t>
  </si>
  <si>
    <t>R1</t>
  </si>
  <si>
    <t>Vodomer DN25 impulzni, vključno spojnice in holandca</t>
  </si>
  <si>
    <t>Vložek nepovratnega ventila</t>
  </si>
  <si>
    <t>R5/4</t>
  </si>
  <si>
    <t>Izdelava tlačnega preizkusa ter sestava zapisnika</t>
  </si>
  <si>
    <r>
      <t xml:space="preserve">Sistemska suhomontažna plošča za talno ogrevanje npr. STRAMAX R25 za cev </t>
    </r>
    <r>
      <rPr>
        <sz val="11"/>
        <rFont val="Symbol"/>
        <family val="1"/>
        <charset val="2"/>
      </rPr>
      <t>f</t>
    </r>
    <r>
      <rPr>
        <sz val="11"/>
        <rFont val="Arial"/>
        <family val="2"/>
        <charset val="238"/>
      </rPr>
      <t>14mm, razmak 15cm</t>
    </r>
  </si>
  <si>
    <t>Cev PE-Xa iz zamreženega polietilena visoke gostote (DIN 16892) z zaščito proti prehodu kisika skozi stene cevi (DIN 4726) vključno fitingi, pritrdila; Uponor</t>
  </si>
  <si>
    <t>Dobava in montaža vključno vsa potrebna dolbljenja, vrtanja in preboji, spojni, tesnilni, pritrdilni material, konzole, obešala, pripravljalčno zaključni časi</t>
  </si>
  <si>
    <t>Ventilator za podometno vgradnjo, kot npr. tip. LIMODOR F/M z vgrajeno protipovratno loputo-Pichler
dim.: 240x240x100mm
dim. priključka: fi 80mm
pretok: 100m3/h
tlak externi: 61Pa
hrupnost: 38 dB
zaščita: IPX5</t>
  </si>
  <si>
    <t xml:space="preserve">Ventilator cevni kot npr. tip. TD skupaj z vsem montažnim in pritrdilnim materialom </t>
  </si>
  <si>
    <t>TD-500/160 qv=390m3/h, dpext=100Pa</t>
  </si>
  <si>
    <t xml:space="preserve">Transformatorski krmilnik vrtljajev REV-1,5A (petstopenjski) </t>
  </si>
  <si>
    <r>
      <t>Klimat z vračanjem energije preko rotacijskega regeneratorja (</t>
    </r>
    <r>
      <rPr>
        <sz val="11"/>
        <rFont val="Calibri"/>
        <family val="2"/>
        <charset val="238"/>
      </rPr>
      <t>η=80%)</t>
    </r>
    <r>
      <rPr>
        <sz val="11"/>
        <rFont val="Arial"/>
        <family val="2"/>
        <charset val="238"/>
      </rPr>
      <t xml:space="preserve"> kot npr. tip. KOMPAKT REGO 1200V skupaj z:
-EC motorjema
-vgrajenim električnim grelnikom 4,5kW
-dpext=260Pa
qv=1200m3/h , vključno regulacija z možnostjo dislocirane vgradnje posluževalnega tabloja</t>
    </r>
  </si>
  <si>
    <r>
      <t xml:space="preserve">Dušilec zvoka cevni fleksibilni </t>
    </r>
    <r>
      <rPr>
        <sz val="11"/>
        <rFont val="Symbol"/>
        <family val="1"/>
        <charset val="2"/>
      </rPr>
      <t>f</t>
    </r>
    <r>
      <rPr>
        <sz val="11"/>
        <rFont val="Arial"/>
        <family val="2"/>
        <charset val="238"/>
      </rPr>
      <t>280x1000mm</t>
    </r>
  </si>
  <si>
    <t>Kanal iz pocinkane pločevine po DIN 24190 do 24194 vključno spolni in tesnilni elementi, ter pritrdilnim materialom debelina po DIN 24157, skupaj z vsemi oblikovnimi in fazonskimi kosi</t>
  </si>
  <si>
    <t>dim. 150x120</t>
  </si>
  <si>
    <t>dim. 150x150</t>
  </si>
  <si>
    <t>dim. 180x150</t>
  </si>
  <si>
    <t>dim. 200x150</t>
  </si>
  <si>
    <t>dim. 250x150</t>
  </si>
  <si>
    <t>dim. 300x150</t>
  </si>
  <si>
    <t>dim. 350x180</t>
  </si>
  <si>
    <t>dim. 350x200</t>
  </si>
  <si>
    <t>dim. 600x250</t>
  </si>
  <si>
    <t>dim. 425x75</t>
  </si>
  <si>
    <t>Alu-flex cev</t>
  </si>
  <si>
    <t>fi 100</t>
  </si>
  <si>
    <t>SPIRO cev tip SR pocinkana vključno fazonski kosi, spojni tesnilni material, obešala in pritrdila</t>
  </si>
  <si>
    <r>
      <t>f</t>
    </r>
    <r>
      <rPr>
        <sz val="11"/>
        <rFont val="Arial"/>
        <family val="2"/>
        <charset val="238"/>
      </rPr>
      <t xml:space="preserve"> 280</t>
    </r>
  </si>
  <si>
    <r>
      <t>f</t>
    </r>
    <r>
      <rPr>
        <sz val="11"/>
        <rFont val="Arial"/>
        <family val="2"/>
        <charset val="238"/>
      </rPr>
      <t xml:space="preserve"> 250</t>
    </r>
  </si>
  <si>
    <r>
      <t>f</t>
    </r>
    <r>
      <rPr>
        <sz val="11"/>
        <rFont val="Arial"/>
        <family val="2"/>
        <charset val="238"/>
      </rPr>
      <t xml:space="preserve"> 160</t>
    </r>
  </si>
  <si>
    <r>
      <t>f</t>
    </r>
    <r>
      <rPr>
        <sz val="11"/>
        <rFont val="Arial"/>
        <family val="2"/>
        <charset val="238"/>
      </rPr>
      <t xml:space="preserve"> 125</t>
    </r>
  </si>
  <si>
    <r>
      <t>f</t>
    </r>
    <r>
      <rPr>
        <sz val="11"/>
        <rFont val="Arial"/>
        <family val="2"/>
        <charset val="238"/>
      </rPr>
      <t xml:space="preserve"> 100</t>
    </r>
  </si>
  <si>
    <t>SPIRO cev izolirana pocinkana vključno fazonski kosi, spojni tesnilni material, obešala in pritrdila</t>
  </si>
  <si>
    <t>Prevleka vidnih delov izoliranih spiro cevi z cinkotit pločevino</t>
  </si>
  <si>
    <t>Strešna kapa tip. VHL vključno tesnilni in pritrdilni material barvana v barvi ostalih obrob</t>
  </si>
  <si>
    <r>
      <t xml:space="preserve">Fleksibilni dušilnik zvoka </t>
    </r>
    <r>
      <rPr>
        <sz val="11"/>
        <rFont val="Symbol"/>
        <family val="1"/>
        <charset val="2"/>
      </rPr>
      <t>f</t>
    </r>
    <r>
      <rPr>
        <sz val="11"/>
        <rFont val="Arial"/>
        <family val="2"/>
        <charset val="238"/>
      </rPr>
      <t>280x1000mm</t>
    </r>
  </si>
  <si>
    <t>Fasadna zaščitna rešetka z mrežico tip. OZR-1</t>
  </si>
  <si>
    <r>
      <t>f</t>
    </r>
    <r>
      <rPr>
        <sz val="11"/>
        <rFont val="Arial"/>
        <family val="2"/>
        <charset val="238"/>
      </rPr>
      <t>100</t>
    </r>
  </si>
  <si>
    <t>Zaščitna rešetka tip. JZR-6-250x600 barvana v barvi ostalih obrob</t>
  </si>
  <si>
    <t>Dovodna rešetka tip. AR-9/F z usmerjevalnimi lamelami za regulacijo pretoka za pravokotne kanale</t>
  </si>
  <si>
    <t>Odvodni ventil tip.PV-1N</t>
  </si>
  <si>
    <r>
      <t>f</t>
    </r>
    <r>
      <rPr>
        <sz val="11"/>
        <rFont val="Arial"/>
        <family val="2"/>
        <charset val="238"/>
      </rPr>
      <t>125</t>
    </r>
  </si>
  <si>
    <r>
      <t>f</t>
    </r>
    <r>
      <rPr>
        <sz val="11"/>
        <rFont val="Arial"/>
        <family val="2"/>
        <charset val="238"/>
      </rPr>
      <t>160</t>
    </r>
  </si>
  <si>
    <t>Dovodni ventil tip. PV-2N</t>
  </si>
  <si>
    <t>225x125</t>
  </si>
  <si>
    <t>325x125</t>
  </si>
  <si>
    <t xml:space="preserve">Požarna loputa s termičnim prožilom tip. PL-21/E15 24V (EI30S) </t>
  </si>
  <si>
    <t>dim. 150x180</t>
  </si>
  <si>
    <t xml:space="preserve">Požarna loputa s termičnim prožilom tip. PL-19/E15 24V (EI30S) </t>
  </si>
  <si>
    <t>Požarna loputa s termičnim prožilom tip. PL-30/E15 24V (EI30S)</t>
  </si>
  <si>
    <r>
      <rPr>
        <sz val="11"/>
        <rFont val="Symbol"/>
        <family val="1"/>
        <charset val="2"/>
      </rPr>
      <t>f</t>
    </r>
    <r>
      <rPr>
        <sz val="11"/>
        <rFont val="Arial"/>
        <family val="2"/>
        <charset val="238"/>
      </rPr>
      <t>125</t>
    </r>
  </si>
  <si>
    <r>
      <rPr>
        <sz val="11"/>
        <rFont val="Symbol"/>
        <family val="1"/>
        <charset val="2"/>
      </rPr>
      <t>f</t>
    </r>
    <r>
      <rPr>
        <sz val="11"/>
        <rFont val="Arial"/>
        <family val="2"/>
        <charset val="238"/>
      </rPr>
      <t>160</t>
    </r>
  </si>
  <si>
    <t>Protipožarni ventil z možnostjo nastavitve pretoka tip. PPV-2 (EI30S)</t>
  </si>
  <si>
    <r>
      <rPr>
        <sz val="11"/>
        <rFont val="Symbol"/>
        <family val="1"/>
        <charset val="2"/>
      </rPr>
      <t>f</t>
    </r>
    <r>
      <rPr>
        <sz val="11"/>
        <rFont val="Arial"/>
        <family val="2"/>
        <charset val="238"/>
      </rPr>
      <t>100</t>
    </r>
  </si>
  <si>
    <t>Dušilna loputa tip. DL-1/R (okrogla)</t>
  </si>
  <si>
    <r>
      <t xml:space="preserve"> </t>
    </r>
    <r>
      <rPr>
        <sz val="11"/>
        <rFont val="Symbol"/>
        <family val="1"/>
        <charset val="2"/>
      </rPr>
      <t>f</t>
    </r>
    <r>
      <rPr>
        <sz val="11"/>
        <rFont val="Arial"/>
        <family val="2"/>
        <charset val="238"/>
      </rPr>
      <t>100</t>
    </r>
  </si>
  <si>
    <r>
      <t xml:space="preserve"> </t>
    </r>
    <r>
      <rPr>
        <sz val="11"/>
        <rFont val="Symbol"/>
        <family val="1"/>
        <charset val="2"/>
      </rPr>
      <t>f</t>
    </r>
    <r>
      <rPr>
        <sz val="11"/>
        <rFont val="Arial"/>
        <family val="2"/>
        <charset val="238"/>
      </rPr>
      <t>160</t>
    </r>
  </si>
  <si>
    <t>Dušilna loputa tip. DL (pravokotna)</t>
  </si>
  <si>
    <t>Linijski difuzor kot npr. tip. LD13/1 vključno priključna komora višine max. 150mm in perforirana loputa</t>
  </si>
  <si>
    <t>L=700mm</t>
  </si>
  <si>
    <t>L=1000mm</t>
  </si>
  <si>
    <t>Maska linijskega difuzorja kot npr. tip. LD13/1 (montaža med difuzorje v liniji po zahtevah arhitekta)</t>
  </si>
  <si>
    <t>Dvoslojni INOX dimovodna cev za odvod nape kot. npr. DW 150/210</t>
  </si>
  <si>
    <t>Meritev prezračevanja</t>
  </si>
  <si>
    <t>Ocenjeno 2%</t>
  </si>
  <si>
    <t>CENTRALNO OGREVANJE</t>
  </si>
  <si>
    <t>PREZRAČEVANJE</t>
  </si>
  <si>
    <t>POHLAJEVANJE</t>
  </si>
  <si>
    <t>KOMPAKTNA TOPLOTNA POSTAJA</t>
  </si>
  <si>
    <t>VODOVOD</t>
  </si>
  <si>
    <t>VODOMERNO MESTO</t>
  </si>
  <si>
    <t>SKUPAJ BREZ DDV</t>
  </si>
  <si>
    <t>Panelni ravni radiator z vgrajenim termostatskim ventilom tip. LINEAR skupaj z odzračevalnim ventilom in tesnilnim čepom; kot npr. DELONGHI ali enakovredno</t>
  </si>
  <si>
    <t>Cev jeklena šivna za cevni navoj po DIN 2440, fazonski kosi, prirobnice skupaj z kot npr. MUPRO držali, pritrdilnim materialom AKZ zaščiteno ali enakovredno</t>
  </si>
  <si>
    <t>Toplotna cevna izolacija iz kamene volne z Al prevleko kot. npr. tip. TERVOL RA ali enakovredno</t>
  </si>
  <si>
    <t>Razdelilnik talnega ogrevanja sestavljen iz: razdelilnik dovoda 1"x14PEx/12 z ventili razdelilnik povratka 1"x14PEx/12 z merilci pretoka konzoli za pritrditev razdelilnikov v omaro, 2x končni odzračevalno polnilni kos 2x zaporno balansirni ventil, vključno fitingi in spojni matertial kot. npr. tip. UPONOR ali enakovredno</t>
  </si>
  <si>
    <t>Razdelilnik talnega ogrevanja sestavljen iz: razdelilnik dovoda 1"x14PEx/3 z ventili razdelilnik povratka 1"x14PEx/3 z merilci pretoka konzoli za pritrditev razdelilnikov v omaro, 2x končni odzračevalno polnilni kos 2x zaporno balansirni ventil, vključno fitingi in spojni matertial kot. npr. tip. UPONOR ali enakovredno</t>
  </si>
  <si>
    <t>Odzračevalni lonček  tip. SPIRO  ali enakovredno</t>
  </si>
  <si>
    <t>Panelni električni  radiator  z vgrajenim termostatom kot npr. tip. BEHA ali enakovredno  skupaj s priborom za montažo, navodili za montažo, priključno vrvico za priklop v šuko vtičnico, vse pakirano v skupni embalaži</t>
  </si>
  <si>
    <t>Zakasnitveni rele tip. C-NR; Pichler ali enakovredno</t>
  </si>
  <si>
    <t>Dovodna vratna rešetka kot npr. tip. AR-4P vključno montaža v vratno krilo; Hidria IMP ali enakovredno</t>
  </si>
  <si>
    <t>Izolacija z zaprtocelično strukturo negorljiva debeline 9mm kot npr. tip. GUMAFLEX ali enakovredno</t>
  </si>
  <si>
    <t>Zaščitna kapa za odvod nape kot npr. tip. DH ali enakovredno</t>
  </si>
  <si>
    <t>ali enakovredno</t>
  </si>
  <si>
    <r>
      <t xml:space="preserve">pločevino  </t>
    </r>
    <r>
      <rPr>
        <sz val="10"/>
        <rFont val="Symbol"/>
        <family val="1"/>
        <charset val="2"/>
      </rPr>
      <t>l</t>
    </r>
    <r>
      <rPr>
        <sz val="10"/>
        <rFont val="Arial"/>
        <family val="2"/>
        <charset val="238"/>
      </rPr>
      <t>=0,035W/mK (25°)</t>
    </r>
  </si>
  <si>
    <t xml:space="preserve">Toplotna izolacija cevi tip. TERVOL R ali enakovredno, vključno zaščita z Al </t>
  </si>
  <si>
    <t>proizvajalca ALLMESS ali enakovredno</t>
  </si>
  <si>
    <t xml:space="preserve"> in tesnilnim materialom; L-plan ali enakovredno</t>
  </si>
  <si>
    <t>z navojnimi priključki  ali enakovredno</t>
  </si>
  <si>
    <t>z zunanjimi navojnimi priključki; Danfoss ali enakovredno</t>
  </si>
  <si>
    <t>Danfoss ali enakovredno</t>
  </si>
  <si>
    <r>
      <t>primar: voda 110/48</t>
    </r>
    <r>
      <rPr>
        <sz val="10"/>
        <rFont val="Symbol"/>
        <family val="1"/>
        <charset val="2"/>
      </rPr>
      <t>°</t>
    </r>
    <r>
      <rPr>
        <sz val="10"/>
        <rFont val="Arial"/>
        <family val="2"/>
        <charset val="238"/>
      </rPr>
      <t>C, sekundar:voda 45/55</t>
    </r>
    <r>
      <rPr>
        <sz val="10"/>
        <rFont val="Symbol"/>
        <family val="1"/>
        <charset val="2"/>
      </rPr>
      <t>°</t>
    </r>
    <r>
      <rPr>
        <sz val="10"/>
        <rFont val="Arial"/>
        <family val="2"/>
        <charset val="238"/>
      </rPr>
      <t>C; Danfoss ali enakovredno</t>
    </r>
  </si>
  <si>
    <t>dozirno črpalko, nepovratnim dozirnim ventilom; TKI ali enakovredno</t>
  </si>
  <si>
    <t>Seltron - eko-san eder ali enakovredno</t>
  </si>
  <si>
    <t>Kompletno stranišče sestavljeno iz:
Kombifix  - stenski WC element za vzidavo in obzidavo, pocinkan globine 12cm, z vgrajenim kotličkom 6-9l z aktiviranjem spredaj, PE odtočnim kolenom 90/90mm, PE prehodnim kosom 90/110 WC priključno garnituro, setom za zvočno izolacijo, kotnim ventilom Vključno ves pritrdilni in tesnilni material kot npr. Geberit ali enakovredno
Aktivirna tipka dvokoličinska za aktiviranje spredaj kot npr. Geberit ali enakovredno
WC za stensko pritrditev, vključno deska s pokrovom kot npr. Laufen Radial ali enakovredno</t>
  </si>
  <si>
    <t>Kompletno stranišče sestavljeno iz:
Duofix  - montažni stenski WC element, globine 15cm, nosilni okvir, nosilne oporne noge 0-20cm, navojne palice z osno razdaljo 18 ali 23cm, z  kotličkom 6-9l z aktiviranjem spredaj, PE odtočnim kolenom 90/90mm, PE prehodnim kosom 90/110 garniture manšet 90, setom za zvočno izolacijo, kotnim ventilom Vključno ves pritrdilni in tesnilni material kot npr. Geberit ali enakovredno
Aktivirna tipka dvokoličinska za aktiviranje spredaj kot npr. Geberit ali enakovredno
WC INVALIDSKI za stensko pritrditev, vključno deska s pokrovom kot npr. CATALANO, KOLO ali enakovredno</t>
  </si>
  <si>
    <r>
      <t xml:space="preserve">Umivalnik enojni keramični sestavljen iz:
Duofix montažni element za umivalnik, vgradna višina elementa H=82/98cm vključno; montažni okvir, samonastavljive noge 0-20cm armaturna priključka za vodo 1/2" ZN, globinsko nastavljiva kotnika, navojni palici M10, montažna plošča za armaturne priključke, PE odtočno koleno, tesnilo, pritrdilni material
Umivalnik za stensko pritrditev s pokrovom za sifon vel. 600x440mm Vključno ves pritrdilni in tesnilni material kot npr. CATALANO, KOLO ali enakovredno
Enoročajna mešalna baterija ponikljana, odtočni ventil s sifonom in iztokom </t>
    </r>
    <r>
      <rPr>
        <sz val="11"/>
        <rFont val="Symbol"/>
        <family val="1"/>
        <charset val="2"/>
      </rPr>
      <t>f</t>
    </r>
    <r>
      <rPr>
        <sz val="11"/>
        <rFont val="Arial"/>
        <family val="2"/>
        <charset val="238"/>
      </rPr>
      <t xml:space="preserve"> 32 ponikljan, gibke priključne cevi 3/8" kot npr. Unitas FRESH ali enakovredno
Kotni zaporni ventil 2kos</t>
    </r>
  </si>
  <si>
    <t>Umivalnik enojni keramični sestavljen iz:
Umivalnik za stensko pritrditev s pokrovom za sifon vel. 600x440mm Vključno ves pritrdilni in tesnilni material kot npr. CATALANO, KOLO ali enakovredno
Enoročajna mešalna baterija ponikljana, odtočni ventil s sifonom in iztokom ϕ 32 ponikljan, gibke priključne cevi 3/8" kot npr. Unitas FRESH ali enakovredno
Kotni zaporni ventil 2kos</t>
  </si>
  <si>
    <t>Umivalnik invalidski keramični sestavljen iz:
Umivalnik za stensko pritrditev s pokrovom za sifon vel. 600x440mm Vključno ves pritrdilni in tesnilni material kot npr. CATALANO, KOLO ali enakovredno
Enoročajna mešalna baterija ponikljana, odtočni ventil s sifonom in iztokom ϕ 32 ponikljan, gibke priključne cevi 3/8" kot npr. Unitas FRESH ali enakovredno
Kotni zaporni ventil 2kos</t>
  </si>
  <si>
    <t>Trokadero keramični sestavljen iz:
Trokadero za pritrditev v tla vel. 505x510mm, rešetka
Vključno ves pritrdilni in tesnilni material
kot npr. CATALANO, KOLO ali enakovredno
Enoročajna mešalna baterija ponikljana, stenska montaža
kot npr. Unitas FRESH ali enakovredno</t>
  </si>
  <si>
    <t>Toplotna izolacija cevi kot npr. tip. PLAMAFLEX SSL debeline 13mm s povrhnico iz PE folije ali enakovredno</t>
  </si>
  <si>
    <t>Toplotna izolacija debeline 19mm kot npr. tip. GUMAFLEX  ali enakovredno</t>
  </si>
  <si>
    <t>Kanalizacijske cevi protišumne tip. POLO-KAL 3S   ali enakovredno in fazonski kosi, izdelani iz trdega polivinil-klorida (PVC-ja), po DIN19531, na obojke, oblika in mere po DIN8062, obojke zatesnjene z odgovarjajošimi gumijastimi tesnilnimi obročki, manešetami, kemijsk aodpornost materiala po DIN16929, gorljivost materiala po DIN4102, vključno z mazalnim sredstvom.</t>
  </si>
  <si>
    <t>Toplotna izolacija debeline 19mm kot npr. tip. GUMAFLEX, LTŽ kanalizacijske cevi v kleti ali enakovredno</t>
  </si>
  <si>
    <t>Kompletno stranišče sestavljeno iz:
Duofix  - montažni stenski WC element, globine 15cm, nosilni okvir, nosilne oporne noge 0-20cm, navojne palice z osno razdaljo 18 ali 23cm, z  kotličkom 6-9l z aktiviranjem spredaj, PE odtočnim kolenom 90/90mm, PE prehodnim kosom 90/110 garniture manšet 90, setom za zvočno izolacijo, kotnim ventilom Vključno ves pritrdilni in tesnilni material kot npr. Geberit
Aktivirna tipka dvokoličinska za aktiviranje spredaj kot npr. Geberit
WC za stensko pritrditev, vključno deska s pokrovom kot npr. CATALANO, KOLO ali enakovredno</t>
  </si>
  <si>
    <t>Duofix  - montažni stenski pisoar element, globine 8cm, nosilni okvir, nosilne oporne noge 0-20cm, navojne palice M8 za pritrditev keramike, zapornim ventilom 1/2", lovilec smeti dotočnim kolenom ϕ 32, PE odtočnim kolenom f 50 priključna garnitura in sifon Vključno ves pritrdilni in tesnilni material kot npr. Geberit ali enakovredno
Pisuar keramični za stensko montažo vel. 390x390x745mm Vključno ves pritrdilni in tesnilni material . kot npr. CATALANO, KOLO ali enakovredno
Elektronski podometni izplakovalnik za pisoar, zaporni ventil kot npr. Unitas (~ 220V / 6V DC) ali enakovredno</t>
  </si>
  <si>
    <t xml:space="preserve">Mehčalec vode kot npr. tip. MIKRODOS LV1, MIKROFAS 20l ali enakovredno, skupaj z dozirno črpalko </t>
  </si>
  <si>
    <r>
      <t xml:space="preserve">Toplotna črpalka zrak/voda kot npr. MULTI V IV tip. ARUN200LTE4 Qc=55,68kW (32/26 </t>
    </r>
    <r>
      <rPr>
        <sz val="11"/>
        <rFont val="Symbol"/>
        <family val="1"/>
        <charset val="2"/>
      </rPr>
      <t>°</t>
    </r>
    <r>
      <rPr>
        <sz val="11"/>
        <rFont val="Arial"/>
        <family val="2"/>
        <charset val="238"/>
      </rPr>
      <t>C</t>
    </r>
    <r>
      <rPr>
        <sz val="11"/>
        <rFont val="Symbol"/>
        <family val="1"/>
        <charset val="2"/>
      </rPr>
      <t>),</t>
    </r>
    <r>
      <rPr>
        <sz val="11"/>
        <rFont val="Arial"/>
        <family val="2"/>
        <charset val="238"/>
      </rPr>
      <t xml:space="preserve"> Qh=57kW (-13/20 °C) vključno regulacija, protivibracijski podstavek ali enakovredno</t>
    </r>
  </si>
  <si>
    <t>Klimatska naprava stenska - notranja enota kot npr. tip. ARNU07GSBL2 ali enakovredno
hladilna moč 2,2kW
ogrevalna moč 2,5kW
dim. 824x260x155mm</t>
  </si>
  <si>
    <t>Klimatska naprava parapetna vgradna - notranja enota kot npr. tip. ARNU09GCEU2 ali enakovredno
hladilna moč 2,8kW
ogrevalna moč 3,2kW
dim. 978x639x190mm</t>
  </si>
  <si>
    <t>Klimatska naprava parapetna vgradna - notranja enota kot npr. tip. ARNU15GCEU2 ali enakovredno
hladilna moč 4,5kW
ogrevalna moč 5,0kW
dim. 978x639x190mm</t>
  </si>
  <si>
    <t>Klimatska naprava kasetna - notranja enota kot npr. tip. ARNU12GTRC2 ali enakovredno
hladilna moč 3,6kW
ogrevalna moč 4,0kW
dim. 570x570x214mm</t>
  </si>
  <si>
    <t>Sobni termostat žični kot npr. tip. PQRCVCL0QW ali enakovredno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</si>
</sst>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 #,##0.00_-\ _S_I_T_ ;_ * #,##0.00\-\ _S_I_T_ ;_ * &quot;-&quot;??_-\ _S_I_T_ ;_ @_ "/>
  </numFmts>
  <fonts count="14">
    <font>
      <sz val="10"/>
      <name val="New_Century_Schoolbook"/>
      <charset val="238"/>
    </font>
    <font>
      <sz val="8"/>
      <name val="New_Century_Schoolbook"/>
      <charset val="238"/>
    </font>
    <font>
      <sz val="11"/>
      <name val="Arial"/>
      <family val="2"/>
      <charset val="238"/>
    </font>
    <font>
      <b/>
      <i/>
      <sz val="11"/>
      <name val="Arial"/>
      <family val="2"/>
      <charset val="238"/>
    </font>
    <font>
      <b/>
      <sz val="10"/>
      <name val="Arial"/>
      <family val="2"/>
      <charset val="238"/>
    </font>
    <font>
      <sz val="10"/>
      <name val="Arial"/>
      <family val="2"/>
      <charset val="238"/>
    </font>
    <font>
      <b/>
      <sz val="11"/>
      <name val="Arial"/>
      <family val="2"/>
      <charset val="238"/>
    </font>
    <font>
      <sz val="10"/>
      <name val="New_Century_Schoolbook"/>
    </font>
    <font>
      <sz val="11"/>
      <name val="New_Century_Schoolbook"/>
    </font>
    <font>
      <sz val="11"/>
      <name val="Symbol"/>
      <family val="1"/>
      <charset val="2"/>
    </font>
    <font>
      <b/>
      <i/>
      <sz val="10"/>
      <name val="Arial"/>
      <family val="2"/>
      <charset val="238"/>
    </font>
    <font>
      <sz val="10"/>
      <name val="Symbol"/>
      <family val="1"/>
      <charset val="2"/>
    </font>
    <font>
      <sz val="11"/>
      <name val="Calibri"/>
      <family val="2"/>
      <charset val="238"/>
    </font>
    <font>
      <sz val="11"/>
      <name val="New_Century_Schoolbook"/>
      <charset val="238"/>
    </font>
  </fonts>
  <fills count="3">
    <fill>
      <patternFill patternType="none"/>
    </fill>
    <fill>
      <patternFill patternType="gray125"/>
    </fill>
    <fill>
      <patternFill patternType="solid">
        <fgColor indexed="43"/>
        <bgColor indexed="64"/>
      </patternFill>
    </fill>
  </fills>
  <borders count="10">
    <border>
      <left/>
      <right/>
      <top/>
      <bottom/>
      <diagonal/>
    </border>
    <border>
      <left/>
      <right style="medium">
        <color indexed="64"/>
      </right>
      <top/>
      <bottom/>
      <diagonal/>
    </border>
    <border>
      <left/>
      <right style="medium">
        <color indexed="64"/>
      </right>
      <top/>
      <bottom style="medium">
        <color indexed="64"/>
      </bottom>
      <diagonal/>
    </border>
    <border>
      <left/>
      <right/>
      <top/>
      <bottom style="medium">
        <color indexed="64"/>
      </bottom>
      <diagonal/>
    </border>
    <border>
      <left/>
      <right style="medium">
        <color indexed="64"/>
      </right>
      <top style="thin">
        <color indexed="64"/>
      </top>
      <bottom/>
      <diagonal/>
    </border>
    <border>
      <left/>
      <right/>
      <top style="thin">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s>
  <cellStyleXfs count="3">
    <xf numFmtId="0" fontId="0" fillId="0" borderId="0"/>
    <xf numFmtId="0" fontId="7" fillId="0" borderId="0"/>
    <xf numFmtId="164" fontId="7" fillId="0" borderId="0" applyFont="0" applyFill="0" applyBorder="0" applyAlignment="0" applyProtection="0"/>
  </cellStyleXfs>
  <cellXfs count="148">
    <xf numFmtId="0" fontId="0" fillId="0" borderId="0" xfId="0"/>
    <xf numFmtId="0" fontId="2" fillId="0" borderId="0" xfId="0" applyFont="1"/>
    <xf numFmtId="1" fontId="2" fillId="0" borderId="0" xfId="0" applyNumberFormat="1" applyFont="1"/>
    <xf numFmtId="0" fontId="2" fillId="0" borderId="0" xfId="0" applyFont="1" applyBorder="1"/>
    <xf numFmtId="0" fontId="5" fillId="0" borderId="0" xfId="0" applyFont="1"/>
    <xf numFmtId="0" fontId="6" fillId="0" borderId="0" xfId="0" applyFont="1" applyAlignment="1">
      <alignment horizontal="center" vertical="top"/>
    </xf>
    <xf numFmtId="4" fontId="2" fillId="0" borderId="0" xfId="0" applyNumberFormat="1" applyFont="1"/>
    <xf numFmtId="0" fontId="2" fillId="0" borderId="0" xfId="0" applyFont="1" applyAlignment="1">
      <alignment wrapText="1"/>
    </xf>
    <xf numFmtId="0" fontId="6" fillId="2" borderId="2" xfId="0" applyFont="1" applyFill="1" applyBorder="1" applyAlignment="1">
      <alignment horizontal="center" vertical="center"/>
    </xf>
    <xf numFmtId="0" fontId="6" fillId="2" borderId="3" xfId="0" applyFont="1" applyFill="1" applyBorder="1" applyAlignment="1">
      <alignment vertical="center" wrapText="1"/>
    </xf>
    <xf numFmtId="4" fontId="6" fillId="2" borderId="3" xfId="0" applyNumberFormat="1" applyFont="1" applyFill="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0" fontId="6" fillId="0" borderId="1" xfId="0" applyFont="1" applyBorder="1" applyAlignment="1">
      <alignment horizontal="center" vertical="top"/>
    </xf>
    <xf numFmtId="0" fontId="2" fillId="0" borderId="0" xfId="0" applyFont="1" applyAlignment="1">
      <alignment vertical="top" wrapText="1"/>
    </xf>
    <xf numFmtId="0" fontId="2" fillId="0" borderId="0" xfId="0" applyFont="1" applyAlignment="1">
      <alignment horizontal="right" wrapText="1"/>
    </xf>
    <xf numFmtId="0" fontId="2" fillId="0" borderId="0" xfId="0" applyFont="1" applyAlignment="1">
      <alignment horizontal="left" wrapText="1"/>
    </xf>
    <xf numFmtId="0" fontId="2" fillId="0" borderId="0" xfId="0" applyFont="1" applyFill="1"/>
    <xf numFmtId="0" fontId="6" fillId="2" borderId="4" xfId="0" applyFont="1" applyFill="1" applyBorder="1" applyAlignment="1">
      <alignment horizontal="center"/>
    </xf>
    <xf numFmtId="0" fontId="6" fillId="2" borderId="5" xfId="0" applyFont="1" applyFill="1" applyBorder="1"/>
    <xf numFmtId="0" fontId="2" fillId="2" borderId="5" xfId="0" applyFont="1" applyFill="1" applyBorder="1"/>
    <xf numFmtId="0" fontId="6" fillId="0" borderId="0" xfId="0" applyFont="1" applyBorder="1" applyAlignment="1">
      <alignment horizontal="center" vertical="top"/>
    </xf>
    <xf numFmtId="0" fontId="2" fillId="0" borderId="0" xfId="0" applyFont="1" applyBorder="1" applyAlignment="1">
      <alignment vertical="top" wrapText="1"/>
    </xf>
    <xf numFmtId="0" fontId="2" fillId="0" borderId="0" xfId="0" applyFont="1" applyBorder="1" applyAlignment="1">
      <alignment horizontal="right" wrapText="1"/>
    </xf>
    <xf numFmtId="0" fontId="2" fillId="0" borderId="0" xfId="0" applyFont="1" applyBorder="1" applyAlignment="1">
      <alignment wrapText="1"/>
    </xf>
    <xf numFmtId="0" fontId="8" fillId="0" borderId="0" xfId="1" applyFont="1"/>
    <xf numFmtId="0" fontId="6" fillId="0" borderId="0" xfId="0" applyFont="1" applyFill="1" applyBorder="1" applyAlignment="1">
      <alignment vertical="center" wrapText="1"/>
    </xf>
    <xf numFmtId="0" fontId="3" fillId="0" borderId="0" xfId="0" applyFont="1" applyFill="1" applyAlignment="1">
      <alignment vertical="center"/>
    </xf>
    <xf numFmtId="0" fontId="2" fillId="0" borderId="0" xfId="0" applyFont="1" applyFill="1" applyBorder="1" applyAlignment="1">
      <alignment vertical="center" wrapText="1"/>
    </xf>
    <xf numFmtId="0" fontId="6" fillId="2" borderId="2" xfId="0" applyFont="1" applyFill="1" applyBorder="1" applyAlignment="1">
      <alignment horizontal="center" vertical="top"/>
    </xf>
    <xf numFmtId="0" fontId="6" fillId="0" borderId="1" xfId="0" applyFont="1" applyFill="1" applyBorder="1" applyAlignment="1">
      <alignment horizontal="center" vertical="top"/>
    </xf>
    <xf numFmtId="0" fontId="6" fillId="2" borderId="4" xfId="0" applyFont="1" applyFill="1" applyBorder="1" applyAlignment="1">
      <alignment horizontal="center" vertical="top"/>
    </xf>
    <xf numFmtId="1" fontId="2" fillId="0" borderId="0" xfId="0" applyNumberFormat="1" applyFont="1" applyFill="1" applyBorder="1" applyAlignment="1">
      <alignment horizontal="right"/>
    </xf>
    <xf numFmtId="0" fontId="2" fillId="0" borderId="0" xfId="0" applyFont="1" applyFill="1" applyBorder="1" applyAlignment="1">
      <alignment vertical="center"/>
    </xf>
    <xf numFmtId="1" fontId="2" fillId="0" borderId="0" xfId="0" applyNumberFormat="1" applyFont="1" applyAlignment="1">
      <alignment horizontal="right"/>
    </xf>
    <xf numFmtId="1" fontId="6" fillId="2" borderId="3" xfId="0" applyNumberFormat="1" applyFont="1" applyFill="1" applyBorder="1" applyAlignment="1">
      <alignment horizontal="right"/>
    </xf>
    <xf numFmtId="1" fontId="2" fillId="2" borderId="5" xfId="0" applyNumberFormat="1" applyFont="1" applyFill="1" applyBorder="1" applyAlignment="1">
      <alignment horizontal="right"/>
    </xf>
    <xf numFmtId="0" fontId="2" fillId="0" borderId="0" xfId="0" applyFont="1" applyBorder="1" applyAlignment="1">
      <alignment vertical="center"/>
    </xf>
    <xf numFmtId="0" fontId="6" fillId="2" borderId="6" xfId="0" applyFont="1" applyFill="1" applyBorder="1" applyAlignment="1">
      <alignment vertical="center" wrapText="1"/>
    </xf>
    <xf numFmtId="0" fontId="9" fillId="0" borderId="0" xfId="0" applyFont="1"/>
    <xf numFmtId="4" fontId="2" fillId="0" borderId="0" xfId="0" applyNumberFormat="1" applyFont="1" applyAlignment="1">
      <alignment horizontal="right"/>
    </xf>
    <xf numFmtId="0" fontId="2" fillId="0" borderId="0" xfId="0" applyFont="1" applyFill="1" applyAlignment="1">
      <alignment vertical="top" wrapText="1"/>
    </xf>
    <xf numFmtId="1" fontId="2" fillId="0" borderId="0" xfId="0" applyNumberFormat="1" applyFont="1" applyFill="1"/>
    <xf numFmtId="0" fontId="2" fillId="0" borderId="0" xfId="0" applyFont="1" applyFill="1" applyAlignment="1">
      <alignment horizontal="right" wrapText="1"/>
    </xf>
    <xf numFmtId="49" fontId="2" fillId="0" borderId="0" xfId="0" applyNumberFormat="1" applyFont="1" applyFill="1" applyAlignment="1">
      <alignment vertical="top" wrapText="1"/>
    </xf>
    <xf numFmtId="0" fontId="6" fillId="0" borderId="1" xfId="0" applyFont="1" applyFill="1" applyBorder="1" applyAlignment="1">
      <alignment horizontal="center" vertical="center"/>
    </xf>
    <xf numFmtId="0" fontId="6" fillId="0" borderId="7" xfId="0" applyFont="1" applyFill="1" applyBorder="1" applyAlignment="1">
      <alignment horizontal="center" vertical="top"/>
    </xf>
    <xf numFmtId="0" fontId="2" fillId="0" borderId="8" xfId="0" applyFont="1" applyFill="1" applyBorder="1" applyAlignment="1">
      <alignment vertical="center" wrapText="1"/>
    </xf>
    <xf numFmtId="1" fontId="6" fillId="0" borderId="8" xfId="0" applyNumberFormat="1" applyFont="1" applyFill="1" applyBorder="1" applyAlignment="1">
      <alignment horizontal="right"/>
    </xf>
    <xf numFmtId="1" fontId="2" fillId="0" borderId="0" xfId="0" applyNumberFormat="1" applyFont="1" applyFill="1" applyAlignment="1">
      <alignment horizontal="right"/>
    </xf>
    <xf numFmtId="4" fontId="6" fillId="2" borderId="3" xfId="0" applyNumberFormat="1" applyFont="1" applyFill="1" applyBorder="1" applyAlignment="1">
      <alignment horizontal="right" vertical="center"/>
    </xf>
    <xf numFmtId="4" fontId="2" fillId="0" borderId="0" xfId="0" applyNumberFormat="1" applyFont="1" applyFill="1" applyAlignment="1">
      <alignment horizontal="right"/>
    </xf>
    <xf numFmtId="0" fontId="2" fillId="0" borderId="0" xfId="0" applyFont="1" applyFill="1" applyAlignment="1">
      <alignment wrapText="1"/>
    </xf>
    <xf numFmtId="0" fontId="9" fillId="0" borderId="0" xfId="0" applyFont="1" applyFill="1"/>
    <xf numFmtId="0" fontId="2" fillId="0" borderId="0" xfId="0" applyFont="1" applyFill="1" applyAlignment="1">
      <alignment horizontal="left" vertical="top" wrapText="1"/>
    </xf>
    <xf numFmtId="0" fontId="2" fillId="0" borderId="0" xfId="0" applyFont="1" applyFill="1" applyAlignment="1">
      <alignment horizontal="left"/>
    </xf>
    <xf numFmtId="0" fontId="9" fillId="0" borderId="0" xfId="0" applyFont="1" applyFill="1" applyAlignment="1">
      <alignment horizontal="left"/>
    </xf>
    <xf numFmtId="0" fontId="5" fillId="0" borderId="0" xfId="0" applyFont="1" applyBorder="1"/>
    <xf numFmtId="0" fontId="5" fillId="0" borderId="0" xfId="0" applyFont="1" applyFill="1" applyBorder="1"/>
    <xf numFmtId="0" fontId="4" fillId="0" borderId="0" xfId="0" applyFont="1" applyBorder="1" applyAlignment="1">
      <alignment horizontal="center"/>
    </xf>
    <xf numFmtId="0" fontId="4" fillId="2" borderId="0" xfId="0" applyFont="1" applyFill="1" applyBorder="1" applyAlignment="1">
      <alignment horizontal="center"/>
    </xf>
    <xf numFmtId="0" fontId="5" fillId="2" borderId="0" xfId="0" applyFont="1" applyFill="1" applyBorder="1"/>
    <xf numFmtId="0" fontId="4" fillId="2" borderId="3" xfId="0" applyFont="1" applyFill="1" applyBorder="1" applyAlignment="1">
      <alignment horizontal="center"/>
    </xf>
    <xf numFmtId="0" fontId="4" fillId="2" borderId="3" xfId="0" applyFont="1" applyFill="1" applyBorder="1"/>
    <xf numFmtId="0" fontId="10" fillId="0" borderId="3" xfId="0" applyFont="1" applyFill="1" applyBorder="1"/>
    <xf numFmtId="0" fontId="10" fillId="0" borderId="3" xfId="0" applyFont="1" applyBorder="1"/>
    <xf numFmtId="0" fontId="4" fillId="0" borderId="0" xfId="0" applyFont="1" applyFill="1" applyBorder="1" applyAlignment="1">
      <alignment horizontal="center"/>
    </xf>
    <xf numFmtId="0" fontId="4" fillId="0" borderId="0" xfId="0" applyFont="1" applyFill="1" applyBorder="1"/>
    <xf numFmtId="0" fontId="10" fillId="0" borderId="0" xfId="0" applyFont="1" applyFill="1" applyBorder="1"/>
    <xf numFmtId="0" fontId="4" fillId="0" borderId="9" xfId="0" applyFont="1" applyFill="1" applyBorder="1" applyAlignment="1">
      <alignment horizontal="center"/>
    </xf>
    <xf numFmtId="0" fontId="4" fillId="0" borderId="9" xfId="0" applyFont="1" applyFill="1" applyBorder="1"/>
    <xf numFmtId="0" fontId="10" fillId="0" borderId="9" xfId="0" applyFont="1" applyFill="1" applyBorder="1"/>
    <xf numFmtId="0" fontId="5" fillId="0" borderId="0" xfId="0" applyFont="1" applyFill="1" applyBorder="1" applyAlignment="1">
      <alignment horizontal="center"/>
    </xf>
    <xf numFmtId="4" fontId="5" fillId="0" borderId="0" xfId="0" applyNumberFormat="1" applyFont="1" applyFill="1" applyBorder="1"/>
    <xf numFmtId="4" fontId="5" fillId="0" borderId="0" xfId="0" applyNumberFormat="1" applyFont="1" applyBorder="1"/>
    <xf numFmtId="0" fontId="5" fillId="0" borderId="0" xfId="0" applyFont="1" applyBorder="1" applyAlignment="1">
      <alignment horizontal="left"/>
    </xf>
    <xf numFmtId="0" fontId="11" fillId="0" borderId="0" xfId="0" applyFont="1" applyBorder="1" applyAlignment="1">
      <alignment horizontal="left"/>
    </xf>
    <xf numFmtId="0" fontId="4" fillId="0" borderId="3" xfId="0" applyFont="1" applyBorder="1" applyAlignment="1">
      <alignment horizontal="center"/>
    </xf>
    <xf numFmtId="0" fontId="5" fillId="0" borderId="3" xfId="0" applyFont="1" applyBorder="1"/>
    <xf numFmtId="0" fontId="4" fillId="2" borderId="0" xfId="0" applyFont="1" applyFill="1" applyBorder="1"/>
    <xf numFmtId="0" fontId="3" fillId="0" borderId="0" xfId="0" applyFont="1" applyAlignment="1">
      <alignment vertical="top" wrapText="1"/>
    </xf>
    <xf numFmtId="4" fontId="6" fillId="0" borderId="0" xfId="0" applyNumberFormat="1" applyFont="1" applyFill="1" applyBorder="1" applyAlignment="1">
      <alignment horizontal="right" vertical="center"/>
    </xf>
    <xf numFmtId="0" fontId="9" fillId="0" borderId="0" xfId="0" applyFont="1" applyAlignment="1">
      <alignment horizontal="left"/>
    </xf>
    <xf numFmtId="0" fontId="2" fillId="0" borderId="0" xfId="0" applyFont="1" applyFill="1" applyAlignment="1">
      <alignment horizontal="right"/>
    </xf>
    <xf numFmtId="0" fontId="2" fillId="0" borderId="0" xfId="0" applyFont="1" applyFill="1" applyBorder="1" applyAlignment="1">
      <alignment horizontal="right"/>
    </xf>
    <xf numFmtId="0" fontId="8" fillId="0" borderId="0" xfId="1" applyFont="1" applyAlignment="1">
      <alignment vertical="top" wrapText="1"/>
    </xf>
    <xf numFmtId="0" fontId="2" fillId="2" borderId="5" xfId="0" applyFont="1" applyFill="1" applyBorder="1" applyAlignment="1">
      <alignment horizontal="right"/>
    </xf>
    <xf numFmtId="4" fontId="2" fillId="0" borderId="0" xfId="0" applyNumberFormat="1" applyFont="1" applyAlignment="1">
      <alignment horizontal="left"/>
    </xf>
    <xf numFmtId="3" fontId="2" fillId="0" borderId="0" xfId="0" applyNumberFormat="1" applyFont="1" applyAlignment="1">
      <alignment horizontal="right"/>
    </xf>
    <xf numFmtId="3" fontId="6" fillId="2" borderId="3" xfId="0" applyNumberFormat="1" applyFont="1" applyFill="1" applyBorder="1" applyAlignment="1">
      <alignment horizontal="right" vertical="center"/>
    </xf>
    <xf numFmtId="3" fontId="6" fillId="0" borderId="0" xfId="0" applyNumberFormat="1" applyFont="1" applyFill="1" applyBorder="1" applyAlignment="1">
      <alignment horizontal="right" vertical="center"/>
    </xf>
    <xf numFmtId="0" fontId="3" fillId="0" borderId="0" xfId="0" applyFont="1" applyFill="1" applyBorder="1" applyAlignment="1">
      <alignment vertical="center"/>
    </xf>
    <xf numFmtId="0" fontId="6" fillId="0" borderId="2" xfId="0" applyFont="1" applyFill="1" applyBorder="1" applyAlignment="1">
      <alignment horizontal="center" vertical="center"/>
    </xf>
    <xf numFmtId="0" fontId="2" fillId="0" borderId="3" xfId="0" applyFont="1" applyFill="1" applyBorder="1" applyAlignment="1">
      <alignment vertical="center" wrapText="1"/>
    </xf>
    <xf numFmtId="3" fontId="6" fillId="0" borderId="3" xfId="0" applyNumberFormat="1" applyFont="1" applyFill="1" applyBorder="1" applyAlignment="1">
      <alignment horizontal="right" vertical="center"/>
    </xf>
    <xf numFmtId="3" fontId="2" fillId="0" borderId="0" xfId="0" applyNumberFormat="1" applyFont="1" applyFill="1" applyAlignment="1">
      <alignment horizontal="right"/>
    </xf>
    <xf numFmtId="0" fontId="2" fillId="0" borderId="0" xfId="0" applyFont="1" applyFill="1" applyAlignment="1">
      <alignment horizontal="left" wrapText="1"/>
    </xf>
    <xf numFmtId="0" fontId="4" fillId="0" borderId="1" xfId="0" applyFont="1" applyFill="1" applyBorder="1" applyAlignment="1">
      <alignment horizontal="center"/>
    </xf>
    <xf numFmtId="3" fontId="2" fillId="0" borderId="0" xfId="0" applyNumberFormat="1" applyFont="1" applyFill="1"/>
    <xf numFmtId="0" fontId="9" fillId="0" borderId="0" xfId="0" applyFont="1" applyFill="1" applyAlignment="1">
      <alignment horizontal="right"/>
    </xf>
    <xf numFmtId="0" fontId="2" fillId="0" borderId="0" xfId="0" applyFont="1" applyAlignment="1">
      <alignment horizontal="right"/>
    </xf>
    <xf numFmtId="3" fontId="2" fillId="2" borderId="5" xfId="0" applyNumberFormat="1" applyFont="1" applyFill="1" applyBorder="1" applyAlignment="1">
      <alignment horizontal="right"/>
    </xf>
    <xf numFmtId="0" fontId="13" fillId="0" borderId="0" xfId="0" applyFont="1"/>
    <xf numFmtId="0" fontId="13" fillId="0" borderId="3" xfId="0" applyFont="1" applyBorder="1"/>
    <xf numFmtId="4" fontId="2" fillId="0" borderId="0" xfId="0" applyNumberFormat="1" applyFont="1" applyFill="1" applyBorder="1" applyAlignment="1" applyProtection="1">
      <alignment vertical="center"/>
      <protection locked="0"/>
    </xf>
    <xf numFmtId="4" fontId="2" fillId="0" borderId="0" xfId="0" applyNumberFormat="1" applyFont="1" applyFill="1" applyBorder="1" applyAlignment="1" applyProtection="1">
      <alignment horizontal="right" vertical="center"/>
      <protection locked="0"/>
    </xf>
    <xf numFmtId="4" fontId="2" fillId="0" borderId="0" xfId="0" applyNumberFormat="1" applyFont="1" applyFill="1" applyProtection="1">
      <protection locked="0"/>
    </xf>
    <xf numFmtId="4" fontId="2" fillId="0" borderId="0" xfId="0" applyNumberFormat="1" applyFont="1" applyFill="1" applyAlignment="1" applyProtection="1">
      <alignment horizontal="right"/>
      <protection locked="0"/>
    </xf>
    <xf numFmtId="4" fontId="2" fillId="0" borderId="0" xfId="0" applyNumberFormat="1" applyFont="1" applyFill="1" applyBorder="1" applyProtection="1">
      <protection locked="0"/>
    </xf>
    <xf numFmtId="4" fontId="2" fillId="0" borderId="0" xfId="0" applyNumberFormat="1" applyFont="1" applyProtection="1">
      <protection locked="0"/>
    </xf>
    <xf numFmtId="4" fontId="2" fillId="0" borderId="0" xfId="0" applyNumberFormat="1" applyFont="1" applyAlignment="1" applyProtection="1">
      <alignment horizontal="right"/>
      <protection locked="0"/>
    </xf>
    <xf numFmtId="0" fontId="2" fillId="2" borderId="5" xfId="0" applyFont="1" applyFill="1" applyBorder="1" applyProtection="1">
      <protection locked="0"/>
    </xf>
    <xf numFmtId="4" fontId="6" fillId="2" borderId="5" xfId="0" applyNumberFormat="1" applyFont="1" applyFill="1" applyBorder="1" applyAlignment="1" applyProtection="1">
      <alignment horizontal="right"/>
      <protection locked="0"/>
    </xf>
    <xf numFmtId="3" fontId="2" fillId="0" borderId="0" xfId="0" applyNumberFormat="1" applyFont="1" applyFill="1" applyProtection="1">
      <protection locked="0"/>
    </xf>
    <xf numFmtId="0" fontId="2" fillId="0" borderId="0" xfId="0" applyFont="1" applyFill="1" applyProtection="1">
      <protection locked="0"/>
    </xf>
    <xf numFmtId="0" fontId="2" fillId="0" borderId="0" xfId="0" applyFont="1" applyProtection="1">
      <protection locked="0"/>
    </xf>
    <xf numFmtId="4" fontId="2" fillId="2" borderId="5" xfId="0" applyNumberFormat="1" applyFont="1" applyFill="1" applyBorder="1" applyProtection="1">
      <protection locked="0"/>
    </xf>
    <xf numFmtId="0" fontId="4" fillId="0" borderId="0" xfId="0" applyFont="1" applyFill="1" applyBorder="1" applyProtection="1">
      <protection locked="0"/>
    </xf>
    <xf numFmtId="0" fontId="4" fillId="0" borderId="0" xfId="0" applyFont="1" applyFill="1" applyBorder="1" applyAlignment="1" applyProtection="1">
      <alignment horizontal="center"/>
      <protection locked="0"/>
    </xf>
    <xf numFmtId="4" fontId="5" fillId="0" borderId="0" xfId="0" applyNumberFormat="1" applyFont="1" applyFill="1" applyBorder="1" applyProtection="1">
      <protection locked="0"/>
    </xf>
    <xf numFmtId="4" fontId="5" fillId="0" borderId="0" xfId="0" applyNumberFormat="1" applyFont="1" applyBorder="1" applyProtection="1">
      <protection locked="0"/>
    </xf>
    <xf numFmtId="0" fontId="5" fillId="0" borderId="0" xfId="0" applyFont="1" applyFill="1" applyBorder="1" applyProtection="1">
      <protection locked="0"/>
    </xf>
    <xf numFmtId="0" fontId="5" fillId="0" borderId="3" xfId="0" applyFont="1" applyBorder="1" applyProtection="1">
      <protection locked="0"/>
    </xf>
    <xf numFmtId="4" fontId="5" fillId="0" borderId="3" xfId="0" applyNumberFormat="1" applyFont="1" applyBorder="1" applyProtection="1">
      <protection locked="0"/>
    </xf>
    <xf numFmtId="0" fontId="5" fillId="2" borderId="0" xfId="0" applyFont="1" applyFill="1" applyBorder="1" applyProtection="1">
      <protection locked="0"/>
    </xf>
    <xf numFmtId="0" fontId="4" fillId="2" borderId="0" xfId="0" applyFont="1" applyFill="1" applyBorder="1" applyProtection="1">
      <protection locked="0"/>
    </xf>
    <xf numFmtId="4" fontId="4" fillId="2" borderId="0" xfId="0" applyNumberFormat="1" applyFont="1" applyFill="1" applyBorder="1" applyProtection="1">
      <protection locked="0"/>
    </xf>
    <xf numFmtId="4" fontId="2" fillId="0" borderId="0" xfId="0" applyNumberFormat="1" applyFont="1" applyFill="1" applyBorder="1" applyAlignment="1" applyProtection="1">
      <alignment horizontal="right"/>
      <protection locked="0"/>
    </xf>
    <xf numFmtId="4" fontId="2" fillId="0" borderId="0" xfId="2" applyNumberFormat="1" applyFont="1" applyFill="1" applyBorder="1" applyAlignment="1" applyProtection="1">
      <alignment horizontal="right"/>
      <protection locked="0"/>
    </xf>
    <xf numFmtId="4" fontId="13" fillId="0" borderId="0" xfId="0" applyNumberFormat="1" applyFont="1" applyProtection="1">
      <protection locked="0"/>
    </xf>
    <xf numFmtId="4" fontId="13" fillId="0" borderId="3" xfId="0" applyNumberFormat="1" applyFont="1" applyBorder="1" applyProtection="1">
      <protection locked="0"/>
    </xf>
    <xf numFmtId="4" fontId="6" fillId="2" borderId="3" xfId="0" applyNumberFormat="1" applyFont="1" applyFill="1" applyBorder="1" applyAlignment="1" applyProtection="1">
      <alignment vertical="center"/>
      <protection locked="0"/>
    </xf>
    <xf numFmtId="4" fontId="6" fillId="2" borderId="3" xfId="0" applyNumberFormat="1" applyFont="1" applyFill="1" applyBorder="1" applyAlignment="1" applyProtection="1">
      <alignment horizontal="right" vertical="center"/>
      <protection locked="0"/>
    </xf>
    <xf numFmtId="4" fontId="6" fillId="0" borderId="8" xfId="0" applyNumberFormat="1" applyFont="1" applyFill="1" applyBorder="1" applyAlignment="1" applyProtection="1">
      <alignment vertical="center"/>
      <protection locked="0"/>
    </xf>
    <xf numFmtId="4" fontId="6" fillId="0" borderId="8" xfId="0" applyNumberFormat="1" applyFont="1" applyFill="1" applyBorder="1" applyAlignment="1" applyProtection="1">
      <alignment horizontal="right" vertical="center"/>
      <protection locked="0"/>
    </xf>
    <xf numFmtId="4" fontId="6" fillId="2" borderId="3" xfId="0" applyNumberFormat="1" applyFont="1" applyFill="1" applyBorder="1" applyAlignment="1" applyProtection="1">
      <alignment horizontal="center" vertical="center"/>
      <protection locked="0"/>
    </xf>
    <xf numFmtId="4" fontId="6" fillId="0" borderId="0" xfId="0" applyNumberFormat="1" applyFont="1" applyFill="1" applyBorder="1" applyAlignment="1" applyProtection="1">
      <alignment vertical="center"/>
      <protection locked="0"/>
    </xf>
    <xf numFmtId="4" fontId="6" fillId="0" borderId="0" xfId="0" applyNumberFormat="1" applyFont="1" applyFill="1" applyBorder="1" applyAlignment="1" applyProtection="1">
      <alignment horizontal="center" vertical="center"/>
      <protection locked="0"/>
    </xf>
    <xf numFmtId="4" fontId="6" fillId="0" borderId="3" xfId="0" applyNumberFormat="1" applyFont="1" applyFill="1" applyBorder="1" applyAlignment="1" applyProtection="1">
      <alignment vertical="center"/>
      <protection locked="0"/>
    </xf>
    <xf numFmtId="4" fontId="6" fillId="0" borderId="3" xfId="0" applyNumberFormat="1" applyFont="1" applyFill="1" applyBorder="1" applyAlignment="1" applyProtection="1">
      <alignment horizontal="center" vertical="center"/>
      <protection locked="0"/>
    </xf>
    <xf numFmtId="0" fontId="8" fillId="0" borderId="0" xfId="1" applyFont="1" applyProtection="1">
      <protection locked="0"/>
    </xf>
    <xf numFmtId="4" fontId="2" fillId="0" borderId="0" xfId="0" applyNumberFormat="1" applyFont="1" applyBorder="1" applyProtection="1">
      <protection locked="0"/>
    </xf>
    <xf numFmtId="0" fontId="4" fillId="2" borderId="3" xfId="0" applyFont="1" applyFill="1" applyBorder="1" applyAlignment="1" applyProtection="1">
      <alignment horizontal="center"/>
      <protection locked="0"/>
    </xf>
    <xf numFmtId="0" fontId="4" fillId="0" borderId="9" xfId="0" applyFont="1" applyFill="1" applyBorder="1" applyProtection="1">
      <protection locked="0"/>
    </xf>
    <xf numFmtId="0" fontId="4" fillId="0" borderId="9" xfId="0" applyFont="1" applyFill="1" applyBorder="1" applyAlignment="1" applyProtection="1">
      <alignment horizontal="center"/>
      <protection locked="0"/>
    </xf>
    <xf numFmtId="0" fontId="5" fillId="0" borderId="0" xfId="0" applyFont="1" applyBorder="1" applyProtection="1">
      <protection locked="0"/>
    </xf>
    <xf numFmtId="4" fontId="6" fillId="0" borderId="0" xfId="0" applyNumberFormat="1" applyFont="1" applyFill="1" applyBorder="1" applyAlignment="1" applyProtection="1">
      <alignment horizontal="right" vertical="center"/>
      <protection locked="0"/>
    </xf>
    <xf numFmtId="0" fontId="8" fillId="0" borderId="0" xfId="1" applyFont="1" applyAlignment="1" applyProtection="1">
      <alignment horizontal="right"/>
      <protection locked="0"/>
    </xf>
  </cellXfs>
  <cellStyles count="3">
    <cellStyle name="Navadno" xfId="0" builtinId="0"/>
    <cellStyle name="Navadno 2" xfId="1"/>
    <cellStyle name="Vejica 2"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27"/>
  <sheetViews>
    <sheetView tabSelected="1" topLeftCell="A109" workbookViewId="0">
      <selection activeCell="D113" sqref="D113"/>
    </sheetView>
  </sheetViews>
  <sheetFormatPr defaultColWidth="9.28515625" defaultRowHeight="15"/>
  <cols>
    <col min="1" max="1" width="5" style="5" customWidth="1"/>
    <col min="2" max="2" width="46.140625" style="7" customWidth="1"/>
    <col min="3" max="3" width="8.28515625" style="34" customWidth="1"/>
    <col min="4" max="4" width="11.28515625" style="109" customWidth="1"/>
    <col min="5" max="5" width="12.42578125" style="110" customWidth="1"/>
    <col min="6" max="6" width="7" style="1" customWidth="1"/>
    <col min="7" max="16384" width="9.28515625" style="1"/>
  </cols>
  <sheetData>
    <row r="2" spans="1:6" s="12" customFormat="1" ht="19.5" customHeight="1" thickBot="1">
      <c r="A2" s="29" t="s">
        <v>30</v>
      </c>
      <c r="B2" s="38" t="s">
        <v>41</v>
      </c>
      <c r="C2" s="35"/>
      <c r="D2" s="131" t="s">
        <v>38</v>
      </c>
      <c r="E2" s="132" t="s">
        <v>39</v>
      </c>
      <c r="F2" s="37"/>
    </row>
    <row r="3" spans="1:6" s="27" customFormat="1" ht="43.5" thickBot="1">
      <c r="A3" s="46"/>
      <c r="B3" s="47" t="s">
        <v>79</v>
      </c>
      <c r="C3" s="48"/>
      <c r="D3" s="133"/>
      <c r="E3" s="134"/>
      <c r="F3" s="33"/>
    </row>
    <row r="4" spans="1:6" s="27" customFormat="1" ht="57" customHeight="1">
      <c r="A4" s="30">
        <v>1</v>
      </c>
      <c r="B4" s="28" t="s">
        <v>286</v>
      </c>
      <c r="C4" s="32"/>
      <c r="D4" s="104"/>
      <c r="E4" s="105"/>
      <c r="F4" s="33"/>
    </row>
    <row r="5" spans="1:6" s="27" customFormat="1" ht="15" customHeight="1">
      <c r="A5" s="30"/>
      <c r="B5" s="28"/>
      <c r="C5" s="32"/>
      <c r="D5" s="104"/>
      <c r="E5" s="105"/>
      <c r="F5" s="33"/>
    </row>
    <row r="6" spans="1:6" s="27" customFormat="1" ht="15" customHeight="1">
      <c r="A6" s="30"/>
      <c r="B6" s="26" t="s">
        <v>56</v>
      </c>
      <c r="C6" s="32" t="s">
        <v>33</v>
      </c>
      <c r="D6" s="104"/>
      <c r="E6" s="105"/>
      <c r="F6" s="33"/>
    </row>
    <row r="7" spans="1:6" s="27" customFormat="1" ht="15" customHeight="1">
      <c r="A7" s="30"/>
      <c r="B7" s="28" t="s">
        <v>20</v>
      </c>
      <c r="C7" s="32">
        <v>3</v>
      </c>
      <c r="D7" s="104"/>
      <c r="E7" s="105">
        <f t="shared" ref="E7:E10" si="0">C7*D7</f>
        <v>0</v>
      </c>
      <c r="F7" s="33"/>
    </row>
    <row r="8" spans="1:6" s="27" customFormat="1" ht="15" customHeight="1">
      <c r="A8" s="30"/>
      <c r="B8" s="28" t="s">
        <v>23</v>
      </c>
      <c r="C8" s="32">
        <v>1</v>
      </c>
      <c r="D8" s="104"/>
      <c r="E8" s="105">
        <f t="shared" si="0"/>
        <v>0</v>
      </c>
      <c r="F8" s="33"/>
    </row>
    <row r="9" spans="1:6" s="27" customFormat="1" ht="15" customHeight="1">
      <c r="A9" s="30"/>
      <c r="B9" s="28" t="s">
        <v>54</v>
      </c>
      <c r="C9" s="32">
        <v>4</v>
      </c>
      <c r="D9" s="104"/>
      <c r="E9" s="105">
        <f t="shared" si="0"/>
        <v>0</v>
      </c>
      <c r="F9" s="33"/>
    </row>
    <row r="10" spans="1:6" s="27" customFormat="1" ht="15" customHeight="1">
      <c r="A10" s="30"/>
      <c r="B10" s="28" t="s">
        <v>24</v>
      </c>
      <c r="C10" s="32">
        <v>2</v>
      </c>
      <c r="D10" s="104"/>
      <c r="E10" s="105">
        <f t="shared" si="0"/>
        <v>0</v>
      </c>
      <c r="F10" s="33"/>
    </row>
    <row r="11" spans="1:6" s="27" customFormat="1" ht="15" customHeight="1">
      <c r="A11" s="30"/>
      <c r="B11" s="28"/>
      <c r="C11" s="32"/>
      <c r="D11" s="104"/>
      <c r="E11" s="105"/>
      <c r="F11" s="33"/>
    </row>
    <row r="12" spans="1:6" s="27" customFormat="1" ht="15" customHeight="1">
      <c r="A12" s="30"/>
      <c r="B12" s="26" t="s">
        <v>57</v>
      </c>
      <c r="C12" s="32" t="s">
        <v>33</v>
      </c>
      <c r="D12" s="104"/>
      <c r="E12" s="105"/>
      <c r="F12" s="33"/>
    </row>
    <row r="13" spans="1:6" s="27" customFormat="1" ht="15" customHeight="1">
      <c r="A13" s="30"/>
      <c r="B13" s="28" t="s">
        <v>21</v>
      </c>
      <c r="C13" s="32">
        <v>1</v>
      </c>
      <c r="D13" s="104"/>
      <c r="E13" s="105">
        <f t="shared" ref="E13:E16" si="1">C13*D13</f>
        <v>0</v>
      </c>
      <c r="F13" s="33"/>
    </row>
    <row r="14" spans="1:6" s="27" customFormat="1" ht="15" customHeight="1">
      <c r="A14" s="30"/>
      <c r="B14" s="28" t="s">
        <v>54</v>
      </c>
      <c r="C14" s="32">
        <v>4</v>
      </c>
      <c r="D14" s="104"/>
      <c r="E14" s="105">
        <f t="shared" si="1"/>
        <v>0</v>
      </c>
      <c r="F14" s="33"/>
    </row>
    <row r="15" spans="1:6" s="27" customFormat="1" ht="15" customHeight="1">
      <c r="A15" s="30"/>
      <c r="B15" s="28" t="s">
        <v>24</v>
      </c>
      <c r="C15" s="32">
        <v>3</v>
      </c>
      <c r="D15" s="104"/>
      <c r="E15" s="105">
        <f t="shared" si="1"/>
        <v>0</v>
      </c>
      <c r="F15" s="33"/>
    </row>
    <row r="16" spans="1:6" s="27" customFormat="1" ht="15" customHeight="1">
      <c r="A16" s="30"/>
      <c r="B16" s="28" t="s">
        <v>55</v>
      </c>
      <c r="C16" s="32">
        <v>2</v>
      </c>
      <c r="D16" s="104"/>
      <c r="E16" s="105">
        <f t="shared" si="1"/>
        <v>0</v>
      </c>
      <c r="F16" s="33"/>
    </row>
    <row r="17" spans="1:6" s="27" customFormat="1" ht="15" customHeight="1">
      <c r="A17" s="30"/>
      <c r="B17" s="28"/>
      <c r="C17" s="32"/>
      <c r="D17" s="104"/>
      <c r="E17" s="105"/>
      <c r="F17" s="33"/>
    </row>
    <row r="18" spans="1:6" s="27" customFormat="1" ht="15" customHeight="1">
      <c r="A18" s="30"/>
      <c r="B18" s="26" t="s">
        <v>58</v>
      </c>
      <c r="C18" s="32" t="s">
        <v>33</v>
      </c>
      <c r="D18" s="104"/>
      <c r="E18" s="105"/>
      <c r="F18" s="33"/>
    </row>
    <row r="19" spans="1:6" s="27" customFormat="1" ht="15" customHeight="1">
      <c r="A19" s="30"/>
      <c r="B19" s="28" t="s">
        <v>23</v>
      </c>
      <c r="C19" s="32">
        <v>4</v>
      </c>
      <c r="D19" s="104"/>
      <c r="E19" s="105">
        <f t="shared" ref="E19:E20" si="2">C19*D19</f>
        <v>0</v>
      </c>
      <c r="F19" s="33"/>
    </row>
    <row r="20" spans="1:6" s="27" customFormat="1" ht="15" customHeight="1">
      <c r="A20" s="30"/>
      <c r="B20" s="28" t="s">
        <v>25</v>
      </c>
      <c r="C20" s="32">
        <v>1</v>
      </c>
      <c r="D20" s="104"/>
      <c r="E20" s="105">
        <f t="shared" si="2"/>
        <v>0</v>
      </c>
      <c r="F20" s="33"/>
    </row>
    <row r="21" spans="1:6" s="27" customFormat="1" ht="15" customHeight="1">
      <c r="A21" s="30"/>
      <c r="B21" s="28"/>
      <c r="C21" s="32"/>
      <c r="D21" s="104"/>
      <c r="E21" s="105"/>
      <c r="F21" s="33"/>
    </row>
    <row r="22" spans="1:6" s="27" customFormat="1" ht="15" customHeight="1">
      <c r="A22" s="30"/>
      <c r="B22" s="26" t="s">
        <v>59</v>
      </c>
      <c r="C22" s="32" t="s">
        <v>33</v>
      </c>
      <c r="D22" s="104"/>
      <c r="E22" s="105"/>
      <c r="F22" s="33"/>
    </row>
    <row r="23" spans="1:6" s="27" customFormat="1" ht="15" customHeight="1">
      <c r="A23" s="30"/>
      <c r="B23" s="28" t="s">
        <v>22</v>
      </c>
      <c r="C23" s="32">
        <v>15</v>
      </c>
      <c r="D23" s="104"/>
      <c r="E23" s="105">
        <f t="shared" ref="E23:E25" si="3">C23*D23</f>
        <v>0</v>
      </c>
      <c r="F23" s="33"/>
    </row>
    <row r="24" spans="1:6" s="27" customFormat="1" ht="15" customHeight="1">
      <c r="A24" s="30"/>
      <c r="B24" s="28" t="s">
        <v>23</v>
      </c>
      <c r="C24" s="32">
        <v>10</v>
      </c>
      <c r="D24" s="104"/>
      <c r="E24" s="105">
        <f t="shared" si="3"/>
        <v>0</v>
      </c>
      <c r="F24" s="33"/>
    </row>
    <row r="25" spans="1:6" s="27" customFormat="1" ht="15" customHeight="1">
      <c r="A25" s="30"/>
      <c r="B25" s="28" t="s">
        <v>26</v>
      </c>
      <c r="C25" s="32">
        <v>1</v>
      </c>
      <c r="D25" s="104"/>
      <c r="E25" s="105">
        <f t="shared" si="3"/>
        <v>0</v>
      </c>
      <c r="F25" s="33"/>
    </row>
    <row r="26" spans="1:6" s="27" customFormat="1" ht="15" customHeight="1">
      <c r="A26" s="30"/>
      <c r="B26" s="28"/>
      <c r="C26" s="32"/>
      <c r="D26" s="104"/>
      <c r="E26" s="105"/>
      <c r="F26" s="33"/>
    </row>
    <row r="27" spans="1:6" s="27" customFormat="1" ht="28.5">
      <c r="A27" s="30">
        <f>COUNT($A$4:A26)+1</f>
        <v>2</v>
      </c>
      <c r="B27" s="28" t="s">
        <v>52</v>
      </c>
      <c r="C27" s="32" t="s">
        <v>36</v>
      </c>
      <c r="D27" s="104"/>
      <c r="E27" s="105"/>
      <c r="F27" s="33"/>
    </row>
    <row r="28" spans="1:6" s="27" customFormat="1" ht="15" customHeight="1">
      <c r="A28" s="30"/>
      <c r="B28" s="28"/>
      <c r="C28" s="32">
        <f>SUM(C7:C25)-C31</f>
        <v>31</v>
      </c>
      <c r="D28" s="104"/>
      <c r="E28" s="105">
        <f>C28*D28</f>
        <v>0</v>
      </c>
      <c r="F28" s="33"/>
    </row>
    <row r="29" spans="1:6" s="27" customFormat="1" ht="15" customHeight="1">
      <c r="A29" s="30"/>
      <c r="B29" s="28"/>
      <c r="C29" s="32"/>
      <c r="D29" s="104"/>
      <c r="E29" s="105"/>
      <c r="F29" s="33"/>
    </row>
    <row r="30" spans="1:6" s="27" customFormat="1" ht="28.5">
      <c r="A30" s="30">
        <f>COUNT($A$4:A29)+1</f>
        <v>3</v>
      </c>
      <c r="B30" s="28" t="s">
        <v>53</v>
      </c>
      <c r="C30" s="32" t="s">
        <v>36</v>
      </c>
      <c r="D30" s="104"/>
      <c r="E30" s="105"/>
      <c r="F30" s="33"/>
    </row>
    <row r="31" spans="1:6" s="27" customFormat="1" ht="15" customHeight="1">
      <c r="A31" s="30"/>
      <c r="B31" s="28"/>
      <c r="C31" s="32">
        <v>20</v>
      </c>
      <c r="D31" s="104"/>
      <c r="E31" s="105">
        <f>C31*D31</f>
        <v>0</v>
      </c>
      <c r="F31" s="33"/>
    </row>
    <row r="32" spans="1:6" s="27" customFormat="1" ht="15" customHeight="1">
      <c r="A32" s="30"/>
      <c r="B32" s="28"/>
      <c r="C32" s="32"/>
      <c r="D32" s="104"/>
      <c r="E32" s="105"/>
      <c r="F32" s="33"/>
    </row>
    <row r="33" spans="1:6" s="27" customFormat="1" ht="42.75" customHeight="1">
      <c r="A33" s="30">
        <f>COUNT($A$4:A32)+1</f>
        <v>4</v>
      </c>
      <c r="B33" s="28" t="s">
        <v>60</v>
      </c>
      <c r="C33" s="32"/>
      <c r="D33" s="104"/>
      <c r="E33" s="105"/>
      <c r="F33" s="33"/>
    </row>
    <row r="34" spans="1:6" s="27" customFormat="1" ht="15" customHeight="1">
      <c r="A34" s="30"/>
      <c r="B34" s="28" t="s">
        <v>33</v>
      </c>
      <c r="C34" s="32">
        <f>+C28</f>
        <v>31</v>
      </c>
      <c r="D34" s="104"/>
      <c r="E34" s="105">
        <f>C34*D34</f>
        <v>0</v>
      </c>
      <c r="F34" s="33"/>
    </row>
    <row r="35" spans="1:6" s="27" customFormat="1" ht="15" customHeight="1">
      <c r="A35" s="30"/>
      <c r="B35" s="28"/>
      <c r="C35" s="32"/>
      <c r="D35" s="104"/>
      <c r="E35" s="105"/>
      <c r="F35" s="33"/>
    </row>
    <row r="36" spans="1:6" s="27" customFormat="1" ht="34.5" customHeight="1">
      <c r="A36" s="30">
        <f>COUNT($A$4:A35)+1</f>
        <v>5</v>
      </c>
      <c r="B36" s="28" t="s">
        <v>60</v>
      </c>
      <c r="C36" s="32"/>
      <c r="D36" s="104"/>
      <c r="E36" s="105"/>
      <c r="F36" s="33"/>
    </row>
    <row r="37" spans="1:6" s="27" customFormat="1" ht="15" customHeight="1">
      <c r="A37" s="30"/>
      <c r="B37" s="28" t="s">
        <v>33</v>
      </c>
      <c r="C37" s="32">
        <f>+C34</f>
        <v>31</v>
      </c>
      <c r="D37" s="104"/>
      <c r="E37" s="105">
        <f>C37*D37</f>
        <v>0</v>
      </c>
      <c r="F37" s="33"/>
    </row>
    <row r="38" spans="1:6" s="27" customFormat="1" ht="15" customHeight="1">
      <c r="A38" s="30"/>
      <c r="B38" s="28"/>
      <c r="C38" s="32"/>
      <c r="D38" s="104"/>
      <c r="E38" s="105"/>
      <c r="F38" s="33"/>
    </row>
    <row r="39" spans="1:6" s="27" customFormat="1">
      <c r="A39" s="30">
        <f>COUNT($A$4:A38)+1</f>
        <v>6</v>
      </c>
      <c r="B39" s="28" t="s">
        <v>61</v>
      </c>
      <c r="C39" s="32"/>
      <c r="D39" s="104"/>
      <c r="E39" s="105"/>
      <c r="F39" s="33"/>
    </row>
    <row r="40" spans="1:6" s="27" customFormat="1" ht="15" customHeight="1">
      <c r="A40" s="30"/>
      <c r="B40" s="28" t="s">
        <v>33</v>
      </c>
      <c r="C40" s="32">
        <v>24</v>
      </c>
      <c r="D40" s="104"/>
      <c r="E40" s="105">
        <f>C40*D40</f>
        <v>0</v>
      </c>
      <c r="F40" s="33"/>
    </row>
    <row r="41" spans="1:6" s="27" customFormat="1" ht="15" customHeight="1">
      <c r="A41" s="30"/>
      <c r="B41" s="28"/>
      <c r="C41" s="32"/>
      <c r="D41" s="104"/>
      <c r="E41" s="105"/>
      <c r="F41" s="33"/>
    </row>
    <row r="42" spans="1:6" s="27" customFormat="1" ht="57">
      <c r="A42" s="30">
        <f>COUNT($A$4:A41)+1</f>
        <v>7</v>
      </c>
      <c r="B42" s="28" t="s">
        <v>287</v>
      </c>
      <c r="C42" s="32" t="s">
        <v>31</v>
      </c>
      <c r="D42" s="104"/>
      <c r="E42" s="105"/>
      <c r="F42" s="33"/>
    </row>
    <row r="43" spans="1:6" s="27" customFormat="1" ht="15" customHeight="1">
      <c r="A43" s="30"/>
      <c r="B43" s="28"/>
      <c r="C43" s="32"/>
      <c r="D43" s="104"/>
      <c r="E43" s="105"/>
      <c r="F43" s="33"/>
    </row>
    <row r="44" spans="1:6" s="27" customFormat="1" ht="15" customHeight="1">
      <c r="A44" s="30"/>
      <c r="B44" s="28" t="s">
        <v>40</v>
      </c>
      <c r="C44" s="32">
        <v>18</v>
      </c>
      <c r="D44" s="104"/>
      <c r="E44" s="105">
        <f t="shared" ref="E44:E46" si="4">C44*D44</f>
        <v>0</v>
      </c>
      <c r="F44" s="33"/>
    </row>
    <row r="45" spans="1:6" s="27" customFormat="1" ht="15" customHeight="1">
      <c r="A45" s="30"/>
      <c r="B45" s="28" t="s">
        <v>34</v>
      </c>
      <c r="C45" s="32">
        <v>8</v>
      </c>
      <c r="D45" s="104"/>
      <c r="E45" s="105">
        <f t="shared" si="4"/>
        <v>0</v>
      </c>
      <c r="F45" s="33"/>
    </row>
    <row r="46" spans="1:6" s="27" customFormat="1" ht="15" customHeight="1">
      <c r="A46" s="30"/>
      <c r="B46" s="28" t="s">
        <v>35</v>
      </c>
      <c r="C46" s="32">
        <v>22</v>
      </c>
      <c r="D46" s="104"/>
      <c r="E46" s="105">
        <f t="shared" si="4"/>
        <v>0</v>
      </c>
      <c r="F46" s="33"/>
    </row>
    <row r="47" spans="1:6" s="27" customFormat="1" ht="15" customHeight="1">
      <c r="A47" s="30"/>
      <c r="B47" s="28"/>
      <c r="C47" s="32"/>
      <c r="D47" s="104"/>
      <c r="E47" s="105"/>
      <c r="F47" s="33"/>
    </row>
    <row r="48" spans="1:6" ht="57">
      <c r="A48" s="30">
        <f>COUNT($A$4:A47)+1</f>
        <v>8</v>
      </c>
      <c r="B48" s="52" t="s">
        <v>219</v>
      </c>
      <c r="C48" s="49" t="s">
        <v>31</v>
      </c>
      <c r="D48" s="106"/>
      <c r="E48" s="107"/>
    </row>
    <row r="49" spans="1:5">
      <c r="A49" s="30"/>
      <c r="B49" s="53" t="s">
        <v>62</v>
      </c>
      <c r="C49" s="49">
        <v>1450</v>
      </c>
      <c r="D49" s="106"/>
      <c r="E49" s="105">
        <f>C49*D49</f>
        <v>0</v>
      </c>
    </row>
    <row r="50" spans="1:5">
      <c r="A50" s="30"/>
      <c r="B50" s="41"/>
      <c r="C50" s="49"/>
      <c r="D50" s="106"/>
      <c r="E50" s="107"/>
    </row>
    <row r="51" spans="1:5" ht="71.25">
      <c r="A51" s="30">
        <f>COUNT($A$4:A50)+1</f>
        <v>9</v>
      </c>
      <c r="B51" s="52" t="s">
        <v>50</v>
      </c>
      <c r="C51" s="49" t="s">
        <v>31</v>
      </c>
      <c r="D51" s="106"/>
      <c r="E51" s="107"/>
    </row>
    <row r="52" spans="1:5">
      <c r="A52" s="30"/>
      <c r="B52" s="53" t="s">
        <v>7</v>
      </c>
      <c r="C52" s="49">
        <v>288</v>
      </c>
      <c r="D52" s="106"/>
      <c r="E52" s="105">
        <f>C52*D52</f>
        <v>0</v>
      </c>
    </row>
    <row r="53" spans="1:5">
      <c r="A53" s="30"/>
      <c r="B53" s="17"/>
      <c r="C53" s="49"/>
      <c r="D53" s="106"/>
      <c r="E53" s="107"/>
    </row>
    <row r="54" spans="1:5" ht="71.25">
      <c r="A54" s="30">
        <f>COUNT($A$4:A53)+1</f>
        <v>10</v>
      </c>
      <c r="B54" s="52" t="s">
        <v>42</v>
      </c>
      <c r="C54" s="49" t="s">
        <v>31</v>
      </c>
      <c r="D54" s="106"/>
      <c r="E54" s="107"/>
    </row>
    <row r="55" spans="1:5">
      <c r="A55" s="30"/>
      <c r="B55" s="53" t="s">
        <v>8</v>
      </c>
      <c r="C55" s="49">
        <v>163</v>
      </c>
      <c r="D55" s="106"/>
      <c r="E55" s="105">
        <f>C55*D55</f>
        <v>0</v>
      </c>
    </row>
    <row r="56" spans="1:5">
      <c r="A56" s="30"/>
      <c r="B56" s="53" t="s">
        <v>9</v>
      </c>
      <c r="C56" s="49">
        <v>86</v>
      </c>
      <c r="D56" s="106"/>
      <c r="E56" s="105">
        <f>C56*D56</f>
        <v>0</v>
      </c>
    </row>
    <row r="57" spans="1:5">
      <c r="A57" s="30"/>
      <c r="B57" s="41"/>
      <c r="C57" s="49"/>
      <c r="D57" s="106"/>
      <c r="E57" s="107"/>
    </row>
    <row r="58" spans="1:5" ht="63" customHeight="1">
      <c r="A58" s="30">
        <f>COUNT($A$4:A57)+1</f>
        <v>11</v>
      </c>
      <c r="B58" s="41" t="s">
        <v>13</v>
      </c>
      <c r="C58" s="49" t="s">
        <v>31</v>
      </c>
      <c r="D58" s="106"/>
      <c r="E58" s="107"/>
    </row>
    <row r="59" spans="1:5">
      <c r="A59" s="30"/>
      <c r="B59" s="53" t="s">
        <v>10</v>
      </c>
      <c r="C59" s="49">
        <v>112</v>
      </c>
      <c r="D59" s="106"/>
      <c r="E59" s="105">
        <f>C59*D59</f>
        <v>0</v>
      </c>
    </row>
    <row r="60" spans="1:5">
      <c r="A60" s="30"/>
      <c r="B60" s="53" t="s">
        <v>63</v>
      </c>
      <c r="C60" s="49">
        <v>32</v>
      </c>
      <c r="D60" s="106"/>
      <c r="E60" s="105">
        <f>C60*D60</f>
        <v>0</v>
      </c>
    </row>
    <row r="61" spans="1:5">
      <c r="A61" s="30"/>
      <c r="B61" s="17"/>
      <c r="C61" s="49"/>
      <c r="D61" s="106"/>
      <c r="E61" s="107"/>
    </row>
    <row r="62" spans="1:5" ht="42.75">
      <c r="A62" s="30">
        <f>COUNT($A$4:A61)+1</f>
        <v>12</v>
      </c>
      <c r="B62" s="54" t="s">
        <v>288</v>
      </c>
      <c r="C62" s="49"/>
      <c r="D62" s="106"/>
      <c r="E62" s="107"/>
    </row>
    <row r="63" spans="1:5">
      <c r="A63" s="30"/>
      <c r="B63" s="55"/>
      <c r="C63" s="49" t="s">
        <v>31</v>
      </c>
      <c r="D63" s="106"/>
      <c r="E63" s="107"/>
    </row>
    <row r="64" spans="1:5">
      <c r="A64" s="30"/>
      <c r="B64" s="56" t="s">
        <v>64</v>
      </c>
      <c r="C64" s="49">
        <v>22</v>
      </c>
      <c r="D64" s="108"/>
      <c r="E64" s="105">
        <f>C64*D64</f>
        <v>0</v>
      </c>
    </row>
    <row r="65" spans="1:5">
      <c r="A65" s="30"/>
      <c r="B65" s="56" t="s">
        <v>65</v>
      </c>
      <c r="C65" s="49">
        <v>8</v>
      </c>
      <c r="D65" s="108"/>
      <c r="E65" s="105">
        <f>C65*D65</f>
        <v>0</v>
      </c>
    </row>
    <row r="66" spans="1:5">
      <c r="A66" s="30"/>
      <c r="B66" s="56" t="s">
        <v>66</v>
      </c>
      <c r="C66" s="49">
        <v>18</v>
      </c>
      <c r="D66" s="108"/>
      <c r="E66" s="105">
        <f>C66*D66</f>
        <v>0</v>
      </c>
    </row>
    <row r="67" spans="1:5">
      <c r="A67" s="30"/>
      <c r="B67" s="41"/>
      <c r="C67" s="49"/>
      <c r="D67" s="106"/>
      <c r="E67" s="107"/>
    </row>
    <row r="68" spans="1:5" ht="28.5">
      <c r="A68" s="30">
        <f>COUNT($A$4:A67)+1</f>
        <v>13</v>
      </c>
      <c r="B68" s="52" t="s">
        <v>88</v>
      </c>
      <c r="C68" s="43" t="s">
        <v>33</v>
      </c>
      <c r="D68" s="106"/>
      <c r="E68" s="107"/>
    </row>
    <row r="69" spans="1:5">
      <c r="A69" s="30"/>
      <c r="B69" s="43"/>
      <c r="C69" s="49">
        <v>13</v>
      </c>
      <c r="D69" s="108"/>
      <c r="E69" s="105">
        <f>C69*D69</f>
        <v>0</v>
      </c>
    </row>
    <row r="70" spans="1:5">
      <c r="A70" s="30"/>
      <c r="B70" s="41"/>
      <c r="C70" s="49"/>
      <c r="D70" s="106"/>
      <c r="E70" s="107"/>
    </row>
    <row r="71" spans="1:5" ht="57">
      <c r="A71" s="30">
        <f>COUNT($A$4:A70)+1</f>
        <v>14</v>
      </c>
      <c r="B71" s="52" t="s">
        <v>87</v>
      </c>
      <c r="C71" s="43" t="s">
        <v>33</v>
      </c>
      <c r="D71" s="106"/>
      <c r="E71" s="107"/>
    </row>
    <row r="72" spans="1:5">
      <c r="A72" s="30"/>
      <c r="B72" s="43"/>
      <c r="C72" s="49">
        <v>5</v>
      </c>
      <c r="D72" s="108"/>
      <c r="E72" s="105">
        <f>C72*D72</f>
        <v>0</v>
      </c>
    </row>
    <row r="73" spans="1:5">
      <c r="A73" s="30"/>
      <c r="B73" s="41"/>
      <c r="C73" s="49"/>
      <c r="D73" s="106"/>
      <c r="E73" s="107"/>
    </row>
    <row r="74" spans="1:5" ht="42.75">
      <c r="A74" s="30">
        <f>COUNT($A$4:A73)+1</f>
        <v>15</v>
      </c>
      <c r="B74" s="52" t="s">
        <v>86</v>
      </c>
      <c r="C74" s="43" t="s">
        <v>33</v>
      </c>
      <c r="D74" s="106"/>
      <c r="E74" s="107"/>
    </row>
    <row r="75" spans="1:5">
      <c r="A75" s="30"/>
      <c r="B75" s="43"/>
      <c r="C75" s="49">
        <v>2</v>
      </c>
      <c r="D75" s="108"/>
      <c r="E75" s="105">
        <f>C75*D75</f>
        <v>0</v>
      </c>
    </row>
    <row r="76" spans="1:5">
      <c r="A76" s="30"/>
      <c r="B76" s="41"/>
      <c r="C76" s="49"/>
      <c r="D76" s="106"/>
      <c r="E76" s="107"/>
    </row>
    <row r="77" spans="1:5" ht="28.5">
      <c r="A77" s="30">
        <f>COUNT($A$4:A76)+1</f>
        <v>16</v>
      </c>
      <c r="B77" s="52" t="s">
        <v>51</v>
      </c>
      <c r="C77" s="49"/>
      <c r="D77" s="106"/>
      <c r="E77" s="107"/>
    </row>
    <row r="78" spans="1:5">
      <c r="A78" s="30"/>
      <c r="B78" s="17"/>
      <c r="C78" s="49" t="s">
        <v>33</v>
      </c>
      <c r="D78" s="108"/>
      <c r="E78" s="107"/>
    </row>
    <row r="79" spans="1:5">
      <c r="A79" s="30"/>
      <c r="B79" s="17" t="s">
        <v>28</v>
      </c>
      <c r="C79" s="49">
        <v>1</v>
      </c>
      <c r="D79" s="108"/>
      <c r="E79" s="105">
        <f>C79*D79</f>
        <v>0</v>
      </c>
    </row>
    <row r="80" spans="1:5">
      <c r="A80" s="30"/>
      <c r="B80" s="17" t="s">
        <v>29</v>
      </c>
      <c r="C80" s="49">
        <v>1</v>
      </c>
      <c r="D80" s="108"/>
      <c r="E80" s="105">
        <f>C80*D80</f>
        <v>0</v>
      </c>
    </row>
    <row r="81" spans="1:5">
      <c r="A81" s="30"/>
      <c r="B81" s="43"/>
      <c r="C81" s="49"/>
      <c r="D81" s="106"/>
      <c r="E81" s="107"/>
    </row>
    <row r="82" spans="1:5" ht="114">
      <c r="A82" s="30">
        <f>COUNT($A$4:A81)+1</f>
        <v>17</v>
      </c>
      <c r="B82" s="41" t="s">
        <v>289</v>
      </c>
      <c r="C82" s="49" t="s">
        <v>33</v>
      </c>
      <c r="D82" s="106"/>
      <c r="E82" s="107"/>
    </row>
    <row r="83" spans="1:5">
      <c r="A83" s="30"/>
      <c r="B83" s="43"/>
      <c r="C83" s="49">
        <v>1</v>
      </c>
      <c r="D83" s="106"/>
      <c r="E83" s="105">
        <f>C83*D83</f>
        <v>0</v>
      </c>
    </row>
    <row r="84" spans="1:5">
      <c r="A84" s="30"/>
      <c r="B84" s="41"/>
      <c r="C84" s="49"/>
      <c r="D84" s="106"/>
      <c r="E84" s="107"/>
    </row>
    <row r="85" spans="1:5" ht="114">
      <c r="A85" s="30">
        <f>COUNT($A$4:A84)+1</f>
        <v>18</v>
      </c>
      <c r="B85" s="41" t="s">
        <v>290</v>
      </c>
      <c r="C85" s="49" t="s">
        <v>33</v>
      </c>
      <c r="D85" s="106"/>
      <c r="E85" s="107"/>
    </row>
    <row r="86" spans="1:5">
      <c r="A86" s="30"/>
      <c r="B86" s="43"/>
      <c r="C86" s="49">
        <v>1</v>
      </c>
      <c r="D86" s="106"/>
      <c r="E86" s="105">
        <f>C86*D86</f>
        <v>0</v>
      </c>
    </row>
    <row r="87" spans="1:5">
      <c r="A87" s="30"/>
      <c r="B87" s="41"/>
      <c r="C87" s="49"/>
      <c r="D87" s="106"/>
      <c r="E87" s="107"/>
    </row>
    <row r="88" spans="1:5" ht="43.5">
      <c r="A88" s="30">
        <f>COUNT($A$4:A87)+1</f>
        <v>19</v>
      </c>
      <c r="B88" s="41" t="s">
        <v>218</v>
      </c>
      <c r="C88" s="51" t="s">
        <v>17</v>
      </c>
      <c r="D88" s="106"/>
      <c r="E88" s="107"/>
    </row>
    <row r="89" spans="1:5">
      <c r="A89" s="30"/>
      <c r="B89" s="43"/>
      <c r="C89" s="49">
        <v>210</v>
      </c>
      <c r="D89" s="106"/>
      <c r="E89" s="105">
        <f>C89*D89</f>
        <v>0</v>
      </c>
    </row>
    <row r="90" spans="1:5">
      <c r="A90" s="30"/>
      <c r="B90" s="43"/>
      <c r="C90" s="49"/>
      <c r="D90" s="106"/>
      <c r="E90" s="107"/>
    </row>
    <row r="91" spans="1:5" ht="57.75">
      <c r="A91" s="30">
        <f>COUNT($A$4:A90)+1</f>
        <v>20</v>
      </c>
      <c r="B91" s="41" t="s">
        <v>67</v>
      </c>
      <c r="C91" s="43" t="s">
        <v>33</v>
      </c>
      <c r="D91" s="106"/>
      <c r="E91" s="107"/>
    </row>
    <row r="92" spans="1:5">
      <c r="A92" s="30"/>
      <c r="B92" s="43"/>
      <c r="C92" s="49">
        <v>1</v>
      </c>
      <c r="D92" s="106"/>
      <c r="E92" s="107">
        <f>C92*D92</f>
        <v>0</v>
      </c>
    </row>
    <row r="93" spans="1:5">
      <c r="A93" s="30"/>
      <c r="B93" s="43"/>
      <c r="C93" s="49"/>
      <c r="D93" s="106"/>
      <c r="E93" s="107"/>
    </row>
    <row r="94" spans="1:5" ht="28.5">
      <c r="A94" s="30">
        <f>COUNT($A$4:A93)+1</f>
        <v>21</v>
      </c>
      <c r="B94" s="41" t="s">
        <v>291</v>
      </c>
      <c r="C94" s="49" t="s">
        <v>33</v>
      </c>
      <c r="D94" s="106"/>
      <c r="E94" s="107"/>
    </row>
    <row r="95" spans="1:5">
      <c r="A95" s="30"/>
      <c r="B95" s="43"/>
      <c r="C95" s="49">
        <v>6</v>
      </c>
      <c r="D95" s="106"/>
      <c r="E95" s="107">
        <f>C95*D95</f>
        <v>0</v>
      </c>
    </row>
    <row r="96" spans="1:5">
      <c r="A96" s="30"/>
      <c r="B96" s="43"/>
      <c r="C96" s="49"/>
      <c r="D96" s="106"/>
      <c r="E96" s="107"/>
    </row>
    <row r="97" spans="1:5" ht="71.25">
      <c r="A97" s="30"/>
      <c r="B97" s="28" t="s">
        <v>292</v>
      </c>
      <c r="C97" s="32"/>
      <c r="D97" s="104"/>
      <c r="E97" s="107"/>
    </row>
    <row r="98" spans="1:5">
      <c r="A98" s="30"/>
      <c r="B98" s="28"/>
      <c r="C98" s="32"/>
      <c r="D98" s="104"/>
      <c r="E98" s="107"/>
    </row>
    <row r="99" spans="1:5">
      <c r="A99" s="30"/>
      <c r="B99" s="28" t="s">
        <v>27</v>
      </c>
      <c r="C99" s="32" t="s">
        <v>33</v>
      </c>
      <c r="D99" s="104"/>
      <c r="E99" s="107"/>
    </row>
    <row r="100" spans="1:5">
      <c r="A100" s="30"/>
      <c r="B100" s="28" t="s">
        <v>12</v>
      </c>
      <c r="C100" s="32">
        <v>1</v>
      </c>
      <c r="D100" s="104"/>
      <c r="E100" s="107">
        <f>C100*D100</f>
        <v>0</v>
      </c>
    </row>
    <row r="101" spans="1:5">
      <c r="A101" s="30"/>
      <c r="B101" s="28"/>
      <c r="C101" s="32"/>
      <c r="D101" s="104"/>
      <c r="E101" s="107"/>
    </row>
    <row r="102" spans="1:5" ht="42.75">
      <c r="A102" s="30">
        <f>COUNT($A$4:A100)+1</f>
        <v>22</v>
      </c>
      <c r="B102" s="41" t="s">
        <v>68</v>
      </c>
      <c r="C102" s="43" t="s">
        <v>36</v>
      </c>
      <c r="D102" s="106"/>
      <c r="E102" s="107"/>
    </row>
    <row r="103" spans="1:5">
      <c r="A103" s="30"/>
      <c r="B103" s="17"/>
      <c r="C103" s="49">
        <v>1</v>
      </c>
      <c r="D103" s="106"/>
      <c r="E103" s="107">
        <f>C103*D103</f>
        <v>0</v>
      </c>
    </row>
    <row r="104" spans="1:5">
      <c r="A104" s="30"/>
      <c r="B104" s="41"/>
      <c r="C104" s="49"/>
      <c r="D104" s="106"/>
      <c r="E104" s="107"/>
    </row>
    <row r="105" spans="1:5" ht="42.75">
      <c r="A105" s="30">
        <f>COUNT($A$4:A104)+1</f>
        <v>23</v>
      </c>
      <c r="B105" s="41" t="s">
        <v>19</v>
      </c>
      <c r="C105" s="43" t="s">
        <v>36</v>
      </c>
      <c r="D105" s="106"/>
      <c r="E105" s="107"/>
    </row>
    <row r="106" spans="1:5">
      <c r="A106" s="30"/>
      <c r="B106" s="17"/>
      <c r="C106" s="49">
        <v>1</v>
      </c>
      <c r="D106" s="106"/>
      <c r="E106" s="107">
        <f>C106*D106</f>
        <v>0</v>
      </c>
    </row>
    <row r="107" spans="1:5">
      <c r="A107" s="30"/>
      <c r="B107" s="41"/>
      <c r="C107" s="49"/>
      <c r="D107" s="106"/>
      <c r="E107" s="107"/>
    </row>
    <row r="108" spans="1:5" ht="28.5">
      <c r="A108" s="30">
        <f>COUNT($A$4:A107)+1</f>
        <v>24</v>
      </c>
      <c r="B108" s="52" t="s">
        <v>69</v>
      </c>
      <c r="C108" s="51" t="s">
        <v>33</v>
      </c>
      <c r="D108" s="106"/>
      <c r="E108" s="107"/>
    </row>
    <row r="109" spans="1:5">
      <c r="A109" s="30"/>
      <c r="B109" s="43"/>
      <c r="C109" s="51">
        <v>16</v>
      </c>
      <c r="D109" s="106"/>
      <c r="E109" s="107">
        <f>C109*D109</f>
        <v>0</v>
      </c>
    </row>
    <row r="110" spans="1:5">
      <c r="A110" s="30"/>
      <c r="B110" s="43"/>
      <c r="C110" s="49"/>
      <c r="D110" s="106"/>
      <c r="E110" s="107"/>
    </row>
    <row r="111" spans="1:5" ht="28.5">
      <c r="A111" s="30">
        <f>COUNT($A$4:A110)+1</f>
        <v>25</v>
      </c>
      <c r="B111" s="41" t="s">
        <v>76</v>
      </c>
      <c r="C111" s="51" t="s">
        <v>73</v>
      </c>
      <c r="D111" s="106"/>
      <c r="E111" s="107"/>
    </row>
    <row r="112" spans="1:5">
      <c r="A112" s="30"/>
      <c r="B112" s="43" t="s">
        <v>74</v>
      </c>
      <c r="C112" s="51">
        <v>79</v>
      </c>
      <c r="D112" s="106"/>
      <c r="E112" s="107">
        <f>C112*D112</f>
        <v>0</v>
      </c>
    </row>
    <row r="113" spans="1:5">
      <c r="A113" s="30"/>
      <c r="B113" s="43" t="s">
        <v>75</v>
      </c>
      <c r="C113" s="51">
        <v>52</v>
      </c>
      <c r="D113" s="106"/>
      <c r="E113" s="107">
        <f>C113*D113</f>
        <v>0</v>
      </c>
    </row>
    <row r="114" spans="1:5">
      <c r="A114" s="30"/>
      <c r="B114" s="43"/>
      <c r="C114" s="51"/>
      <c r="D114" s="106"/>
      <c r="E114" s="107"/>
    </row>
    <row r="115" spans="1:5" ht="42.75">
      <c r="A115" s="30">
        <f>COUNT($A$4:A114)+1</f>
        <v>26</v>
      </c>
      <c r="B115" s="41" t="s">
        <v>72</v>
      </c>
      <c r="C115" s="51"/>
      <c r="D115" s="106"/>
      <c r="E115" s="107"/>
    </row>
    <row r="116" spans="1:5">
      <c r="A116" s="30"/>
      <c r="B116" s="43"/>
      <c r="C116" s="51"/>
      <c r="D116" s="106">
        <f>+SUM(E6:E113)</f>
        <v>0</v>
      </c>
      <c r="E116" s="107">
        <f>+D116*0.015</f>
        <v>0</v>
      </c>
    </row>
    <row r="117" spans="1:5">
      <c r="A117" s="30"/>
      <c r="B117" s="41"/>
      <c r="C117" s="51"/>
      <c r="D117" s="106"/>
      <c r="E117" s="107"/>
    </row>
    <row r="118" spans="1:5">
      <c r="A118" s="30">
        <f>COUNT($A$4:A117)+1</f>
        <v>27</v>
      </c>
      <c r="B118" s="41" t="s">
        <v>85</v>
      </c>
      <c r="C118" s="51"/>
      <c r="D118" s="106"/>
      <c r="E118" s="107"/>
    </row>
    <row r="119" spans="1:5">
      <c r="A119" s="30"/>
      <c r="B119" s="43"/>
      <c r="C119" s="51"/>
      <c r="D119" s="106">
        <f>+SUM(E6:E116)</f>
        <v>0</v>
      </c>
      <c r="E119" s="107">
        <f>+D119*0.02</f>
        <v>0</v>
      </c>
    </row>
    <row r="120" spans="1:5">
      <c r="A120" s="30"/>
      <c r="B120" s="41"/>
      <c r="C120" s="49"/>
      <c r="D120" s="106"/>
      <c r="E120" s="107"/>
    </row>
    <row r="121" spans="1:5" ht="42.75">
      <c r="A121" s="30">
        <f>COUNT($A$4:A120)+1</f>
        <v>28</v>
      </c>
      <c r="B121" s="41" t="s">
        <v>70</v>
      </c>
      <c r="C121" s="49"/>
      <c r="D121" s="106"/>
      <c r="E121" s="107"/>
    </row>
    <row r="122" spans="1:5">
      <c r="A122" s="30"/>
      <c r="B122" s="43" t="s">
        <v>71</v>
      </c>
      <c r="C122" s="49"/>
      <c r="D122" s="106">
        <f>+SUM(E6:E119)</f>
        <v>0</v>
      </c>
      <c r="E122" s="107">
        <f>+D122*0.1</f>
        <v>0</v>
      </c>
    </row>
    <row r="123" spans="1:5">
      <c r="A123" s="13"/>
      <c r="B123" s="15"/>
    </row>
    <row r="124" spans="1:5" ht="30" customHeight="1">
      <c r="A124" s="31"/>
      <c r="B124" s="19" t="s">
        <v>37</v>
      </c>
      <c r="C124" s="36"/>
      <c r="D124" s="111"/>
      <c r="E124" s="112">
        <f>SUM(E4:E123)</f>
        <v>0</v>
      </c>
    </row>
    <row r="125" spans="1:5">
      <c r="A125" s="21"/>
      <c r="B125" s="22"/>
    </row>
    <row r="126" spans="1:5">
      <c r="A126" s="21"/>
      <c r="B126" s="22"/>
    </row>
    <row r="127" spans="1:5">
      <c r="A127" s="21"/>
      <c r="B127" s="23"/>
    </row>
  </sheetData>
  <sheetProtection password="CAA5" sheet="1" objects="1" scenarios="1" selectLockedCells="1"/>
  <sortState ref="B299:N302">
    <sortCondition ref="B299"/>
  </sortState>
  <phoneticPr fontId="1" type="noConversion"/>
  <printOptions gridLines="1" gridLinesSet="0"/>
  <pageMargins left="0.75" right="0.75" top="1" bottom="1" header="0.5" footer="0.5"/>
  <pageSetup paperSize="9" orientation="portrait" horizontalDpi="360" verticalDpi="300" r:id="rId1"/>
  <headerFooter alignWithMargins="0">
    <oddHeader>&amp;A</oddHeader>
    <oddFoote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36"/>
  <sheetViews>
    <sheetView workbookViewId="0">
      <selection activeCell="E5" sqref="E5"/>
    </sheetView>
  </sheetViews>
  <sheetFormatPr defaultColWidth="9.28515625" defaultRowHeight="15"/>
  <cols>
    <col min="1" max="1" width="5" style="5" customWidth="1"/>
    <col min="2" max="2" width="44.85546875" style="7" customWidth="1"/>
    <col min="3" max="3" width="8.5703125" style="88" customWidth="1"/>
    <col min="4" max="4" width="11.28515625" style="109" customWidth="1"/>
    <col min="5" max="5" width="12.42578125" style="109" customWidth="1"/>
    <col min="6" max="16384" width="9.28515625" style="1"/>
  </cols>
  <sheetData>
    <row r="2" spans="1:6" s="12" customFormat="1" ht="30" customHeight="1" thickBot="1">
      <c r="A2" s="8" t="s">
        <v>30</v>
      </c>
      <c r="B2" s="9" t="s">
        <v>41</v>
      </c>
      <c r="C2" s="89"/>
      <c r="D2" s="131" t="s">
        <v>38</v>
      </c>
      <c r="E2" s="135" t="s">
        <v>39</v>
      </c>
      <c r="F2" s="11"/>
    </row>
    <row r="3" spans="1:6" s="27" customFormat="1" ht="69.75" customHeight="1">
      <c r="A3" s="45"/>
      <c r="B3" s="28" t="s">
        <v>220</v>
      </c>
      <c r="C3" s="90"/>
      <c r="D3" s="136"/>
      <c r="E3" s="137"/>
      <c r="F3" s="91"/>
    </row>
    <row r="4" spans="1:6" s="27" customFormat="1" ht="36" customHeight="1" thickBot="1">
      <c r="A4" s="92"/>
      <c r="B4" s="93"/>
      <c r="C4" s="94"/>
      <c r="D4" s="138"/>
      <c r="E4" s="139"/>
      <c r="F4" s="91"/>
    </row>
    <row r="5" spans="1:6" ht="128.25">
      <c r="A5" s="30">
        <f>COUNT(#REF!)+1</f>
        <v>1</v>
      </c>
      <c r="B5" s="41" t="s">
        <v>221</v>
      </c>
      <c r="C5" s="43" t="s">
        <v>33</v>
      </c>
      <c r="D5" s="106"/>
      <c r="E5" s="106"/>
    </row>
    <row r="6" spans="1:6">
      <c r="A6" s="30"/>
      <c r="B6" s="43"/>
      <c r="C6" s="95">
        <v>1</v>
      </c>
      <c r="D6" s="106"/>
      <c r="E6" s="106">
        <f>C6*D6</f>
        <v>0</v>
      </c>
    </row>
    <row r="7" spans="1:6">
      <c r="A7" s="30"/>
      <c r="B7" s="43"/>
      <c r="C7" s="95"/>
      <c r="D7" s="106"/>
      <c r="E7" s="106"/>
    </row>
    <row r="8" spans="1:6" ht="28.5">
      <c r="A8" s="30">
        <f>COUNT($A$5:A6)+1</f>
        <v>2</v>
      </c>
      <c r="B8" s="96" t="s">
        <v>293</v>
      </c>
      <c r="C8" s="43" t="s">
        <v>33</v>
      </c>
      <c r="D8" s="106"/>
      <c r="E8" s="106"/>
    </row>
    <row r="9" spans="1:6">
      <c r="A9" s="30"/>
      <c r="B9" s="43"/>
      <c r="C9" s="95">
        <v>3</v>
      </c>
      <c r="D9" s="106"/>
      <c r="E9" s="106">
        <f>C9*D9</f>
        <v>0</v>
      </c>
    </row>
    <row r="10" spans="1:6">
      <c r="A10" s="30"/>
      <c r="B10" s="41"/>
      <c r="C10" s="95"/>
      <c r="D10" s="106"/>
      <c r="E10" s="106"/>
    </row>
    <row r="11" spans="1:6" ht="28.5">
      <c r="A11" s="30">
        <f>COUNT($A$5:A10)+1</f>
        <v>3</v>
      </c>
      <c r="B11" s="41" t="s">
        <v>222</v>
      </c>
      <c r="C11" s="43" t="s">
        <v>33</v>
      </c>
      <c r="D11" s="106"/>
      <c r="E11" s="106"/>
    </row>
    <row r="12" spans="1:6">
      <c r="A12" s="30"/>
      <c r="B12" s="43"/>
      <c r="C12" s="95"/>
      <c r="D12" s="106"/>
      <c r="E12" s="106"/>
    </row>
    <row r="13" spans="1:6" ht="14.25">
      <c r="A13" s="97"/>
      <c r="B13" s="17" t="s">
        <v>223</v>
      </c>
      <c r="C13" s="95">
        <v>1</v>
      </c>
      <c r="D13" s="106"/>
      <c r="E13" s="106">
        <f>C13*D13</f>
        <v>0</v>
      </c>
    </row>
    <row r="14" spans="1:6" ht="14.25">
      <c r="A14" s="97"/>
      <c r="B14" s="17"/>
      <c r="C14" s="95"/>
      <c r="D14" s="106"/>
      <c r="E14" s="106"/>
    </row>
    <row r="15" spans="1:6" ht="28.5">
      <c r="A15" s="30">
        <f>COUNT($A$5:A13)+1</f>
        <v>4</v>
      </c>
      <c r="B15" s="41" t="s">
        <v>224</v>
      </c>
      <c r="C15" s="43" t="s">
        <v>33</v>
      </c>
      <c r="D15" s="106"/>
      <c r="E15" s="106"/>
    </row>
    <row r="16" spans="1:6">
      <c r="A16" s="30"/>
      <c r="B16" s="43"/>
      <c r="C16" s="95">
        <v>1</v>
      </c>
      <c r="D16" s="106"/>
      <c r="E16" s="106">
        <f>C16*D16</f>
        <v>0</v>
      </c>
    </row>
    <row r="17" spans="1:5">
      <c r="A17" s="30"/>
      <c r="B17" s="41"/>
      <c r="C17" s="95"/>
      <c r="D17" s="106"/>
      <c r="E17" s="106"/>
    </row>
    <row r="18" spans="1:5" ht="129">
      <c r="A18" s="30">
        <f>COUNT($A$5:A17)+1</f>
        <v>5</v>
      </c>
      <c r="B18" s="41" t="s">
        <v>225</v>
      </c>
      <c r="C18" s="43" t="s">
        <v>33</v>
      </c>
      <c r="D18" s="106"/>
      <c r="E18" s="106"/>
    </row>
    <row r="19" spans="1:5">
      <c r="A19" s="30"/>
      <c r="B19" s="43"/>
      <c r="C19" s="95">
        <v>2</v>
      </c>
      <c r="D19" s="106"/>
      <c r="E19" s="106">
        <f>C19*D19</f>
        <v>0</v>
      </c>
    </row>
    <row r="20" spans="1:5">
      <c r="A20" s="30"/>
      <c r="B20" s="41"/>
      <c r="C20" s="95"/>
      <c r="D20" s="106"/>
      <c r="E20" s="106"/>
    </row>
    <row r="21" spans="1:5">
      <c r="A21" s="30">
        <f>COUNT($A$5:A20)+1</f>
        <v>6</v>
      </c>
      <c r="B21" s="41" t="s">
        <v>226</v>
      </c>
      <c r="C21" s="43" t="s">
        <v>33</v>
      </c>
      <c r="D21" s="106"/>
      <c r="E21" s="106"/>
    </row>
    <row r="22" spans="1:5">
      <c r="A22" s="30"/>
      <c r="B22" s="43"/>
      <c r="C22" s="95">
        <v>4</v>
      </c>
      <c r="D22" s="106"/>
      <c r="E22" s="106">
        <f>C22*D22</f>
        <v>0</v>
      </c>
    </row>
    <row r="23" spans="1:5">
      <c r="A23" s="30"/>
      <c r="B23" s="41"/>
      <c r="C23" s="95"/>
      <c r="D23" s="106"/>
      <c r="E23" s="106"/>
    </row>
    <row r="24" spans="1:5" ht="57">
      <c r="A24" s="30">
        <f>COUNT($A$5:A23)+1</f>
        <v>7</v>
      </c>
      <c r="B24" s="41" t="s">
        <v>227</v>
      </c>
      <c r="C24" s="83" t="s">
        <v>31</v>
      </c>
      <c r="D24" s="106"/>
      <c r="E24" s="106"/>
    </row>
    <row r="25" spans="1:5">
      <c r="A25" s="30"/>
      <c r="B25" s="17" t="s">
        <v>228</v>
      </c>
      <c r="C25" s="95">
        <v>7</v>
      </c>
      <c r="D25" s="106"/>
      <c r="E25" s="106">
        <f t="shared" ref="E25:E34" si="0">C25*D25</f>
        <v>0</v>
      </c>
    </row>
    <row r="26" spans="1:5">
      <c r="A26" s="30"/>
      <c r="B26" s="17" t="s">
        <v>229</v>
      </c>
      <c r="C26" s="95">
        <v>15</v>
      </c>
      <c r="D26" s="106"/>
      <c r="E26" s="106">
        <f t="shared" si="0"/>
        <v>0</v>
      </c>
    </row>
    <row r="27" spans="1:5" ht="14.25">
      <c r="A27" s="97"/>
      <c r="B27" s="17" t="s">
        <v>230</v>
      </c>
      <c r="C27" s="83">
        <v>17</v>
      </c>
      <c r="D27" s="106"/>
      <c r="E27" s="106">
        <f t="shared" si="0"/>
        <v>0</v>
      </c>
    </row>
    <row r="28" spans="1:5" ht="14.25">
      <c r="A28" s="97"/>
      <c r="B28" s="17" t="s">
        <v>231</v>
      </c>
      <c r="C28" s="95">
        <v>19</v>
      </c>
      <c r="D28" s="106"/>
      <c r="E28" s="106">
        <f t="shared" si="0"/>
        <v>0</v>
      </c>
    </row>
    <row r="29" spans="1:5" ht="14.25">
      <c r="A29" s="97"/>
      <c r="B29" s="17" t="s">
        <v>232</v>
      </c>
      <c r="C29" s="95">
        <v>35</v>
      </c>
      <c r="D29" s="106"/>
      <c r="E29" s="106">
        <f t="shared" si="0"/>
        <v>0</v>
      </c>
    </row>
    <row r="30" spans="1:5" ht="14.25">
      <c r="A30" s="97"/>
      <c r="B30" s="17" t="s">
        <v>233</v>
      </c>
      <c r="C30" s="95">
        <v>32</v>
      </c>
      <c r="D30" s="106"/>
      <c r="E30" s="106">
        <f t="shared" si="0"/>
        <v>0</v>
      </c>
    </row>
    <row r="31" spans="1:5" ht="14.25">
      <c r="A31" s="97"/>
      <c r="B31" s="17" t="s">
        <v>234</v>
      </c>
      <c r="C31" s="95">
        <v>12</v>
      </c>
      <c r="D31" s="106"/>
      <c r="E31" s="106">
        <f t="shared" si="0"/>
        <v>0</v>
      </c>
    </row>
    <row r="32" spans="1:5" ht="14.25">
      <c r="A32" s="97"/>
      <c r="B32" s="17" t="s">
        <v>235</v>
      </c>
      <c r="C32" s="95">
        <v>11</v>
      </c>
      <c r="D32" s="106"/>
      <c r="E32" s="106">
        <f t="shared" si="0"/>
        <v>0</v>
      </c>
    </row>
    <row r="33" spans="1:5" ht="14.25">
      <c r="A33" s="97"/>
      <c r="B33" s="17" t="s">
        <v>236</v>
      </c>
      <c r="C33" s="95">
        <v>3</v>
      </c>
      <c r="D33" s="106"/>
      <c r="E33" s="106">
        <f t="shared" si="0"/>
        <v>0</v>
      </c>
    </row>
    <row r="34" spans="1:5" ht="14.25">
      <c r="A34" s="97"/>
      <c r="B34" s="17" t="s">
        <v>237</v>
      </c>
      <c r="C34" s="95">
        <v>4</v>
      </c>
      <c r="D34" s="106"/>
      <c r="E34" s="106">
        <f t="shared" si="0"/>
        <v>0</v>
      </c>
    </row>
    <row r="35" spans="1:5" ht="14.25">
      <c r="A35" s="97"/>
      <c r="B35" s="17"/>
      <c r="C35" s="95"/>
      <c r="D35" s="106"/>
      <c r="E35" s="106"/>
    </row>
    <row r="36" spans="1:5">
      <c r="A36" s="30">
        <f>COUNT($A$5:A30)+1</f>
        <v>8</v>
      </c>
      <c r="B36" s="41" t="s">
        <v>238</v>
      </c>
      <c r="C36" s="83" t="s">
        <v>31</v>
      </c>
      <c r="D36" s="106"/>
      <c r="E36" s="106"/>
    </row>
    <row r="37" spans="1:5">
      <c r="A37" s="30"/>
      <c r="B37" s="54"/>
      <c r="C37" s="83"/>
      <c r="D37" s="106"/>
      <c r="E37" s="106"/>
    </row>
    <row r="38" spans="1:5">
      <c r="A38" s="30"/>
      <c r="B38" s="96" t="s">
        <v>239</v>
      </c>
      <c r="C38" s="95">
        <v>9</v>
      </c>
      <c r="D38" s="106"/>
      <c r="E38" s="106">
        <f>C38*D38</f>
        <v>0</v>
      </c>
    </row>
    <row r="39" spans="1:5">
      <c r="A39" s="30"/>
      <c r="B39" s="54"/>
      <c r="C39" s="95"/>
      <c r="D39" s="106"/>
      <c r="E39" s="106"/>
    </row>
    <row r="40" spans="1:5" ht="42.75">
      <c r="A40" s="30">
        <f>COUNT($A$5:A39)+1</f>
        <v>9</v>
      </c>
      <c r="B40" s="41" t="s">
        <v>240</v>
      </c>
      <c r="C40" s="83" t="s">
        <v>31</v>
      </c>
      <c r="D40" s="106"/>
      <c r="E40" s="106"/>
    </row>
    <row r="41" spans="1:5">
      <c r="A41" s="97"/>
      <c r="B41" s="53" t="s">
        <v>241</v>
      </c>
      <c r="C41" s="83">
        <v>8</v>
      </c>
      <c r="D41" s="106"/>
      <c r="E41" s="106">
        <f t="shared" ref="E41:E45" si="1">C41*D41</f>
        <v>0</v>
      </c>
    </row>
    <row r="42" spans="1:5">
      <c r="A42" s="97"/>
      <c r="B42" s="53" t="s">
        <v>242</v>
      </c>
      <c r="C42" s="83">
        <v>6</v>
      </c>
      <c r="D42" s="106"/>
      <c r="E42" s="106">
        <f t="shared" si="1"/>
        <v>0</v>
      </c>
    </row>
    <row r="43" spans="1:5">
      <c r="A43" s="97"/>
      <c r="B43" s="53" t="s">
        <v>243</v>
      </c>
      <c r="C43" s="83">
        <v>9</v>
      </c>
      <c r="D43" s="106"/>
      <c r="E43" s="106">
        <f t="shared" si="1"/>
        <v>0</v>
      </c>
    </row>
    <row r="44" spans="1:5">
      <c r="A44" s="97"/>
      <c r="B44" s="53" t="s">
        <v>244</v>
      </c>
      <c r="C44" s="83">
        <v>19</v>
      </c>
      <c r="D44" s="106"/>
      <c r="E44" s="106">
        <f t="shared" si="1"/>
        <v>0</v>
      </c>
    </row>
    <row r="45" spans="1:5">
      <c r="A45" s="97"/>
      <c r="B45" s="53" t="s">
        <v>245</v>
      </c>
      <c r="C45" s="83">
        <v>16</v>
      </c>
      <c r="D45" s="106"/>
      <c r="E45" s="106">
        <f t="shared" si="1"/>
        <v>0</v>
      </c>
    </row>
    <row r="46" spans="1:5">
      <c r="A46" s="97"/>
      <c r="B46" s="53"/>
      <c r="C46" s="83"/>
      <c r="D46" s="106"/>
      <c r="E46" s="106"/>
    </row>
    <row r="47" spans="1:5" ht="42.75">
      <c r="A47" s="30">
        <f>COUNT($A$5:A46)+1</f>
        <v>10</v>
      </c>
      <c r="B47" s="41" t="s">
        <v>246</v>
      </c>
      <c r="C47" s="83" t="s">
        <v>31</v>
      </c>
      <c r="D47" s="106"/>
      <c r="E47" s="106"/>
    </row>
    <row r="48" spans="1:5">
      <c r="A48" s="97"/>
      <c r="B48" s="53" t="s">
        <v>241</v>
      </c>
      <c r="C48" s="83">
        <v>5</v>
      </c>
      <c r="D48" s="106"/>
      <c r="E48" s="106">
        <f t="shared" ref="E48:E49" si="2">C48*D48</f>
        <v>0</v>
      </c>
    </row>
    <row r="49" spans="1:5">
      <c r="A49" s="97"/>
      <c r="B49" s="53" t="s">
        <v>243</v>
      </c>
      <c r="C49" s="83">
        <v>4</v>
      </c>
      <c r="D49" s="106"/>
      <c r="E49" s="106">
        <f t="shared" si="2"/>
        <v>0</v>
      </c>
    </row>
    <row r="50" spans="1:5">
      <c r="A50" s="97"/>
      <c r="B50" s="53"/>
      <c r="C50" s="83"/>
      <c r="D50" s="106"/>
      <c r="E50" s="106"/>
    </row>
    <row r="51" spans="1:5" ht="28.5">
      <c r="A51" s="30">
        <f>COUNT($A$5:A50)+1</f>
        <v>11</v>
      </c>
      <c r="B51" s="41" t="s">
        <v>247</v>
      </c>
      <c r="C51" s="83" t="s">
        <v>32</v>
      </c>
      <c r="D51" s="106"/>
      <c r="E51" s="106"/>
    </row>
    <row r="52" spans="1:5">
      <c r="A52" s="97"/>
      <c r="B52" s="53"/>
      <c r="C52" s="83">
        <v>3</v>
      </c>
      <c r="D52" s="106"/>
      <c r="E52" s="106">
        <f t="shared" ref="E52" si="3">C52*D52</f>
        <v>0</v>
      </c>
    </row>
    <row r="53" spans="1:5">
      <c r="A53" s="97"/>
      <c r="B53" s="53"/>
      <c r="C53" s="83"/>
      <c r="D53" s="106"/>
      <c r="E53" s="106"/>
    </row>
    <row r="54" spans="1:5" ht="28.5">
      <c r="A54" s="30">
        <f>COUNT($A$5:A53)+1</f>
        <v>12</v>
      </c>
      <c r="B54" s="41" t="s">
        <v>248</v>
      </c>
      <c r="C54" s="43" t="s">
        <v>33</v>
      </c>
      <c r="D54" s="106"/>
      <c r="E54" s="106"/>
    </row>
    <row r="55" spans="1:5">
      <c r="A55" s="30"/>
      <c r="B55" s="53" t="s">
        <v>243</v>
      </c>
      <c r="C55" s="95">
        <v>1</v>
      </c>
      <c r="D55" s="106"/>
      <c r="E55" s="106">
        <f>C55*D55</f>
        <v>0</v>
      </c>
    </row>
    <row r="56" spans="1:5">
      <c r="A56" s="30"/>
      <c r="B56" s="53" t="s">
        <v>241</v>
      </c>
      <c r="C56" s="95">
        <v>2</v>
      </c>
      <c r="D56" s="106"/>
      <c r="E56" s="106">
        <f>C56*D56</f>
        <v>0</v>
      </c>
    </row>
    <row r="57" spans="1:5">
      <c r="A57" s="30"/>
      <c r="B57" s="41"/>
      <c r="C57" s="95"/>
      <c r="D57" s="106"/>
      <c r="E57" s="106"/>
    </row>
    <row r="58" spans="1:5">
      <c r="A58" s="30">
        <f>COUNT($A$5:A57)+1</f>
        <v>13</v>
      </c>
      <c r="B58" s="41" t="s">
        <v>249</v>
      </c>
      <c r="C58" s="43" t="s">
        <v>33</v>
      </c>
      <c r="D58" s="106"/>
      <c r="E58" s="106"/>
    </row>
    <row r="59" spans="1:5">
      <c r="A59" s="30"/>
      <c r="B59" s="53"/>
      <c r="C59" s="95">
        <v>2</v>
      </c>
      <c r="D59" s="106"/>
      <c r="E59" s="106">
        <f>C59*D59</f>
        <v>0</v>
      </c>
    </row>
    <row r="60" spans="1:5">
      <c r="A60" s="30"/>
      <c r="B60" s="41"/>
      <c r="C60" s="95"/>
      <c r="D60" s="106"/>
      <c r="E60" s="106"/>
    </row>
    <row r="61" spans="1:5" ht="15.75" customHeight="1">
      <c r="A61" s="30">
        <f>COUNT($A$5:A60)+1</f>
        <v>14</v>
      </c>
      <c r="B61" s="41" t="s">
        <v>250</v>
      </c>
      <c r="C61" s="41"/>
      <c r="D61" s="113"/>
      <c r="E61" s="106"/>
    </row>
    <row r="62" spans="1:5" ht="14.25">
      <c r="A62" s="97"/>
      <c r="B62" s="41"/>
      <c r="C62" s="43" t="s">
        <v>33</v>
      </c>
      <c r="D62" s="113"/>
      <c r="E62" s="106"/>
    </row>
    <row r="63" spans="1:5">
      <c r="A63" s="97"/>
      <c r="B63" s="99" t="s">
        <v>251</v>
      </c>
      <c r="C63" s="98">
        <v>1</v>
      </c>
      <c r="D63" s="108"/>
      <c r="E63" s="106">
        <f>C63*D63</f>
        <v>0</v>
      </c>
    </row>
    <row r="64" spans="1:5">
      <c r="A64" s="97"/>
      <c r="B64" s="99"/>
      <c r="C64" s="98"/>
      <c r="D64" s="108"/>
      <c r="E64" s="106"/>
    </row>
    <row r="65" spans="1:5" ht="28.5">
      <c r="A65" s="30">
        <f>COUNT($A$5:A64)+1</f>
        <v>15</v>
      </c>
      <c r="B65" s="41" t="s">
        <v>252</v>
      </c>
      <c r="C65" s="41"/>
      <c r="D65" s="113"/>
      <c r="E65" s="106"/>
    </row>
    <row r="66" spans="1:5" ht="14.25">
      <c r="A66" s="97"/>
      <c r="B66" s="17"/>
      <c r="C66" s="43" t="s">
        <v>33</v>
      </c>
      <c r="D66" s="113"/>
      <c r="E66" s="106"/>
    </row>
    <row r="67" spans="1:5">
      <c r="A67" s="97"/>
      <c r="B67" s="53"/>
      <c r="C67" s="98">
        <v>2</v>
      </c>
      <c r="D67" s="106"/>
      <c r="E67" s="106">
        <f>C67*D67</f>
        <v>0</v>
      </c>
    </row>
    <row r="68" spans="1:5">
      <c r="A68" s="97"/>
      <c r="B68" s="99"/>
      <c r="C68" s="98"/>
      <c r="D68" s="108"/>
      <c r="E68" s="106"/>
    </row>
    <row r="69" spans="1:5" ht="42.75">
      <c r="A69" s="30">
        <f>COUNT($A$5:A68)+1</f>
        <v>16</v>
      </c>
      <c r="B69" s="41" t="s">
        <v>253</v>
      </c>
      <c r="C69" s="43" t="s">
        <v>33</v>
      </c>
      <c r="D69" s="106"/>
      <c r="E69" s="106"/>
    </row>
    <row r="70" spans="1:5" ht="14.25">
      <c r="A70" s="97"/>
      <c r="B70" s="17"/>
      <c r="C70" s="95"/>
      <c r="D70" s="106"/>
      <c r="E70" s="106"/>
    </row>
    <row r="71" spans="1:5" ht="14.25">
      <c r="A71" s="97"/>
      <c r="B71" s="17" t="s">
        <v>237</v>
      </c>
      <c r="C71" s="95">
        <v>6</v>
      </c>
      <c r="D71" s="106"/>
      <c r="E71" s="106">
        <f>C71*D71</f>
        <v>0</v>
      </c>
    </row>
    <row r="72" spans="1:5">
      <c r="A72" s="30"/>
      <c r="B72" s="41"/>
      <c r="C72" s="95"/>
      <c r="D72" s="106"/>
      <c r="E72" s="106"/>
    </row>
    <row r="73" spans="1:5">
      <c r="A73" s="30">
        <f>COUNT($A$5:A72)+1</f>
        <v>17</v>
      </c>
      <c r="B73" s="41" t="s">
        <v>254</v>
      </c>
      <c r="C73" s="43" t="s">
        <v>33</v>
      </c>
      <c r="D73" s="106"/>
      <c r="E73" s="106"/>
    </row>
    <row r="74" spans="1:5" ht="14.25">
      <c r="A74" s="97"/>
      <c r="B74" s="17"/>
      <c r="C74" s="95"/>
      <c r="D74" s="106"/>
      <c r="E74" s="106"/>
    </row>
    <row r="75" spans="1:5">
      <c r="A75" s="97"/>
      <c r="B75" s="53" t="s">
        <v>251</v>
      </c>
      <c r="C75" s="95">
        <v>11</v>
      </c>
      <c r="D75" s="106"/>
      <c r="E75" s="106">
        <f>C75*D75</f>
        <v>0</v>
      </c>
    </row>
    <row r="76" spans="1:5">
      <c r="A76" s="97"/>
      <c r="B76" s="53" t="s">
        <v>255</v>
      </c>
      <c r="C76" s="95">
        <v>4</v>
      </c>
      <c r="D76" s="106"/>
      <c r="E76" s="106">
        <f>C76*D76</f>
        <v>0</v>
      </c>
    </row>
    <row r="77" spans="1:5">
      <c r="A77" s="30"/>
      <c r="B77" s="53" t="s">
        <v>256</v>
      </c>
      <c r="C77" s="95">
        <v>3</v>
      </c>
      <c r="D77" s="106"/>
      <c r="E77" s="106">
        <f>C77*D77</f>
        <v>0</v>
      </c>
    </row>
    <row r="78" spans="1:5">
      <c r="A78" s="30"/>
      <c r="B78" s="53"/>
      <c r="C78" s="95"/>
      <c r="D78" s="106"/>
      <c r="E78" s="106"/>
    </row>
    <row r="79" spans="1:5">
      <c r="A79" s="30">
        <f>COUNT($A$5:A77)+1</f>
        <v>18</v>
      </c>
      <c r="B79" s="41" t="s">
        <v>257</v>
      </c>
      <c r="C79" s="43" t="s">
        <v>33</v>
      </c>
      <c r="D79" s="106"/>
      <c r="E79" s="106"/>
    </row>
    <row r="80" spans="1:5" ht="14.25">
      <c r="A80" s="97"/>
      <c r="B80" s="17"/>
      <c r="C80" s="83"/>
      <c r="D80" s="114"/>
      <c r="E80" s="114"/>
    </row>
    <row r="81" spans="1:5">
      <c r="A81" s="97"/>
      <c r="B81" s="53" t="s">
        <v>251</v>
      </c>
      <c r="C81" s="95">
        <v>1</v>
      </c>
      <c r="D81" s="106"/>
      <c r="E81" s="106">
        <f>C81*D81</f>
        <v>0</v>
      </c>
    </row>
    <row r="82" spans="1:5">
      <c r="A82" s="97"/>
      <c r="B82" s="53" t="s">
        <v>256</v>
      </c>
      <c r="C82" s="95">
        <v>3</v>
      </c>
      <c r="D82" s="106"/>
      <c r="E82" s="106">
        <f>C82*D82</f>
        <v>0</v>
      </c>
    </row>
    <row r="83" spans="1:5">
      <c r="A83" s="97"/>
      <c r="B83" s="53"/>
      <c r="C83" s="95"/>
      <c r="D83" s="106"/>
      <c r="E83" s="106"/>
    </row>
    <row r="84" spans="1:5" ht="42.75">
      <c r="A84" s="30">
        <f>COUNT($A$5:A81)+1</f>
        <v>19</v>
      </c>
      <c r="B84" s="41" t="s">
        <v>294</v>
      </c>
      <c r="C84" s="43" t="s">
        <v>33</v>
      </c>
      <c r="D84" s="106"/>
      <c r="E84" s="106"/>
    </row>
    <row r="85" spans="1:5" ht="14.25">
      <c r="A85" s="97"/>
      <c r="B85" s="17"/>
      <c r="C85" s="95"/>
      <c r="D85" s="106"/>
      <c r="E85" s="106"/>
    </row>
    <row r="86" spans="1:5" ht="14.25">
      <c r="A86" s="97"/>
      <c r="B86" s="17" t="s">
        <v>258</v>
      </c>
      <c r="C86" s="83">
        <v>11</v>
      </c>
      <c r="D86" s="106"/>
      <c r="E86" s="106">
        <f>C86*D86</f>
        <v>0</v>
      </c>
    </row>
    <row r="87" spans="1:5" ht="14.25">
      <c r="A87" s="97"/>
      <c r="B87" s="17" t="s">
        <v>259</v>
      </c>
      <c r="C87" s="83">
        <v>2</v>
      </c>
      <c r="D87" s="106"/>
      <c r="E87" s="106">
        <f>C87*D87</f>
        <v>0</v>
      </c>
    </row>
    <row r="88" spans="1:5" ht="14.25">
      <c r="A88" s="97"/>
      <c r="B88" s="17"/>
      <c r="C88" s="83"/>
      <c r="D88" s="106"/>
      <c r="E88" s="106"/>
    </row>
    <row r="89" spans="1:5" ht="28.5">
      <c r="A89" s="30">
        <f>COUNT($A$5:A87)+1</f>
        <v>20</v>
      </c>
      <c r="B89" s="41" t="s">
        <v>260</v>
      </c>
      <c r="C89" s="43" t="s">
        <v>33</v>
      </c>
      <c r="D89" s="113"/>
      <c r="E89" s="106"/>
    </row>
    <row r="90" spans="1:5" ht="14.25">
      <c r="A90" s="97"/>
      <c r="B90" s="43" t="s">
        <v>261</v>
      </c>
      <c r="C90" s="98">
        <v>2</v>
      </c>
      <c r="D90" s="106"/>
      <c r="E90" s="106">
        <f t="shared" ref="E90:E92" si="4">C90*D90</f>
        <v>0</v>
      </c>
    </row>
    <row r="91" spans="1:5" ht="14.25">
      <c r="A91" s="97"/>
      <c r="B91" s="43" t="s">
        <v>233</v>
      </c>
      <c r="C91" s="98">
        <v>1</v>
      </c>
      <c r="D91" s="106"/>
      <c r="E91" s="106">
        <f t="shared" si="4"/>
        <v>0</v>
      </c>
    </row>
    <row r="92" spans="1:5" ht="14.25">
      <c r="A92" s="97"/>
      <c r="B92" s="43" t="s">
        <v>234</v>
      </c>
      <c r="C92" s="98">
        <v>2</v>
      </c>
      <c r="D92" s="106"/>
      <c r="E92" s="106">
        <f t="shared" si="4"/>
        <v>0</v>
      </c>
    </row>
    <row r="93" spans="1:5" ht="14.25">
      <c r="A93" s="97"/>
      <c r="B93" s="43"/>
      <c r="C93" s="98"/>
      <c r="D93" s="106"/>
      <c r="E93" s="106"/>
    </row>
    <row r="94" spans="1:5" ht="28.5">
      <c r="A94" s="30">
        <f>COUNT($A$5:A92)+1</f>
        <v>21</v>
      </c>
      <c r="B94" s="41" t="s">
        <v>262</v>
      </c>
      <c r="C94" s="43" t="s">
        <v>33</v>
      </c>
      <c r="D94" s="113"/>
      <c r="E94" s="106"/>
    </row>
    <row r="95" spans="1:5" ht="14.25">
      <c r="A95" s="97"/>
      <c r="B95" s="43" t="s">
        <v>233</v>
      </c>
      <c r="C95" s="98">
        <v>2</v>
      </c>
      <c r="D95" s="106"/>
      <c r="E95" s="106">
        <f t="shared" ref="E95" si="5">C95*D95</f>
        <v>0</v>
      </c>
    </row>
    <row r="96" spans="1:5" ht="14.25">
      <c r="A96" s="97"/>
      <c r="B96" s="43"/>
      <c r="C96" s="98"/>
      <c r="D96" s="106"/>
      <c r="E96" s="106"/>
    </row>
    <row r="97" spans="1:5" ht="28.5">
      <c r="A97" s="30">
        <f>COUNT($A$5:A92)+1</f>
        <v>21</v>
      </c>
      <c r="B97" s="41" t="s">
        <v>263</v>
      </c>
      <c r="C97" s="43" t="s">
        <v>33</v>
      </c>
      <c r="D97" s="113"/>
      <c r="E97" s="106"/>
    </row>
    <row r="98" spans="1:5">
      <c r="A98" s="97"/>
      <c r="B98" s="43" t="s">
        <v>264</v>
      </c>
      <c r="C98" s="98">
        <v>1</v>
      </c>
      <c r="D98" s="106"/>
      <c r="E98" s="106">
        <f>C98*D98</f>
        <v>0</v>
      </c>
    </row>
    <row r="99" spans="1:5">
      <c r="A99" s="97"/>
      <c r="B99" s="43" t="s">
        <v>265</v>
      </c>
      <c r="C99" s="98">
        <v>3</v>
      </c>
      <c r="D99" s="106"/>
      <c r="E99" s="106">
        <f>C99*D99</f>
        <v>0</v>
      </c>
    </row>
    <row r="100" spans="1:5" ht="14.25">
      <c r="A100" s="97"/>
      <c r="B100" s="43"/>
      <c r="C100" s="98"/>
      <c r="D100" s="106"/>
      <c r="E100" s="106"/>
    </row>
    <row r="101" spans="1:5" ht="28.5">
      <c r="A101" s="30">
        <f>COUNT($A$5:A95)+1</f>
        <v>22</v>
      </c>
      <c r="B101" s="41" t="s">
        <v>266</v>
      </c>
      <c r="C101" s="43" t="s">
        <v>33</v>
      </c>
      <c r="D101" s="113"/>
      <c r="E101" s="106"/>
    </row>
    <row r="102" spans="1:5">
      <c r="A102" s="97"/>
      <c r="B102" s="43" t="s">
        <v>267</v>
      </c>
      <c r="C102" s="98">
        <v>2</v>
      </c>
      <c r="D102" s="106"/>
      <c r="E102" s="106">
        <f>C102*D102</f>
        <v>0</v>
      </c>
    </row>
    <row r="103" spans="1:5" ht="14.25">
      <c r="A103" s="97"/>
      <c r="B103" s="43"/>
      <c r="C103" s="43"/>
      <c r="D103" s="113"/>
      <c r="E103" s="106"/>
    </row>
    <row r="104" spans="1:5">
      <c r="A104" s="30">
        <f>COUNT($A$5:A103)+1</f>
        <v>24</v>
      </c>
      <c r="B104" s="41" t="s">
        <v>268</v>
      </c>
      <c r="C104" s="43" t="s">
        <v>33</v>
      </c>
      <c r="D104" s="113"/>
      <c r="E104" s="106"/>
    </row>
    <row r="105" spans="1:5">
      <c r="A105" s="97"/>
      <c r="B105" s="43" t="s">
        <v>269</v>
      </c>
      <c r="C105" s="98">
        <v>32</v>
      </c>
      <c r="D105" s="106"/>
      <c r="E105" s="106">
        <f>C105*D105</f>
        <v>0</v>
      </c>
    </row>
    <row r="106" spans="1:5">
      <c r="A106" s="97"/>
      <c r="B106" s="43" t="s">
        <v>270</v>
      </c>
      <c r="C106" s="98">
        <v>2</v>
      </c>
      <c r="D106" s="106"/>
      <c r="E106" s="106">
        <f>C106*D106</f>
        <v>0</v>
      </c>
    </row>
    <row r="107" spans="1:5" ht="14.25">
      <c r="A107" s="97"/>
      <c r="B107" s="43"/>
      <c r="C107" s="98"/>
      <c r="D107" s="106"/>
      <c r="E107" s="106"/>
    </row>
    <row r="108" spans="1:5">
      <c r="A108" s="30">
        <f>COUNT($A$5:A107)+1</f>
        <v>25</v>
      </c>
      <c r="B108" s="41" t="s">
        <v>271</v>
      </c>
      <c r="C108" s="43" t="s">
        <v>33</v>
      </c>
      <c r="D108" s="113"/>
      <c r="E108" s="106"/>
    </row>
    <row r="109" spans="1:5" ht="14.25">
      <c r="A109" s="97"/>
      <c r="B109" s="43" t="s">
        <v>230</v>
      </c>
      <c r="C109" s="98">
        <v>2</v>
      </c>
      <c r="D109" s="106"/>
      <c r="E109" s="106">
        <f>C109*D109</f>
        <v>0</v>
      </c>
    </row>
    <row r="110" spans="1:5" ht="14.25">
      <c r="A110" s="97"/>
      <c r="B110" s="43"/>
      <c r="C110" s="98"/>
      <c r="D110" s="106"/>
      <c r="E110" s="106"/>
    </row>
    <row r="111" spans="1:5" ht="14.25">
      <c r="A111" s="97"/>
      <c r="B111" s="43"/>
      <c r="C111" s="43"/>
      <c r="D111" s="113"/>
      <c r="E111" s="106"/>
    </row>
    <row r="112" spans="1:5" ht="42.75">
      <c r="A112" s="30">
        <f>COUNT($A$5:A111)+1</f>
        <v>26</v>
      </c>
      <c r="B112" s="41" t="s">
        <v>295</v>
      </c>
      <c r="C112" s="95" t="s">
        <v>32</v>
      </c>
      <c r="D112" s="106"/>
      <c r="E112" s="106"/>
    </row>
    <row r="113" spans="1:5">
      <c r="A113" s="30"/>
      <c r="B113" s="43"/>
      <c r="C113" s="95">
        <v>81</v>
      </c>
      <c r="D113" s="106"/>
      <c r="E113" s="106">
        <f>C113*D113</f>
        <v>0</v>
      </c>
    </row>
    <row r="114" spans="1:5">
      <c r="A114" s="30"/>
      <c r="B114" s="41"/>
      <c r="C114" s="95"/>
      <c r="D114" s="106"/>
      <c r="E114" s="106"/>
    </row>
    <row r="115" spans="1:5" ht="42.75">
      <c r="A115" s="30">
        <f>COUNT($A$5:A114)+1</f>
        <v>27</v>
      </c>
      <c r="B115" s="41" t="s">
        <v>272</v>
      </c>
      <c r="C115" s="43" t="s">
        <v>33</v>
      </c>
      <c r="D115" s="106"/>
      <c r="E115" s="106"/>
    </row>
    <row r="116" spans="1:5">
      <c r="A116" s="30"/>
      <c r="B116" s="43" t="s">
        <v>273</v>
      </c>
      <c r="C116" s="95">
        <v>4</v>
      </c>
      <c r="D116" s="106"/>
      <c r="E116" s="106">
        <f>C116*D116</f>
        <v>0</v>
      </c>
    </row>
    <row r="117" spans="1:5">
      <c r="A117" s="30"/>
      <c r="B117" s="43" t="s">
        <v>274</v>
      </c>
      <c r="C117" s="95">
        <v>28</v>
      </c>
      <c r="D117" s="106"/>
      <c r="E117" s="106">
        <f>C117*D117</f>
        <v>0</v>
      </c>
    </row>
    <row r="118" spans="1:5">
      <c r="A118" s="30"/>
      <c r="B118" s="43"/>
      <c r="C118" s="95"/>
      <c r="D118" s="106"/>
      <c r="E118" s="106"/>
    </row>
    <row r="119" spans="1:5" ht="42.75">
      <c r="A119" s="30">
        <f>COUNT($A$5:A118)+1</f>
        <v>28</v>
      </c>
      <c r="B119" s="41" t="s">
        <v>275</v>
      </c>
      <c r="C119" s="43" t="s">
        <v>73</v>
      </c>
      <c r="D119" s="106"/>
      <c r="E119" s="106"/>
    </row>
    <row r="120" spans="1:5">
      <c r="A120" s="30"/>
      <c r="B120" s="43"/>
      <c r="C120" s="95">
        <v>55</v>
      </c>
      <c r="D120" s="106"/>
      <c r="E120" s="106">
        <f>C120*D120</f>
        <v>0</v>
      </c>
    </row>
    <row r="121" spans="1:5">
      <c r="A121" s="30"/>
      <c r="B121" s="43"/>
      <c r="C121" s="95"/>
      <c r="D121" s="106"/>
      <c r="E121" s="106"/>
    </row>
    <row r="122" spans="1:5" ht="28.5">
      <c r="A122" s="30">
        <f>COUNT($A$5:A121)+1</f>
        <v>29</v>
      </c>
      <c r="B122" s="41" t="s">
        <v>276</v>
      </c>
      <c r="C122" s="95" t="s">
        <v>31</v>
      </c>
      <c r="D122" s="106"/>
      <c r="E122" s="106"/>
    </row>
    <row r="123" spans="1:5">
      <c r="A123" s="30"/>
      <c r="B123" s="43"/>
      <c r="C123" s="95">
        <v>14</v>
      </c>
      <c r="D123" s="106"/>
      <c r="E123" s="106">
        <f>C123*D123</f>
        <v>0</v>
      </c>
    </row>
    <row r="124" spans="1:5">
      <c r="A124" s="30"/>
      <c r="B124" s="43"/>
      <c r="C124" s="95"/>
      <c r="D124" s="106"/>
      <c r="E124" s="106"/>
    </row>
    <row r="125" spans="1:5" ht="28.5">
      <c r="A125" s="30">
        <f>COUNT($A$5:A124)+1</f>
        <v>30</v>
      </c>
      <c r="B125" s="41" t="s">
        <v>296</v>
      </c>
      <c r="C125" s="95" t="s">
        <v>33</v>
      </c>
      <c r="D125" s="106"/>
      <c r="E125" s="106"/>
    </row>
    <row r="126" spans="1:5">
      <c r="A126" s="30"/>
      <c r="B126" s="43" t="s">
        <v>270</v>
      </c>
      <c r="C126" s="95">
        <v>1</v>
      </c>
      <c r="D126" s="106"/>
      <c r="E126" s="106">
        <f>C126*D126</f>
        <v>0</v>
      </c>
    </row>
    <row r="127" spans="1:5">
      <c r="A127" s="13"/>
      <c r="B127" s="14"/>
    </row>
    <row r="128" spans="1:5">
      <c r="A128" s="13">
        <f>COUNT($A$5:A127)+1</f>
        <v>31</v>
      </c>
      <c r="B128" s="14" t="s">
        <v>277</v>
      </c>
    </row>
    <row r="129" spans="1:6">
      <c r="A129" s="13"/>
      <c r="B129" s="15"/>
      <c r="C129" s="100"/>
      <c r="D129" s="115"/>
      <c r="E129" s="115"/>
    </row>
    <row r="130" spans="1:6">
      <c r="A130" s="13"/>
      <c r="B130" s="14" t="s">
        <v>278</v>
      </c>
      <c r="D130" s="109">
        <f>+SUM(E5:E126)</f>
        <v>0</v>
      </c>
      <c r="E130" s="109">
        <f>+D130*0.02</f>
        <v>0</v>
      </c>
    </row>
    <row r="131" spans="1:6">
      <c r="A131" s="13"/>
      <c r="B131" s="14"/>
    </row>
    <row r="132" spans="1:6" ht="30" customHeight="1">
      <c r="A132" s="18"/>
      <c r="B132" s="19" t="s">
        <v>37</v>
      </c>
      <c r="C132" s="101"/>
      <c r="D132" s="111"/>
      <c r="E132" s="116">
        <f>SUM(E5:E130)</f>
        <v>0</v>
      </c>
      <c r="F132" s="25"/>
    </row>
    <row r="133" spans="1:6">
      <c r="E133" s="140"/>
      <c r="F133" s="25"/>
    </row>
    <row r="134" spans="1:6">
      <c r="E134" s="141"/>
      <c r="F134" s="25"/>
    </row>
    <row r="135" spans="1:6">
      <c r="E135" s="141"/>
      <c r="F135" s="3"/>
    </row>
    <row r="136" spans="1:6">
      <c r="E136" s="141"/>
      <c r="F136" s="3"/>
    </row>
  </sheetData>
  <sheetProtection password="CAA5" sheet="1" objects="1" scenarios="1" selectLockedCells="1"/>
  <printOptions gridLines="1" gridLinesSet="0"/>
  <pageMargins left="0.75" right="0.75" top="1" bottom="1" header="0.5" footer="0.5"/>
  <pageSetup paperSize="9" orientation="portrait" horizontalDpi="360" verticalDpi="300" r:id="rId1"/>
  <headerFooter alignWithMargins="0">
    <oddHeader>&amp;A</oddHeader>
    <oddFooter>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65"/>
  <sheetViews>
    <sheetView workbookViewId="0">
      <selection activeCell="D10" sqref="D10"/>
    </sheetView>
  </sheetViews>
  <sheetFormatPr defaultColWidth="9.28515625" defaultRowHeight="15"/>
  <cols>
    <col min="1" max="1" width="5" style="5" customWidth="1"/>
    <col min="2" max="2" width="46.140625" style="7" customWidth="1"/>
    <col min="3" max="3" width="8.28515625" style="34" customWidth="1"/>
    <col min="4" max="4" width="11.28515625" style="109" customWidth="1"/>
    <col min="5" max="5" width="12.42578125" style="110" customWidth="1"/>
    <col min="6" max="6" width="7" style="1" customWidth="1"/>
    <col min="7" max="16384" width="9.28515625" style="1"/>
  </cols>
  <sheetData>
    <row r="2" spans="1:6" s="12" customFormat="1" ht="19.5" customHeight="1" thickBot="1">
      <c r="A2" s="29" t="s">
        <v>30</v>
      </c>
      <c r="B2" s="38" t="s">
        <v>41</v>
      </c>
      <c r="C2" s="35"/>
      <c r="D2" s="131" t="s">
        <v>38</v>
      </c>
      <c r="E2" s="132" t="s">
        <v>39</v>
      </c>
      <c r="F2" s="37"/>
    </row>
    <row r="3" spans="1:6" s="27" customFormat="1" ht="43.5" thickBot="1">
      <c r="A3" s="46"/>
      <c r="B3" s="47" t="s">
        <v>79</v>
      </c>
      <c r="C3" s="48"/>
      <c r="D3" s="133"/>
      <c r="E3" s="134"/>
      <c r="F3" s="33"/>
    </row>
    <row r="4" spans="1:6" ht="57.75">
      <c r="A4" s="30">
        <f>COUNT(#REF!)+1</f>
        <v>1</v>
      </c>
      <c r="B4" s="41" t="s">
        <v>321</v>
      </c>
      <c r="C4" s="42" t="s">
        <v>36</v>
      </c>
      <c r="D4" s="106"/>
    </row>
    <row r="5" spans="1:6">
      <c r="A5" s="13"/>
      <c r="B5" s="41"/>
      <c r="C5" s="42">
        <v>1</v>
      </c>
      <c r="D5" s="106"/>
      <c r="E5" s="110">
        <f>+C5*D5</f>
        <v>0</v>
      </c>
    </row>
    <row r="6" spans="1:6">
      <c r="A6" s="13"/>
      <c r="B6" s="41"/>
      <c r="C6" s="42"/>
      <c r="D6" s="106"/>
    </row>
    <row r="7" spans="1:6" ht="48" customHeight="1">
      <c r="A7" s="30">
        <f>COUNT($A$4:A6)+1</f>
        <v>2</v>
      </c>
      <c r="B7" s="14" t="s">
        <v>43</v>
      </c>
      <c r="C7" s="15" t="s">
        <v>44</v>
      </c>
      <c r="D7" s="106"/>
    </row>
    <row r="8" spans="1:6">
      <c r="A8" s="13"/>
      <c r="B8" s="15"/>
      <c r="C8" s="2">
        <v>150</v>
      </c>
      <c r="D8" s="106"/>
      <c r="E8" s="110">
        <f>+C8*D8</f>
        <v>0</v>
      </c>
    </row>
    <row r="9" spans="1:6">
      <c r="A9" s="13"/>
      <c r="B9" s="43"/>
      <c r="C9" s="42"/>
      <c r="D9" s="106"/>
    </row>
    <row r="10" spans="1:6" ht="71.25">
      <c r="A10" s="30">
        <f>COUNT($A$4:A9)+1</f>
        <v>3</v>
      </c>
      <c r="B10" s="44" t="s">
        <v>322</v>
      </c>
      <c r="C10" s="42" t="s">
        <v>36</v>
      </c>
      <c r="D10" s="106"/>
    </row>
    <row r="11" spans="1:6">
      <c r="A11" s="13"/>
      <c r="B11" s="43"/>
      <c r="C11" s="42">
        <v>1</v>
      </c>
      <c r="D11" s="106"/>
      <c r="E11" s="110">
        <f>+C11*D11</f>
        <v>0</v>
      </c>
    </row>
    <row r="12" spans="1:6">
      <c r="A12" s="13"/>
      <c r="B12" s="43"/>
      <c r="C12" s="42"/>
      <c r="D12" s="106"/>
    </row>
    <row r="13" spans="1:6" ht="85.5">
      <c r="A13" s="30">
        <f>COUNT($A$1:A12)+1</f>
        <v>4</v>
      </c>
      <c r="B13" s="44" t="s">
        <v>323</v>
      </c>
      <c r="C13" s="42" t="s">
        <v>36</v>
      </c>
      <c r="D13" s="106"/>
    </row>
    <row r="14" spans="1:6">
      <c r="A14" s="13"/>
      <c r="B14" s="43"/>
      <c r="C14" s="42">
        <v>4</v>
      </c>
      <c r="D14" s="106"/>
      <c r="E14" s="110">
        <f>+C14*D14</f>
        <v>0</v>
      </c>
    </row>
    <row r="15" spans="1:6">
      <c r="A15" s="13"/>
      <c r="B15" s="43"/>
      <c r="C15" s="42"/>
      <c r="D15" s="106"/>
    </row>
    <row r="16" spans="1:6" ht="85.5">
      <c r="A16" s="30">
        <f>COUNT($A$1:A15)+1</f>
        <v>5</v>
      </c>
      <c r="B16" s="44" t="s">
        <v>324</v>
      </c>
      <c r="C16" s="42" t="s">
        <v>36</v>
      </c>
      <c r="D16" s="106"/>
    </row>
    <row r="17" spans="1:5">
      <c r="A17" s="13"/>
      <c r="B17" s="43"/>
      <c r="C17" s="42">
        <v>3</v>
      </c>
      <c r="D17" s="106"/>
      <c r="E17" s="110">
        <f>+C17*D17</f>
        <v>0</v>
      </c>
    </row>
    <row r="18" spans="1:5">
      <c r="A18" s="13"/>
      <c r="B18" s="43"/>
      <c r="C18" s="42"/>
      <c r="D18" s="106"/>
    </row>
    <row r="19" spans="1:5" ht="71.25">
      <c r="A19" s="30">
        <f>COUNT($A$1:A18)+1</f>
        <v>6</v>
      </c>
      <c r="B19" s="44" t="s">
        <v>325</v>
      </c>
      <c r="C19" s="42" t="s">
        <v>36</v>
      </c>
      <c r="D19" s="106"/>
    </row>
    <row r="20" spans="1:5">
      <c r="A20" s="13"/>
      <c r="B20" s="43"/>
      <c r="C20" s="42">
        <v>8</v>
      </c>
      <c r="D20" s="106"/>
      <c r="E20" s="110">
        <f>+C20*D20</f>
        <v>0</v>
      </c>
    </row>
    <row r="21" spans="1:5">
      <c r="A21" s="13"/>
      <c r="B21" s="43"/>
      <c r="C21" s="42"/>
      <c r="D21" s="106"/>
    </row>
    <row r="22" spans="1:5" ht="28.5">
      <c r="A22" s="30">
        <f>COUNT($A$1:A21)+1</f>
        <v>7</v>
      </c>
      <c r="B22" s="44" t="s">
        <v>326</v>
      </c>
      <c r="C22" s="42" t="s">
        <v>33</v>
      </c>
      <c r="D22" s="106"/>
    </row>
    <row r="23" spans="1:5">
      <c r="A23" s="13"/>
      <c r="B23" s="43"/>
      <c r="C23" s="42">
        <v>15</v>
      </c>
      <c r="D23" s="106"/>
      <c r="E23" s="110">
        <f>+C23*D23</f>
        <v>0</v>
      </c>
    </row>
    <row r="24" spans="1:5">
      <c r="A24" s="13"/>
      <c r="B24" s="43"/>
      <c r="C24" s="42"/>
      <c r="D24" s="106"/>
    </row>
    <row r="25" spans="1:5">
      <c r="A25" s="13"/>
      <c r="B25" s="44" t="s">
        <v>77</v>
      </c>
      <c r="C25" s="42" t="s">
        <v>33</v>
      </c>
      <c r="D25" s="106"/>
    </row>
    <row r="26" spans="1:5">
      <c r="A26" s="13"/>
      <c r="B26" s="96" t="s">
        <v>297</v>
      </c>
      <c r="C26" s="42">
        <v>8</v>
      </c>
      <c r="D26" s="106"/>
      <c r="E26" s="110">
        <f>+C26*D26</f>
        <v>0</v>
      </c>
    </row>
    <row r="27" spans="1:5">
      <c r="A27" s="30">
        <f>COUNT($A$4:A26)+1</f>
        <v>8</v>
      </c>
      <c r="B27" s="14" t="s">
        <v>78</v>
      </c>
      <c r="C27" s="42" t="s">
        <v>33</v>
      </c>
      <c r="D27" s="106"/>
    </row>
    <row r="28" spans="1:5">
      <c r="A28" s="13"/>
      <c r="B28" s="43" t="s">
        <v>0</v>
      </c>
      <c r="C28" s="42">
        <v>12</v>
      </c>
      <c r="D28" s="106"/>
      <c r="E28" s="110">
        <f t="shared" ref="E28:E30" si="0">+C28*D28</f>
        <v>0</v>
      </c>
    </row>
    <row r="29" spans="1:5">
      <c r="A29" s="13"/>
      <c r="B29" s="43" t="s">
        <v>1</v>
      </c>
      <c r="C29" s="42">
        <v>2</v>
      </c>
      <c r="D29" s="106"/>
      <c r="E29" s="110">
        <f t="shared" si="0"/>
        <v>0</v>
      </c>
    </row>
    <row r="30" spans="1:5">
      <c r="A30" s="13"/>
      <c r="B30" s="43" t="s">
        <v>14</v>
      </c>
      <c r="C30" s="42">
        <v>1</v>
      </c>
      <c r="D30" s="106"/>
      <c r="E30" s="110">
        <f t="shared" si="0"/>
        <v>0</v>
      </c>
    </row>
    <row r="31" spans="1:5">
      <c r="A31" s="13"/>
      <c r="B31" s="43"/>
      <c r="C31" s="42"/>
      <c r="D31" s="106"/>
    </row>
    <row r="32" spans="1:5" ht="34.5" customHeight="1">
      <c r="A32" s="30">
        <f>COUNT($A$4:A31)+1</f>
        <v>9</v>
      </c>
      <c r="B32" s="41" t="s">
        <v>45</v>
      </c>
      <c r="C32" s="42" t="s">
        <v>31</v>
      </c>
      <c r="D32" s="106"/>
    </row>
    <row r="33" spans="1:5">
      <c r="A33" s="13"/>
      <c r="B33" s="43" t="s">
        <v>46</v>
      </c>
      <c r="C33" s="42">
        <v>65</v>
      </c>
      <c r="D33" s="106"/>
      <c r="E33" s="110">
        <f t="shared" ref="E33:E39" si="1">+C33*D33</f>
        <v>0</v>
      </c>
    </row>
    <row r="34" spans="1:5">
      <c r="A34" s="13"/>
      <c r="B34" s="43" t="s">
        <v>47</v>
      </c>
      <c r="C34" s="42">
        <f>63.5+6+4.5</f>
        <v>74</v>
      </c>
      <c r="D34" s="106"/>
      <c r="E34" s="110">
        <f t="shared" si="1"/>
        <v>0</v>
      </c>
    </row>
    <row r="35" spans="1:5">
      <c r="A35" s="13"/>
      <c r="B35" s="43" t="s">
        <v>48</v>
      </c>
      <c r="C35" s="42">
        <f>65+6</f>
        <v>71</v>
      </c>
      <c r="D35" s="106"/>
      <c r="E35" s="110">
        <f t="shared" si="1"/>
        <v>0</v>
      </c>
    </row>
    <row r="36" spans="1:5">
      <c r="A36" s="13"/>
      <c r="B36" s="43" t="s">
        <v>18</v>
      </c>
      <c r="C36" s="42">
        <f>63.5+4</f>
        <v>67.5</v>
      </c>
      <c r="D36" s="106"/>
      <c r="E36" s="110">
        <f t="shared" si="1"/>
        <v>0</v>
      </c>
    </row>
    <row r="37" spans="1:5">
      <c r="A37" s="13"/>
      <c r="B37" s="43" t="s">
        <v>5</v>
      </c>
      <c r="C37" s="42">
        <v>6</v>
      </c>
      <c r="D37" s="106"/>
      <c r="E37" s="110">
        <f t="shared" si="1"/>
        <v>0</v>
      </c>
    </row>
    <row r="38" spans="1:5">
      <c r="A38" s="13"/>
      <c r="B38" s="43" t="s">
        <v>49</v>
      </c>
      <c r="C38" s="42">
        <v>5</v>
      </c>
      <c r="D38" s="106"/>
      <c r="E38" s="110">
        <f t="shared" si="1"/>
        <v>0</v>
      </c>
    </row>
    <row r="39" spans="1:5">
      <c r="A39" s="13"/>
      <c r="B39" s="43" t="s">
        <v>6</v>
      </c>
      <c r="C39" s="42">
        <v>10</v>
      </c>
      <c r="D39" s="106"/>
      <c r="E39" s="110">
        <f t="shared" si="1"/>
        <v>0</v>
      </c>
    </row>
    <row r="40" spans="1:5">
      <c r="A40" s="13"/>
      <c r="B40" s="43"/>
      <c r="C40" s="42"/>
      <c r="D40" s="106"/>
    </row>
    <row r="41" spans="1:5">
      <c r="A41" s="30">
        <f>COUNT($A$1:A39)+1</f>
        <v>10</v>
      </c>
      <c r="B41" s="41" t="s">
        <v>15</v>
      </c>
      <c r="C41" s="42" t="s">
        <v>44</v>
      </c>
      <c r="D41" s="106"/>
    </row>
    <row r="42" spans="1:5">
      <c r="A42" s="13"/>
      <c r="B42" s="43" t="s">
        <v>16</v>
      </c>
      <c r="C42" s="42">
        <v>11</v>
      </c>
      <c r="D42" s="106"/>
      <c r="E42" s="110">
        <f>+C42*D42</f>
        <v>0</v>
      </c>
    </row>
    <row r="43" spans="1:5">
      <c r="A43" s="13"/>
      <c r="B43" s="43"/>
      <c r="C43" s="42"/>
      <c r="D43" s="106"/>
    </row>
    <row r="44" spans="1:5">
      <c r="A44" s="30">
        <f>COUNT($A$1:A42)+1</f>
        <v>11</v>
      </c>
      <c r="B44" s="41" t="s">
        <v>80</v>
      </c>
      <c r="C44" s="42" t="s">
        <v>31</v>
      </c>
      <c r="D44" s="106"/>
    </row>
    <row r="45" spans="1:5">
      <c r="A45" s="13"/>
      <c r="B45" s="43" t="s">
        <v>16</v>
      </c>
      <c r="C45" s="42">
        <v>5</v>
      </c>
      <c r="D45" s="106"/>
      <c r="E45" s="110">
        <f>+C45*D45</f>
        <v>0</v>
      </c>
    </row>
    <row r="46" spans="1:5">
      <c r="A46" s="13"/>
      <c r="B46" s="43"/>
      <c r="C46" s="42"/>
      <c r="D46" s="106"/>
    </row>
    <row r="47" spans="1:5" ht="28.5">
      <c r="A47" s="30">
        <f>COUNT($A$4:A46)+1</f>
        <v>12</v>
      </c>
      <c r="B47" s="52" t="s">
        <v>81</v>
      </c>
      <c r="C47" s="51" t="s">
        <v>33</v>
      </c>
      <c r="D47" s="106"/>
      <c r="E47" s="107"/>
    </row>
    <row r="48" spans="1:5">
      <c r="A48" s="30"/>
      <c r="B48" s="43"/>
      <c r="C48" s="51">
        <v>8</v>
      </c>
      <c r="D48" s="106"/>
      <c r="E48" s="110">
        <f>+C48*D48</f>
        <v>0</v>
      </c>
    </row>
    <row r="49" spans="1:5">
      <c r="A49" s="30"/>
      <c r="B49" s="43"/>
      <c r="C49" s="49"/>
      <c r="D49" s="106"/>
      <c r="E49" s="107"/>
    </row>
    <row r="50" spans="1:5" ht="28.5">
      <c r="A50" s="30">
        <f>COUNT($A$4:A49)+1</f>
        <v>13</v>
      </c>
      <c r="B50" s="41" t="s">
        <v>76</v>
      </c>
      <c r="C50" s="51" t="s">
        <v>73</v>
      </c>
      <c r="D50" s="106"/>
      <c r="E50" s="107"/>
    </row>
    <row r="51" spans="1:5">
      <c r="A51" s="30"/>
      <c r="B51" s="43" t="s">
        <v>74</v>
      </c>
      <c r="C51" s="51">
        <v>25</v>
      </c>
      <c r="D51" s="106"/>
      <c r="E51" s="110">
        <f>+C51*D51</f>
        <v>0</v>
      </c>
    </row>
    <row r="52" spans="1:5">
      <c r="A52" s="30"/>
      <c r="B52" s="43"/>
      <c r="C52" s="51"/>
      <c r="D52" s="106"/>
      <c r="E52" s="107"/>
    </row>
    <row r="53" spans="1:5" ht="42.75">
      <c r="A53" s="30">
        <f>COUNT($A$4:A52)+1</f>
        <v>14</v>
      </c>
      <c r="B53" s="41" t="s">
        <v>82</v>
      </c>
      <c r="C53" s="51"/>
      <c r="D53" s="106"/>
      <c r="E53" s="107"/>
    </row>
    <row r="54" spans="1:5">
      <c r="A54" s="30"/>
      <c r="B54" s="43"/>
      <c r="C54" s="51"/>
      <c r="D54" s="106">
        <f>+SUM(E51+E48+E45+E42+E39+E38+E37+E36+E35+E34+E33+E30+E29+E28+E26+E23+E20+E17+E14+E11+E8+E5)</f>
        <v>0</v>
      </c>
      <c r="E54" s="107">
        <f>+D54*0.005</f>
        <v>0</v>
      </c>
    </row>
    <row r="55" spans="1:5">
      <c r="A55" s="30">
        <f>COUNT($A$4:A54)+1</f>
        <v>15</v>
      </c>
      <c r="B55" s="14" t="s">
        <v>11</v>
      </c>
    </row>
    <row r="56" spans="1:5">
      <c r="A56" s="13"/>
      <c r="B56" s="15" t="s">
        <v>83</v>
      </c>
      <c r="D56" s="106">
        <f>+SUM(E51+E48+E45+E42+E39+E38+E37+E36+E35+E34+E33+E30+E29+E28+E26+E23+E20+E17+E14+E11+E8+E5)</f>
        <v>0</v>
      </c>
      <c r="E56" s="110">
        <f>+D56*0.01</f>
        <v>0</v>
      </c>
    </row>
    <row r="57" spans="1:5">
      <c r="A57" s="13"/>
      <c r="B57" s="15"/>
    </row>
    <row r="58" spans="1:5" ht="42.75">
      <c r="A58" s="30">
        <f>COUNT($A$4:A57)+1</f>
        <v>16</v>
      </c>
      <c r="B58" s="41" t="s">
        <v>70</v>
      </c>
      <c r="C58" s="49"/>
      <c r="D58" s="106"/>
      <c r="E58" s="107"/>
    </row>
    <row r="59" spans="1:5">
      <c r="A59" s="30"/>
      <c r="B59" s="43" t="s">
        <v>84</v>
      </c>
      <c r="C59" s="49"/>
      <c r="D59" s="106">
        <f>+SUM(E51+E48+E45+E42+E39+E38+E37+E36+E35+E34+E33+E30+E29+E28+E26+E23+E20+E17+E14+E11+E8+E5)</f>
        <v>0</v>
      </c>
      <c r="E59" s="107">
        <f>+D59*0.03</f>
        <v>0</v>
      </c>
    </row>
    <row r="60" spans="1:5">
      <c r="A60" s="13"/>
      <c r="B60" s="15"/>
    </row>
    <row r="61" spans="1:5" ht="30" customHeight="1">
      <c r="A61" s="31"/>
      <c r="B61" s="19" t="s">
        <v>37</v>
      </c>
      <c r="C61" s="36"/>
      <c r="D61" s="111"/>
      <c r="E61" s="112">
        <f>SUM(E4:E60)</f>
        <v>0</v>
      </c>
    </row>
    <row r="62" spans="1:5">
      <c r="A62" s="21"/>
      <c r="B62" s="22"/>
    </row>
    <row r="63" spans="1:5">
      <c r="A63" s="21"/>
      <c r="B63" s="22"/>
    </row>
    <row r="64" spans="1:5">
      <c r="A64" s="21"/>
      <c r="B64" s="23"/>
    </row>
    <row r="65" spans="2:2">
      <c r="B65" s="24"/>
    </row>
  </sheetData>
  <sheetProtection password="CAA5" sheet="1" objects="1" scenarios="1" selectLockedCells="1"/>
  <phoneticPr fontId="1" type="noConversion"/>
  <printOptions gridLines="1" gridLinesSet="0"/>
  <pageMargins left="0.75" right="0.75" top="1" bottom="1" header="0.5" footer="0.5"/>
  <pageSetup paperSize="9" orientation="portrait" horizontalDpi="4294967293" verticalDpi="0" r:id="rId1"/>
  <headerFooter alignWithMargins="0">
    <oddHeader>&amp;A</oddHeader>
    <oddFooter>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194"/>
  <sheetViews>
    <sheetView workbookViewId="0">
      <selection activeCell="H5" sqref="H5"/>
    </sheetView>
  </sheetViews>
  <sheetFormatPr defaultColWidth="9.28515625" defaultRowHeight="12.75"/>
  <cols>
    <col min="1" max="1" width="5" style="59" customWidth="1"/>
    <col min="2" max="2" width="19.5703125" style="57" customWidth="1"/>
    <col min="3" max="3" width="6" style="57" customWidth="1"/>
    <col min="4" max="5" width="9.28515625" style="57" customWidth="1"/>
    <col min="6" max="6" width="7" style="57" customWidth="1"/>
    <col min="7" max="7" width="11.5703125" style="145" customWidth="1"/>
    <col min="8" max="8" width="13.7109375" style="145" customWidth="1"/>
    <col min="9" max="11" width="9.28515625" style="58" customWidth="1"/>
    <col min="12" max="256" width="9.28515625" style="57"/>
    <col min="257" max="257" width="5" style="57" customWidth="1"/>
    <col min="258" max="258" width="19.5703125" style="57" customWidth="1"/>
    <col min="259" max="259" width="6" style="57" customWidth="1"/>
    <col min="260" max="261" width="9.28515625" style="57" customWidth="1"/>
    <col min="262" max="262" width="7" style="57" customWidth="1"/>
    <col min="263" max="263" width="8.5703125" style="57" customWidth="1"/>
    <col min="264" max="264" width="10.7109375" style="57" customWidth="1"/>
    <col min="265" max="267" width="9.28515625" style="57" customWidth="1"/>
    <col min="268" max="512" width="9.28515625" style="57"/>
    <col min="513" max="513" width="5" style="57" customWidth="1"/>
    <col min="514" max="514" width="19.5703125" style="57" customWidth="1"/>
    <col min="515" max="515" width="6" style="57" customWidth="1"/>
    <col min="516" max="517" width="9.28515625" style="57" customWidth="1"/>
    <col min="518" max="518" width="7" style="57" customWidth="1"/>
    <col min="519" max="519" width="8.5703125" style="57" customWidth="1"/>
    <col min="520" max="520" width="10.7109375" style="57" customWidth="1"/>
    <col min="521" max="523" width="9.28515625" style="57" customWidth="1"/>
    <col min="524" max="768" width="9.28515625" style="57"/>
    <col min="769" max="769" width="5" style="57" customWidth="1"/>
    <col min="770" max="770" width="19.5703125" style="57" customWidth="1"/>
    <col min="771" max="771" width="6" style="57" customWidth="1"/>
    <col min="772" max="773" width="9.28515625" style="57" customWidth="1"/>
    <col min="774" max="774" width="7" style="57" customWidth="1"/>
    <col min="775" max="775" width="8.5703125" style="57" customWidth="1"/>
    <col min="776" max="776" width="10.7109375" style="57" customWidth="1"/>
    <col min="777" max="779" width="9.28515625" style="57" customWidth="1"/>
    <col min="780" max="1024" width="9.28515625" style="57"/>
    <col min="1025" max="1025" width="5" style="57" customWidth="1"/>
    <col min="1026" max="1026" width="19.5703125" style="57" customWidth="1"/>
    <col min="1027" max="1027" width="6" style="57" customWidth="1"/>
    <col min="1028" max="1029" width="9.28515625" style="57" customWidth="1"/>
    <col min="1030" max="1030" width="7" style="57" customWidth="1"/>
    <col min="1031" max="1031" width="8.5703125" style="57" customWidth="1"/>
    <col min="1032" max="1032" width="10.7109375" style="57" customWidth="1"/>
    <col min="1033" max="1035" width="9.28515625" style="57" customWidth="1"/>
    <col min="1036" max="1280" width="9.28515625" style="57"/>
    <col min="1281" max="1281" width="5" style="57" customWidth="1"/>
    <col min="1282" max="1282" width="19.5703125" style="57" customWidth="1"/>
    <col min="1283" max="1283" width="6" style="57" customWidth="1"/>
    <col min="1284" max="1285" width="9.28515625" style="57" customWidth="1"/>
    <col min="1286" max="1286" width="7" style="57" customWidth="1"/>
    <col min="1287" max="1287" width="8.5703125" style="57" customWidth="1"/>
    <col min="1288" max="1288" width="10.7109375" style="57" customWidth="1"/>
    <col min="1289" max="1291" width="9.28515625" style="57" customWidth="1"/>
    <col min="1292" max="1536" width="9.28515625" style="57"/>
    <col min="1537" max="1537" width="5" style="57" customWidth="1"/>
    <col min="1538" max="1538" width="19.5703125" style="57" customWidth="1"/>
    <col min="1539" max="1539" width="6" style="57" customWidth="1"/>
    <col min="1540" max="1541" width="9.28515625" style="57" customWidth="1"/>
    <col min="1542" max="1542" width="7" style="57" customWidth="1"/>
    <col min="1543" max="1543" width="8.5703125" style="57" customWidth="1"/>
    <col min="1544" max="1544" width="10.7109375" style="57" customWidth="1"/>
    <col min="1545" max="1547" width="9.28515625" style="57" customWidth="1"/>
    <col min="1548" max="1792" width="9.28515625" style="57"/>
    <col min="1793" max="1793" width="5" style="57" customWidth="1"/>
    <col min="1794" max="1794" width="19.5703125" style="57" customWidth="1"/>
    <col min="1795" max="1795" width="6" style="57" customWidth="1"/>
    <col min="1796" max="1797" width="9.28515625" style="57" customWidth="1"/>
    <col min="1798" max="1798" width="7" style="57" customWidth="1"/>
    <col min="1799" max="1799" width="8.5703125" style="57" customWidth="1"/>
    <col min="1800" max="1800" width="10.7109375" style="57" customWidth="1"/>
    <col min="1801" max="1803" width="9.28515625" style="57" customWidth="1"/>
    <col min="1804" max="2048" width="9.28515625" style="57"/>
    <col min="2049" max="2049" width="5" style="57" customWidth="1"/>
    <col min="2050" max="2050" width="19.5703125" style="57" customWidth="1"/>
    <col min="2051" max="2051" width="6" style="57" customWidth="1"/>
    <col min="2052" max="2053" width="9.28515625" style="57" customWidth="1"/>
    <col min="2054" max="2054" width="7" style="57" customWidth="1"/>
    <col min="2055" max="2055" width="8.5703125" style="57" customWidth="1"/>
    <col min="2056" max="2056" width="10.7109375" style="57" customWidth="1"/>
    <col min="2057" max="2059" width="9.28515625" style="57" customWidth="1"/>
    <col min="2060" max="2304" width="9.28515625" style="57"/>
    <col min="2305" max="2305" width="5" style="57" customWidth="1"/>
    <col min="2306" max="2306" width="19.5703125" style="57" customWidth="1"/>
    <col min="2307" max="2307" width="6" style="57" customWidth="1"/>
    <col min="2308" max="2309" width="9.28515625" style="57" customWidth="1"/>
    <col min="2310" max="2310" width="7" style="57" customWidth="1"/>
    <col min="2311" max="2311" width="8.5703125" style="57" customWidth="1"/>
    <col min="2312" max="2312" width="10.7109375" style="57" customWidth="1"/>
    <col min="2313" max="2315" width="9.28515625" style="57" customWidth="1"/>
    <col min="2316" max="2560" width="9.28515625" style="57"/>
    <col min="2561" max="2561" width="5" style="57" customWidth="1"/>
    <col min="2562" max="2562" width="19.5703125" style="57" customWidth="1"/>
    <col min="2563" max="2563" width="6" style="57" customWidth="1"/>
    <col min="2564" max="2565" width="9.28515625" style="57" customWidth="1"/>
    <col min="2566" max="2566" width="7" style="57" customWidth="1"/>
    <col min="2567" max="2567" width="8.5703125" style="57" customWidth="1"/>
    <col min="2568" max="2568" width="10.7109375" style="57" customWidth="1"/>
    <col min="2569" max="2571" width="9.28515625" style="57" customWidth="1"/>
    <col min="2572" max="2816" width="9.28515625" style="57"/>
    <col min="2817" max="2817" width="5" style="57" customWidth="1"/>
    <col min="2818" max="2818" width="19.5703125" style="57" customWidth="1"/>
    <col min="2819" max="2819" width="6" style="57" customWidth="1"/>
    <col min="2820" max="2821" width="9.28515625" style="57" customWidth="1"/>
    <col min="2822" max="2822" width="7" style="57" customWidth="1"/>
    <col min="2823" max="2823" width="8.5703125" style="57" customWidth="1"/>
    <col min="2824" max="2824" width="10.7109375" style="57" customWidth="1"/>
    <col min="2825" max="2827" width="9.28515625" style="57" customWidth="1"/>
    <col min="2828" max="3072" width="9.28515625" style="57"/>
    <col min="3073" max="3073" width="5" style="57" customWidth="1"/>
    <col min="3074" max="3074" width="19.5703125" style="57" customWidth="1"/>
    <col min="3075" max="3075" width="6" style="57" customWidth="1"/>
    <col min="3076" max="3077" width="9.28515625" style="57" customWidth="1"/>
    <col min="3078" max="3078" width="7" style="57" customWidth="1"/>
    <col min="3079" max="3079" width="8.5703125" style="57" customWidth="1"/>
    <col min="3080" max="3080" width="10.7109375" style="57" customWidth="1"/>
    <col min="3081" max="3083" width="9.28515625" style="57" customWidth="1"/>
    <col min="3084" max="3328" width="9.28515625" style="57"/>
    <col min="3329" max="3329" width="5" style="57" customWidth="1"/>
    <col min="3330" max="3330" width="19.5703125" style="57" customWidth="1"/>
    <col min="3331" max="3331" width="6" style="57" customWidth="1"/>
    <col min="3332" max="3333" width="9.28515625" style="57" customWidth="1"/>
    <col min="3334" max="3334" width="7" style="57" customWidth="1"/>
    <col min="3335" max="3335" width="8.5703125" style="57" customWidth="1"/>
    <col min="3336" max="3336" width="10.7109375" style="57" customWidth="1"/>
    <col min="3337" max="3339" width="9.28515625" style="57" customWidth="1"/>
    <col min="3340" max="3584" width="9.28515625" style="57"/>
    <col min="3585" max="3585" width="5" style="57" customWidth="1"/>
    <col min="3586" max="3586" width="19.5703125" style="57" customWidth="1"/>
    <col min="3587" max="3587" width="6" style="57" customWidth="1"/>
    <col min="3588" max="3589" width="9.28515625" style="57" customWidth="1"/>
    <col min="3590" max="3590" width="7" style="57" customWidth="1"/>
    <col min="3591" max="3591" width="8.5703125" style="57" customWidth="1"/>
    <col min="3592" max="3592" width="10.7109375" style="57" customWidth="1"/>
    <col min="3593" max="3595" width="9.28515625" style="57" customWidth="1"/>
    <col min="3596" max="3840" width="9.28515625" style="57"/>
    <col min="3841" max="3841" width="5" style="57" customWidth="1"/>
    <col min="3842" max="3842" width="19.5703125" style="57" customWidth="1"/>
    <col min="3843" max="3843" width="6" style="57" customWidth="1"/>
    <col min="3844" max="3845" width="9.28515625" style="57" customWidth="1"/>
    <col min="3846" max="3846" width="7" style="57" customWidth="1"/>
    <col min="3847" max="3847" width="8.5703125" style="57" customWidth="1"/>
    <col min="3848" max="3848" width="10.7109375" style="57" customWidth="1"/>
    <col min="3849" max="3851" width="9.28515625" style="57" customWidth="1"/>
    <col min="3852" max="4096" width="9.28515625" style="57"/>
    <col min="4097" max="4097" width="5" style="57" customWidth="1"/>
    <col min="4098" max="4098" width="19.5703125" style="57" customWidth="1"/>
    <col min="4099" max="4099" width="6" style="57" customWidth="1"/>
    <col min="4100" max="4101" width="9.28515625" style="57" customWidth="1"/>
    <col min="4102" max="4102" width="7" style="57" customWidth="1"/>
    <col min="4103" max="4103" width="8.5703125" style="57" customWidth="1"/>
    <col min="4104" max="4104" width="10.7109375" style="57" customWidth="1"/>
    <col min="4105" max="4107" width="9.28515625" style="57" customWidth="1"/>
    <col min="4108" max="4352" width="9.28515625" style="57"/>
    <col min="4353" max="4353" width="5" style="57" customWidth="1"/>
    <col min="4354" max="4354" width="19.5703125" style="57" customWidth="1"/>
    <col min="4355" max="4355" width="6" style="57" customWidth="1"/>
    <col min="4356" max="4357" width="9.28515625" style="57" customWidth="1"/>
    <col min="4358" max="4358" width="7" style="57" customWidth="1"/>
    <col min="4359" max="4359" width="8.5703125" style="57" customWidth="1"/>
    <col min="4360" max="4360" width="10.7109375" style="57" customWidth="1"/>
    <col min="4361" max="4363" width="9.28515625" style="57" customWidth="1"/>
    <col min="4364" max="4608" width="9.28515625" style="57"/>
    <col min="4609" max="4609" width="5" style="57" customWidth="1"/>
    <col min="4610" max="4610" width="19.5703125" style="57" customWidth="1"/>
    <col min="4611" max="4611" width="6" style="57" customWidth="1"/>
    <col min="4612" max="4613" width="9.28515625" style="57" customWidth="1"/>
    <col min="4614" max="4614" width="7" style="57" customWidth="1"/>
    <col min="4615" max="4615" width="8.5703125" style="57" customWidth="1"/>
    <col min="4616" max="4616" width="10.7109375" style="57" customWidth="1"/>
    <col min="4617" max="4619" width="9.28515625" style="57" customWidth="1"/>
    <col min="4620" max="4864" width="9.28515625" style="57"/>
    <col min="4865" max="4865" width="5" style="57" customWidth="1"/>
    <col min="4866" max="4866" width="19.5703125" style="57" customWidth="1"/>
    <col min="4867" max="4867" width="6" style="57" customWidth="1"/>
    <col min="4868" max="4869" width="9.28515625" style="57" customWidth="1"/>
    <col min="4870" max="4870" width="7" style="57" customWidth="1"/>
    <col min="4871" max="4871" width="8.5703125" style="57" customWidth="1"/>
    <col min="4872" max="4872" width="10.7109375" style="57" customWidth="1"/>
    <col min="4873" max="4875" width="9.28515625" style="57" customWidth="1"/>
    <col min="4876" max="5120" width="9.28515625" style="57"/>
    <col min="5121" max="5121" width="5" style="57" customWidth="1"/>
    <col min="5122" max="5122" width="19.5703125" style="57" customWidth="1"/>
    <col min="5123" max="5123" width="6" style="57" customWidth="1"/>
    <col min="5124" max="5125" width="9.28515625" style="57" customWidth="1"/>
    <col min="5126" max="5126" width="7" style="57" customWidth="1"/>
    <col min="5127" max="5127" width="8.5703125" style="57" customWidth="1"/>
    <col min="5128" max="5128" width="10.7109375" style="57" customWidth="1"/>
    <col min="5129" max="5131" width="9.28515625" style="57" customWidth="1"/>
    <col min="5132" max="5376" width="9.28515625" style="57"/>
    <col min="5377" max="5377" width="5" style="57" customWidth="1"/>
    <col min="5378" max="5378" width="19.5703125" style="57" customWidth="1"/>
    <col min="5379" max="5379" width="6" style="57" customWidth="1"/>
    <col min="5380" max="5381" width="9.28515625" style="57" customWidth="1"/>
    <col min="5382" max="5382" width="7" style="57" customWidth="1"/>
    <col min="5383" max="5383" width="8.5703125" style="57" customWidth="1"/>
    <col min="5384" max="5384" width="10.7109375" style="57" customWidth="1"/>
    <col min="5385" max="5387" width="9.28515625" style="57" customWidth="1"/>
    <col min="5388" max="5632" width="9.28515625" style="57"/>
    <col min="5633" max="5633" width="5" style="57" customWidth="1"/>
    <col min="5634" max="5634" width="19.5703125" style="57" customWidth="1"/>
    <col min="5635" max="5635" width="6" style="57" customWidth="1"/>
    <col min="5636" max="5637" width="9.28515625" style="57" customWidth="1"/>
    <col min="5638" max="5638" width="7" style="57" customWidth="1"/>
    <col min="5639" max="5639" width="8.5703125" style="57" customWidth="1"/>
    <col min="5640" max="5640" width="10.7109375" style="57" customWidth="1"/>
    <col min="5641" max="5643" width="9.28515625" style="57" customWidth="1"/>
    <col min="5644" max="5888" width="9.28515625" style="57"/>
    <col min="5889" max="5889" width="5" style="57" customWidth="1"/>
    <col min="5890" max="5890" width="19.5703125" style="57" customWidth="1"/>
    <col min="5891" max="5891" width="6" style="57" customWidth="1"/>
    <col min="5892" max="5893" width="9.28515625" style="57" customWidth="1"/>
    <col min="5894" max="5894" width="7" style="57" customWidth="1"/>
    <col min="5895" max="5895" width="8.5703125" style="57" customWidth="1"/>
    <col min="5896" max="5896" width="10.7109375" style="57" customWidth="1"/>
    <col min="5897" max="5899" width="9.28515625" style="57" customWidth="1"/>
    <col min="5900" max="6144" width="9.28515625" style="57"/>
    <col min="6145" max="6145" width="5" style="57" customWidth="1"/>
    <col min="6146" max="6146" width="19.5703125" style="57" customWidth="1"/>
    <col min="6147" max="6147" width="6" style="57" customWidth="1"/>
    <col min="6148" max="6149" width="9.28515625" style="57" customWidth="1"/>
    <col min="6150" max="6150" width="7" style="57" customWidth="1"/>
    <col min="6151" max="6151" width="8.5703125" style="57" customWidth="1"/>
    <col min="6152" max="6152" width="10.7109375" style="57" customWidth="1"/>
    <col min="6153" max="6155" width="9.28515625" style="57" customWidth="1"/>
    <col min="6156" max="6400" width="9.28515625" style="57"/>
    <col min="6401" max="6401" width="5" style="57" customWidth="1"/>
    <col min="6402" max="6402" width="19.5703125" style="57" customWidth="1"/>
    <col min="6403" max="6403" width="6" style="57" customWidth="1"/>
    <col min="6404" max="6405" width="9.28515625" style="57" customWidth="1"/>
    <col min="6406" max="6406" width="7" style="57" customWidth="1"/>
    <col min="6407" max="6407" width="8.5703125" style="57" customWidth="1"/>
    <col min="6408" max="6408" width="10.7109375" style="57" customWidth="1"/>
    <col min="6409" max="6411" width="9.28515625" style="57" customWidth="1"/>
    <col min="6412" max="6656" width="9.28515625" style="57"/>
    <col min="6657" max="6657" width="5" style="57" customWidth="1"/>
    <col min="6658" max="6658" width="19.5703125" style="57" customWidth="1"/>
    <col min="6659" max="6659" width="6" style="57" customWidth="1"/>
    <col min="6660" max="6661" width="9.28515625" style="57" customWidth="1"/>
    <col min="6662" max="6662" width="7" style="57" customWidth="1"/>
    <col min="6663" max="6663" width="8.5703125" style="57" customWidth="1"/>
    <col min="6664" max="6664" width="10.7109375" style="57" customWidth="1"/>
    <col min="6665" max="6667" width="9.28515625" style="57" customWidth="1"/>
    <col min="6668" max="6912" width="9.28515625" style="57"/>
    <col min="6913" max="6913" width="5" style="57" customWidth="1"/>
    <col min="6914" max="6914" width="19.5703125" style="57" customWidth="1"/>
    <col min="6915" max="6915" width="6" style="57" customWidth="1"/>
    <col min="6916" max="6917" width="9.28515625" style="57" customWidth="1"/>
    <col min="6918" max="6918" width="7" style="57" customWidth="1"/>
    <col min="6919" max="6919" width="8.5703125" style="57" customWidth="1"/>
    <col min="6920" max="6920" width="10.7109375" style="57" customWidth="1"/>
    <col min="6921" max="6923" width="9.28515625" style="57" customWidth="1"/>
    <col min="6924" max="7168" width="9.28515625" style="57"/>
    <col min="7169" max="7169" width="5" style="57" customWidth="1"/>
    <col min="7170" max="7170" width="19.5703125" style="57" customWidth="1"/>
    <col min="7171" max="7171" width="6" style="57" customWidth="1"/>
    <col min="7172" max="7173" width="9.28515625" style="57" customWidth="1"/>
    <col min="7174" max="7174" width="7" style="57" customWidth="1"/>
    <col min="7175" max="7175" width="8.5703125" style="57" customWidth="1"/>
    <col min="7176" max="7176" width="10.7109375" style="57" customWidth="1"/>
    <col min="7177" max="7179" width="9.28515625" style="57" customWidth="1"/>
    <col min="7180" max="7424" width="9.28515625" style="57"/>
    <col min="7425" max="7425" width="5" style="57" customWidth="1"/>
    <col min="7426" max="7426" width="19.5703125" style="57" customWidth="1"/>
    <col min="7427" max="7427" width="6" style="57" customWidth="1"/>
    <col min="7428" max="7429" width="9.28515625" style="57" customWidth="1"/>
    <col min="7430" max="7430" width="7" style="57" customWidth="1"/>
    <col min="7431" max="7431" width="8.5703125" style="57" customWidth="1"/>
    <col min="7432" max="7432" width="10.7109375" style="57" customWidth="1"/>
    <col min="7433" max="7435" width="9.28515625" style="57" customWidth="1"/>
    <col min="7436" max="7680" width="9.28515625" style="57"/>
    <col min="7681" max="7681" width="5" style="57" customWidth="1"/>
    <col min="7682" max="7682" width="19.5703125" style="57" customWidth="1"/>
    <col min="7683" max="7683" width="6" style="57" customWidth="1"/>
    <col min="7684" max="7685" width="9.28515625" style="57" customWidth="1"/>
    <col min="7686" max="7686" width="7" style="57" customWidth="1"/>
    <col min="7687" max="7687" width="8.5703125" style="57" customWidth="1"/>
    <col min="7688" max="7688" width="10.7109375" style="57" customWidth="1"/>
    <col min="7689" max="7691" width="9.28515625" style="57" customWidth="1"/>
    <col min="7692" max="7936" width="9.28515625" style="57"/>
    <col min="7937" max="7937" width="5" style="57" customWidth="1"/>
    <col min="7938" max="7938" width="19.5703125" style="57" customWidth="1"/>
    <col min="7939" max="7939" width="6" style="57" customWidth="1"/>
    <col min="7940" max="7941" width="9.28515625" style="57" customWidth="1"/>
    <col min="7942" max="7942" width="7" style="57" customWidth="1"/>
    <col min="7943" max="7943" width="8.5703125" style="57" customWidth="1"/>
    <col min="7944" max="7944" width="10.7109375" style="57" customWidth="1"/>
    <col min="7945" max="7947" width="9.28515625" style="57" customWidth="1"/>
    <col min="7948" max="8192" width="9.28515625" style="57"/>
    <col min="8193" max="8193" width="5" style="57" customWidth="1"/>
    <col min="8194" max="8194" width="19.5703125" style="57" customWidth="1"/>
    <col min="8195" max="8195" width="6" style="57" customWidth="1"/>
    <col min="8196" max="8197" width="9.28515625" style="57" customWidth="1"/>
    <col min="8198" max="8198" width="7" style="57" customWidth="1"/>
    <col min="8199" max="8199" width="8.5703125" style="57" customWidth="1"/>
    <col min="8200" max="8200" width="10.7109375" style="57" customWidth="1"/>
    <col min="8201" max="8203" width="9.28515625" style="57" customWidth="1"/>
    <col min="8204" max="8448" width="9.28515625" style="57"/>
    <col min="8449" max="8449" width="5" style="57" customWidth="1"/>
    <col min="8450" max="8450" width="19.5703125" style="57" customWidth="1"/>
    <col min="8451" max="8451" width="6" style="57" customWidth="1"/>
    <col min="8452" max="8453" width="9.28515625" style="57" customWidth="1"/>
    <col min="8454" max="8454" width="7" style="57" customWidth="1"/>
    <col min="8455" max="8455" width="8.5703125" style="57" customWidth="1"/>
    <col min="8456" max="8456" width="10.7109375" style="57" customWidth="1"/>
    <col min="8457" max="8459" width="9.28515625" style="57" customWidth="1"/>
    <col min="8460" max="8704" width="9.28515625" style="57"/>
    <col min="8705" max="8705" width="5" style="57" customWidth="1"/>
    <col min="8706" max="8706" width="19.5703125" style="57" customWidth="1"/>
    <col min="8707" max="8707" width="6" style="57" customWidth="1"/>
    <col min="8708" max="8709" width="9.28515625" style="57" customWidth="1"/>
    <col min="8710" max="8710" width="7" style="57" customWidth="1"/>
    <col min="8711" max="8711" width="8.5703125" style="57" customWidth="1"/>
    <col min="8712" max="8712" width="10.7109375" style="57" customWidth="1"/>
    <col min="8713" max="8715" width="9.28515625" style="57" customWidth="1"/>
    <col min="8716" max="8960" width="9.28515625" style="57"/>
    <col min="8961" max="8961" width="5" style="57" customWidth="1"/>
    <col min="8962" max="8962" width="19.5703125" style="57" customWidth="1"/>
    <col min="8963" max="8963" width="6" style="57" customWidth="1"/>
    <col min="8964" max="8965" width="9.28515625" style="57" customWidth="1"/>
    <col min="8966" max="8966" width="7" style="57" customWidth="1"/>
    <col min="8967" max="8967" width="8.5703125" style="57" customWidth="1"/>
    <col min="8968" max="8968" width="10.7109375" style="57" customWidth="1"/>
    <col min="8969" max="8971" width="9.28515625" style="57" customWidth="1"/>
    <col min="8972" max="9216" width="9.28515625" style="57"/>
    <col min="9217" max="9217" width="5" style="57" customWidth="1"/>
    <col min="9218" max="9218" width="19.5703125" style="57" customWidth="1"/>
    <col min="9219" max="9219" width="6" style="57" customWidth="1"/>
    <col min="9220" max="9221" width="9.28515625" style="57" customWidth="1"/>
    <col min="9222" max="9222" width="7" style="57" customWidth="1"/>
    <col min="9223" max="9223" width="8.5703125" style="57" customWidth="1"/>
    <col min="9224" max="9224" width="10.7109375" style="57" customWidth="1"/>
    <col min="9225" max="9227" width="9.28515625" style="57" customWidth="1"/>
    <col min="9228" max="9472" width="9.28515625" style="57"/>
    <col min="9473" max="9473" width="5" style="57" customWidth="1"/>
    <col min="9474" max="9474" width="19.5703125" style="57" customWidth="1"/>
    <col min="9475" max="9475" width="6" style="57" customWidth="1"/>
    <col min="9476" max="9477" width="9.28515625" style="57" customWidth="1"/>
    <col min="9478" max="9478" width="7" style="57" customWidth="1"/>
    <col min="9479" max="9479" width="8.5703125" style="57" customWidth="1"/>
    <col min="9480" max="9480" width="10.7109375" style="57" customWidth="1"/>
    <col min="9481" max="9483" width="9.28515625" style="57" customWidth="1"/>
    <col min="9484" max="9728" width="9.28515625" style="57"/>
    <col min="9729" max="9729" width="5" style="57" customWidth="1"/>
    <col min="9730" max="9730" width="19.5703125" style="57" customWidth="1"/>
    <col min="9731" max="9731" width="6" style="57" customWidth="1"/>
    <col min="9732" max="9733" width="9.28515625" style="57" customWidth="1"/>
    <col min="9734" max="9734" width="7" style="57" customWidth="1"/>
    <col min="9735" max="9735" width="8.5703125" style="57" customWidth="1"/>
    <col min="9736" max="9736" width="10.7109375" style="57" customWidth="1"/>
    <col min="9737" max="9739" width="9.28515625" style="57" customWidth="1"/>
    <col min="9740" max="9984" width="9.28515625" style="57"/>
    <col min="9985" max="9985" width="5" style="57" customWidth="1"/>
    <col min="9986" max="9986" width="19.5703125" style="57" customWidth="1"/>
    <col min="9987" max="9987" width="6" style="57" customWidth="1"/>
    <col min="9988" max="9989" width="9.28515625" style="57" customWidth="1"/>
    <col min="9990" max="9990" width="7" style="57" customWidth="1"/>
    <col min="9991" max="9991" width="8.5703125" style="57" customWidth="1"/>
    <col min="9992" max="9992" width="10.7109375" style="57" customWidth="1"/>
    <col min="9993" max="9995" width="9.28515625" style="57" customWidth="1"/>
    <col min="9996" max="10240" width="9.28515625" style="57"/>
    <col min="10241" max="10241" width="5" style="57" customWidth="1"/>
    <col min="10242" max="10242" width="19.5703125" style="57" customWidth="1"/>
    <col min="10243" max="10243" width="6" style="57" customWidth="1"/>
    <col min="10244" max="10245" width="9.28515625" style="57" customWidth="1"/>
    <col min="10246" max="10246" width="7" style="57" customWidth="1"/>
    <col min="10247" max="10247" width="8.5703125" style="57" customWidth="1"/>
    <col min="10248" max="10248" width="10.7109375" style="57" customWidth="1"/>
    <col min="10249" max="10251" width="9.28515625" style="57" customWidth="1"/>
    <col min="10252" max="10496" width="9.28515625" style="57"/>
    <col min="10497" max="10497" width="5" style="57" customWidth="1"/>
    <col min="10498" max="10498" width="19.5703125" style="57" customWidth="1"/>
    <col min="10499" max="10499" width="6" style="57" customWidth="1"/>
    <col min="10500" max="10501" width="9.28515625" style="57" customWidth="1"/>
    <col min="10502" max="10502" width="7" style="57" customWidth="1"/>
    <col min="10503" max="10503" width="8.5703125" style="57" customWidth="1"/>
    <col min="10504" max="10504" width="10.7109375" style="57" customWidth="1"/>
    <col min="10505" max="10507" width="9.28515625" style="57" customWidth="1"/>
    <col min="10508" max="10752" width="9.28515625" style="57"/>
    <col min="10753" max="10753" width="5" style="57" customWidth="1"/>
    <col min="10754" max="10754" width="19.5703125" style="57" customWidth="1"/>
    <col min="10755" max="10755" width="6" style="57" customWidth="1"/>
    <col min="10756" max="10757" width="9.28515625" style="57" customWidth="1"/>
    <col min="10758" max="10758" width="7" style="57" customWidth="1"/>
    <col min="10759" max="10759" width="8.5703125" style="57" customWidth="1"/>
    <col min="10760" max="10760" width="10.7109375" style="57" customWidth="1"/>
    <col min="10761" max="10763" width="9.28515625" style="57" customWidth="1"/>
    <col min="10764" max="11008" width="9.28515625" style="57"/>
    <col min="11009" max="11009" width="5" style="57" customWidth="1"/>
    <col min="11010" max="11010" width="19.5703125" style="57" customWidth="1"/>
    <col min="11011" max="11011" width="6" style="57" customWidth="1"/>
    <col min="11012" max="11013" width="9.28515625" style="57" customWidth="1"/>
    <col min="11014" max="11014" width="7" style="57" customWidth="1"/>
    <col min="11015" max="11015" width="8.5703125" style="57" customWidth="1"/>
    <col min="11016" max="11016" width="10.7109375" style="57" customWidth="1"/>
    <col min="11017" max="11019" width="9.28515625" style="57" customWidth="1"/>
    <col min="11020" max="11264" width="9.28515625" style="57"/>
    <col min="11265" max="11265" width="5" style="57" customWidth="1"/>
    <col min="11266" max="11266" width="19.5703125" style="57" customWidth="1"/>
    <col min="11267" max="11267" width="6" style="57" customWidth="1"/>
    <col min="11268" max="11269" width="9.28515625" style="57" customWidth="1"/>
    <col min="11270" max="11270" width="7" style="57" customWidth="1"/>
    <col min="11271" max="11271" width="8.5703125" style="57" customWidth="1"/>
    <col min="11272" max="11272" width="10.7109375" style="57" customWidth="1"/>
    <col min="11273" max="11275" width="9.28515625" style="57" customWidth="1"/>
    <col min="11276" max="11520" width="9.28515625" style="57"/>
    <col min="11521" max="11521" width="5" style="57" customWidth="1"/>
    <col min="11522" max="11522" width="19.5703125" style="57" customWidth="1"/>
    <col min="11523" max="11523" width="6" style="57" customWidth="1"/>
    <col min="11524" max="11525" width="9.28515625" style="57" customWidth="1"/>
    <col min="11526" max="11526" width="7" style="57" customWidth="1"/>
    <col min="11527" max="11527" width="8.5703125" style="57" customWidth="1"/>
    <col min="11528" max="11528" width="10.7109375" style="57" customWidth="1"/>
    <col min="11529" max="11531" width="9.28515625" style="57" customWidth="1"/>
    <col min="11532" max="11776" width="9.28515625" style="57"/>
    <col min="11777" max="11777" width="5" style="57" customWidth="1"/>
    <col min="11778" max="11778" width="19.5703125" style="57" customWidth="1"/>
    <col min="11779" max="11779" width="6" style="57" customWidth="1"/>
    <col min="11780" max="11781" width="9.28515625" style="57" customWidth="1"/>
    <col min="11782" max="11782" width="7" style="57" customWidth="1"/>
    <col min="11783" max="11783" width="8.5703125" style="57" customWidth="1"/>
    <col min="11784" max="11784" width="10.7109375" style="57" customWidth="1"/>
    <col min="11785" max="11787" width="9.28515625" style="57" customWidth="1"/>
    <col min="11788" max="12032" width="9.28515625" style="57"/>
    <col min="12033" max="12033" width="5" style="57" customWidth="1"/>
    <col min="12034" max="12034" width="19.5703125" style="57" customWidth="1"/>
    <col min="12035" max="12035" width="6" style="57" customWidth="1"/>
    <col min="12036" max="12037" width="9.28515625" style="57" customWidth="1"/>
    <col min="12038" max="12038" width="7" style="57" customWidth="1"/>
    <col min="12039" max="12039" width="8.5703125" style="57" customWidth="1"/>
    <col min="12040" max="12040" width="10.7109375" style="57" customWidth="1"/>
    <col min="12041" max="12043" width="9.28515625" style="57" customWidth="1"/>
    <col min="12044" max="12288" width="9.28515625" style="57"/>
    <col min="12289" max="12289" width="5" style="57" customWidth="1"/>
    <col min="12290" max="12290" width="19.5703125" style="57" customWidth="1"/>
    <col min="12291" max="12291" width="6" style="57" customWidth="1"/>
    <col min="12292" max="12293" width="9.28515625" style="57" customWidth="1"/>
    <col min="12294" max="12294" width="7" style="57" customWidth="1"/>
    <col min="12295" max="12295" width="8.5703125" style="57" customWidth="1"/>
    <col min="12296" max="12296" width="10.7109375" style="57" customWidth="1"/>
    <col min="12297" max="12299" width="9.28515625" style="57" customWidth="1"/>
    <col min="12300" max="12544" width="9.28515625" style="57"/>
    <col min="12545" max="12545" width="5" style="57" customWidth="1"/>
    <col min="12546" max="12546" width="19.5703125" style="57" customWidth="1"/>
    <col min="12547" max="12547" width="6" style="57" customWidth="1"/>
    <col min="12548" max="12549" width="9.28515625" style="57" customWidth="1"/>
    <col min="12550" max="12550" width="7" style="57" customWidth="1"/>
    <col min="12551" max="12551" width="8.5703125" style="57" customWidth="1"/>
    <col min="12552" max="12552" width="10.7109375" style="57" customWidth="1"/>
    <col min="12553" max="12555" width="9.28515625" style="57" customWidth="1"/>
    <col min="12556" max="12800" width="9.28515625" style="57"/>
    <col min="12801" max="12801" width="5" style="57" customWidth="1"/>
    <col min="12802" max="12802" width="19.5703125" style="57" customWidth="1"/>
    <col min="12803" max="12803" width="6" style="57" customWidth="1"/>
    <col min="12804" max="12805" width="9.28515625" style="57" customWidth="1"/>
    <col min="12806" max="12806" width="7" style="57" customWidth="1"/>
    <col min="12807" max="12807" width="8.5703125" style="57" customWidth="1"/>
    <col min="12808" max="12808" width="10.7109375" style="57" customWidth="1"/>
    <col min="12809" max="12811" width="9.28515625" style="57" customWidth="1"/>
    <col min="12812" max="13056" width="9.28515625" style="57"/>
    <col min="13057" max="13057" width="5" style="57" customWidth="1"/>
    <col min="13058" max="13058" width="19.5703125" style="57" customWidth="1"/>
    <col min="13059" max="13059" width="6" style="57" customWidth="1"/>
    <col min="13060" max="13061" width="9.28515625" style="57" customWidth="1"/>
    <col min="13062" max="13062" width="7" style="57" customWidth="1"/>
    <col min="13063" max="13063" width="8.5703125" style="57" customWidth="1"/>
    <col min="13064" max="13064" width="10.7109375" style="57" customWidth="1"/>
    <col min="13065" max="13067" width="9.28515625" style="57" customWidth="1"/>
    <col min="13068" max="13312" width="9.28515625" style="57"/>
    <col min="13313" max="13313" width="5" style="57" customWidth="1"/>
    <col min="13314" max="13314" width="19.5703125" style="57" customWidth="1"/>
    <col min="13315" max="13315" width="6" style="57" customWidth="1"/>
    <col min="13316" max="13317" width="9.28515625" style="57" customWidth="1"/>
    <col min="13318" max="13318" width="7" style="57" customWidth="1"/>
    <col min="13319" max="13319" width="8.5703125" style="57" customWidth="1"/>
    <col min="13320" max="13320" width="10.7109375" style="57" customWidth="1"/>
    <col min="13321" max="13323" width="9.28515625" style="57" customWidth="1"/>
    <col min="13324" max="13568" width="9.28515625" style="57"/>
    <col min="13569" max="13569" width="5" style="57" customWidth="1"/>
    <col min="13570" max="13570" width="19.5703125" style="57" customWidth="1"/>
    <col min="13571" max="13571" width="6" style="57" customWidth="1"/>
    <col min="13572" max="13573" width="9.28515625" style="57" customWidth="1"/>
    <col min="13574" max="13574" width="7" style="57" customWidth="1"/>
    <col min="13575" max="13575" width="8.5703125" style="57" customWidth="1"/>
    <col min="13576" max="13576" width="10.7109375" style="57" customWidth="1"/>
    <col min="13577" max="13579" width="9.28515625" style="57" customWidth="1"/>
    <col min="13580" max="13824" width="9.28515625" style="57"/>
    <col min="13825" max="13825" width="5" style="57" customWidth="1"/>
    <col min="13826" max="13826" width="19.5703125" style="57" customWidth="1"/>
    <col min="13827" max="13827" width="6" style="57" customWidth="1"/>
    <col min="13828" max="13829" width="9.28515625" style="57" customWidth="1"/>
    <col min="13830" max="13830" width="7" style="57" customWidth="1"/>
    <col min="13831" max="13831" width="8.5703125" style="57" customWidth="1"/>
    <col min="13832" max="13832" width="10.7109375" style="57" customWidth="1"/>
    <col min="13833" max="13835" width="9.28515625" style="57" customWidth="1"/>
    <col min="13836" max="14080" width="9.28515625" style="57"/>
    <col min="14081" max="14081" width="5" style="57" customWidth="1"/>
    <col min="14082" max="14082" width="19.5703125" style="57" customWidth="1"/>
    <col min="14083" max="14083" width="6" style="57" customWidth="1"/>
    <col min="14084" max="14085" width="9.28515625" style="57" customWidth="1"/>
    <col min="14086" max="14086" width="7" style="57" customWidth="1"/>
    <col min="14087" max="14087" width="8.5703125" style="57" customWidth="1"/>
    <col min="14088" max="14088" width="10.7109375" style="57" customWidth="1"/>
    <col min="14089" max="14091" width="9.28515625" style="57" customWidth="1"/>
    <col min="14092" max="14336" width="9.28515625" style="57"/>
    <col min="14337" max="14337" width="5" style="57" customWidth="1"/>
    <col min="14338" max="14338" width="19.5703125" style="57" customWidth="1"/>
    <col min="14339" max="14339" width="6" style="57" customWidth="1"/>
    <col min="14340" max="14341" width="9.28515625" style="57" customWidth="1"/>
    <col min="14342" max="14342" width="7" style="57" customWidth="1"/>
    <col min="14343" max="14343" width="8.5703125" style="57" customWidth="1"/>
    <col min="14344" max="14344" width="10.7109375" style="57" customWidth="1"/>
    <col min="14345" max="14347" width="9.28515625" style="57" customWidth="1"/>
    <col min="14348" max="14592" width="9.28515625" style="57"/>
    <col min="14593" max="14593" width="5" style="57" customWidth="1"/>
    <col min="14594" max="14594" width="19.5703125" style="57" customWidth="1"/>
    <col min="14595" max="14595" width="6" style="57" customWidth="1"/>
    <col min="14596" max="14597" width="9.28515625" style="57" customWidth="1"/>
    <col min="14598" max="14598" width="7" style="57" customWidth="1"/>
    <col min="14599" max="14599" width="8.5703125" style="57" customWidth="1"/>
    <col min="14600" max="14600" width="10.7109375" style="57" customWidth="1"/>
    <col min="14601" max="14603" width="9.28515625" style="57" customWidth="1"/>
    <col min="14604" max="14848" width="9.28515625" style="57"/>
    <col min="14849" max="14849" width="5" style="57" customWidth="1"/>
    <col min="14850" max="14850" width="19.5703125" style="57" customWidth="1"/>
    <col min="14851" max="14851" width="6" style="57" customWidth="1"/>
    <col min="14852" max="14853" width="9.28515625" style="57" customWidth="1"/>
    <col min="14854" max="14854" width="7" style="57" customWidth="1"/>
    <col min="14855" max="14855" width="8.5703125" style="57" customWidth="1"/>
    <col min="14856" max="14856" width="10.7109375" style="57" customWidth="1"/>
    <col min="14857" max="14859" width="9.28515625" style="57" customWidth="1"/>
    <col min="14860" max="15104" width="9.28515625" style="57"/>
    <col min="15105" max="15105" width="5" style="57" customWidth="1"/>
    <col min="15106" max="15106" width="19.5703125" style="57" customWidth="1"/>
    <col min="15107" max="15107" width="6" style="57" customWidth="1"/>
    <col min="15108" max="15109" width="9.28515625" style="57" customWidth="1"/>
    <col min="15110" max="15110" width="7" style="57" customWidth="1"/>
    <col min="15111" max="15111" width="8.5703125" style="57" customWidth="1"/>
    <col min="15112" max="15112" width="10.7109375" style="57" customWidth="1"/>
    <col min="15113" max="15115" width="9.28515625" style="57" customWidth="1"/>
    <col min="15116" max="15360" width="9.28515625" style="57"/>
    <col min="15361" max="15361" width="5" style="57" customWidth="1"/>
    <col min="15362" max="15362" width="19.5703125" style="57" customWidth="1"/>
    <col min="15363" max="15363" width="6" style="57" customWidth="1"/>
    <col min="15364" max="15365" width="9.28515625" style="57" customWidth="1"/>
    <col min="15366" max="15366" width="7" style="57" customWidth="1"/>
    <col min="15367" max="15367" width="8.5703125" style="57" customWidth="1"/>
    <col min="15368" max="15368" width="10.7109375" style="57" customWidth="1"/>
    <col min="15369" max="15371" width="9.28515625" style="57" customWidth="1"/>
    <col min="15372" max="15616" width="9.28515625" style="57"/>
    <col min="15617" max="15617" width="5" style="57" customWidth="1"/>
    <col min="15618" max="15618" width="19.5703125" style="57" customWidth="1"/>
    <col min="15619" max="15619" width="6" style="57" customWidth="1"/>
    <col min="15620" max="15621" width="9.28515625" style="57" customWidth="1"/>
    <col min="15622" max="15622" width="7" style="57" customWidth="1"/>
    <col min="15623" max="15623" width="8.5703125" style="57" customWidth="1"/>
    <col min="15624" max="15624" width="10.7109375" style="57" customWidth="1"/>
    <col min="15625" max="15627" width="9.28515625" style="57" customWidth="1"/>
    <col min="15628" max="15872" width="9.28515625" style="57"/>
    <col min="15873" max="15873" width="5" style="57" customWidth="1"/>
    <col min="15874" max="15874" width="19.5703125" style="57" customWidth="1"/>
    <col min="15875" max="15875" width="6" style="57" customWidth="1"/>
    <col min="15876" max="15877" width="9.28515625" style="57" customWidth="1"/>
    <col min="15878" max="15878" width="7" style="57" customWidth="1"/>
    <col min="15879" max="15879" width="8.5703125" style="57" customWidth="1"/>
    <col min="15880" max="15880" width="10.7109375" style="57" customWidth="1"/>
    <col min="15881" max="15883" width="9.28515625" style="57" customWidth="1"/>
    <col min="15884" max="16128" width="9.28515625" style="57"/>
    <col min="16129" max="16129" width="5" style="57" customWidth="1"/>
    <col min="16130" max="16130" width="19.5703125" style="57" customWidth="1"/>
    <col min="16131" max="16131" width="6" style="57" customWidth="1"/>
    <col min="16132" max="16133" width="9.28515625" style="57" customWidth="1"/>
    <col min="16134" max="16134" width="7" style="57" customWidth="1"/>
    <col min="16135" max="16135" width="8.5703125" style="57" customWidth="1"/>
    <col min="16136" max="16136" width="10.7109375" style="57" customWidth="1"/>
    <col min="16137" max="16139" width="9.28515625" style="57" customWidth="1"/>
    <col min="16140" max="16384" width="9.28515625" style="57"/>
  </cols>
  <sheetData>
    <row r="2" spans="1:11">
      <c r="A2" s="60"/>
      <c r="B2" s="61"/>
      <c r="C2" s="61"/>
      <c r="D2" s="61"/>
      <c r="E2" s="61"/>
      <c r="F2" s="61"/>
      <c r="G2" s="124"/>
      <c r="H2" s="124"/>
    </row>
    <row r="3" spans="1:11" s="65" customFormat="1" ht="13.5" thickBot="1">
      <c r="A3" s="62" t="s">
        <v>30</v>
      </c>
      <c r="B3" s="63" t="s">
        <v>89</v>
      </c>
      <c r="C3" s="63"/>
      <c r="D3" s="63"/>
      <c r="E3" s="63"/>
      <c r="F3" s="63"/>
      <c r="G3" s="142" t="s">
        <v>90</v>
      </c>
      <c r="H3" s="142" t="s">
        <v>39</v>
      </c>
      <c r="I3" s="64"/>
      <c r="J3" s="64"/>
      <c r="K3" s="64"/>
    </row>
    <row r="4" spans="1:11" s="68" customFormat="1">
      <c r="A4" s="66"/>
      <c r="B4" s="58" t="s">
        <v>91</v>
      </c>
      <c r="C4" s="67"/>
      <c r="D4" s="67"/>
      <c r="E4" s="67"/>
      <c r="F4" s="67"/>
      <c r="G4" s="117"/>
      <c r="H4" s="118"/>
    </row>
    <row r="5" spans="1:11" s="68" customFormat="1">
      <c r="A5" s="66"/>
      <c r="B5" s="67"/>
      <c r="C5" s="67"/>
      <c r="D5" s="67"/>
      <c r="E5" s="67"/>
      <c r="F5" s="67"/>
      <c r="G5" s="117"/>
      <c r="H5" s="118"/>
    </row>
    <row r="6" spans="1:11" s="71" customFormat="1">
      <c r="A6" s="69"/>
      <c r="B6" s="70"/>
      <c r="C6" s="70"/>
      <c r="D6" s="70"/>
      <c r="E6" s="70"/>
      <c r="F6" s="70"/>
      <c r="G6" s="143"/>
      <c r="H6" s="144"/>
    </row>
    <row r="7" spans="1:11" s="68" customFormat="1">
      <c r="A7" s="66">
        <v>1</v>
      </c>
      <c r="B7" s="58" t="s">
        <v>92</v>
      </c>
      <c r="C7" s="67"/>
      <c r="D7" s="67"/>
      <c r="E7" s="67"/>
      <c r="F7" s="67"/>
      <c r="G7" s="117"/>
      <c r="H7" s="118"/>
    </row>
    <row r="8" spans="1:11" s="68" customFormat="1">
      <c r="A8" s="72"/>
      <c r="B8" s="58" t="s">
        <v>93</v>
      </c>
      <c r="C8" s="58"/>
      <c r="D8" s="67"/>
      <c r="E8" s="67"/>
      <c r="F8" s="67"/>
      <c r="G8" s="117"/>
      <c r="H8" s="118"/>
    </row>
    <row r="9" spans="1:11" s="68" customFormat="1">
      <c r="A9" s="72"/>
      <c r="B9" s="58" t="s">
        <v>44</v>
      </c>
      <c r="C9" s="58">
        <v>200</v>
      </c>
      <c r="D9" s="67"/>
      <c r="E9" s="67"/>
      <c r="F9" s="67"/>
      <c r="G9" s="119"/>
      <c r="H9" s="119">
        <f>+C9*G9</f>
        <v>0</v>
      </c>
    </row>
    <row r="10" spans="1:11" s="68" customFormat="1">
      <c r="A10" s="72"/>
      <c r="B10" s="58"/>
      <c r="C10" s="58"/>
      <c r="D10" s="67"/>
      <c r="E10" s="67"/>
      <c r="F10" s="67"/>
      <c r="G10" s="117"/>
      <c r="H10" s="118"/>
    </row>
    <row r="11" spans="1:11" s="68" customFormat="1">
      <c r="A11" s="72">
        <v>2</v>
      </c>
      <c r="B11" s="58" t="s">
        <v>94</v>
      </c>
      <c r="C11" s="58"/>
      <c r="D11" s="67"/>
      <c r="E11" s="67"/>
      <c r="F11" s="67"/>
      <c r="G11" s="117"/>
      <c r="H11" s="118"/>
    </row>
    <row r="12" spans="1:11" s="68" customFormat="1">
      <c r="A12" s="72"/>
      <c r="B12" s="58"/>
      <c r="C12" s="58"/>
      <c r="D12" s="67"/>
      <c r="E12" s="67"/>
      <c r="F12" s="67"/>
      <c r="G12" s="117"/>
      <c r="H12" s="118"/>
    </row>
    <row r="13" spans="1:11" s="68" customFormat="1">
      <c r="A13" s="72"/>
      <c r="B13" s="58" t="s">
        <v>36</v>
      </c>
      <c r="C13" s="58">
        <v>1</v>
      </c>
      <c r="D13" s="67"/>
      <c r="E13" s="67"/>
      <c r="F13" s="67"/>
      <c r="G13" s="119"/>
      <c r="H13" s="119">
        <f>+C13*G13</f>
        <v>0</v>
      </c>
    </row>
    <row r="14" spans="1:11" s="68" customFormat="1">
      <c r="A14" s="72"/>
      <c r="B14" s="58"/>
      <c r="C14" s="58"/>
      <c r="D14" s="67"/>
      <c r="E14" s="67"/>
      <c r="F14" s="67"/>
      <c r="G14" s="117"/>
      <c r="H14" s="118"/>
    </row>
    <row r="15" spans="1:11" ht="15.75" customHeight="1">
      <c r="A15" s="59">
        <v>3</v>
      </c>
      <c r="B15" s="57" t="s">
        <v>95</v>
      </c>
      <c r="G15" s="120"/>
      <c r="H15" s="120"/>
    </row>
    <row r="16" spans="1:11" ht="15.75" customHeight="1">
      <c r="B16" s="57" t="s">
        <v>96</v>
      </c>
      <c r="G16" s="120"/>
      <c r="H16" s="120"/>
    </row>
    <row r="17" spans="1:8" ht="15.75" customHeight="1">
      <c r="B17" s="57" t="s">
        <v>97</v>
      </c>
      <c r="G17" s="120"/>
      <c r="H17" s="120"/>
    </row>
    <row r="18" spans="1:8" ht="15.75" customHeight="1">
      <c r="G18" s="120"/>
      <c r="H18" s="120"/>
    </row>
    <row r="19" spans="1:8" ht="15.75" customHeight="1">
      <c r="B19" s="57" t="s">
        <v>40</v>
      </c>
      <c r="C19" s="57">
        <v>5</v>
      </c>
      <c r="D19" s="57" t="s">
        <v>31</v>
      </c>
      <c r="G19" s="119"/>
      <c r="H19" s="119">
        <f>+C19*G19</f>
        <v>0</v>
      </c>
    </row>
    <row r="20" spans="1:8" ht="15.75" customHeight="1">
      <c r="B20" s="57" t="s">
        <v>35</v>
      </c>
      <c r="C20" s="57">
        <v>18</v>
      </c>
      <c r="D20" s="57" t="s">
        <v>31</v>
      </c>
      <c r="G20" s="119"/>
      <c r="H20" s="119">
        <f>+C20*G20</f>
        <v>0</v>
      </c>
    </row>
    <row r="21" spans="1:8" ht="15.75" customHeight="1">
      <c r="B21" s="57" t="s">
        <v>98</v>
      </c>
      <c r="C21" s="57">
        <v>5</v>
      </c>
      <c r="D21" s="57" t="s">
        <v>31</v>
      </c>
      <c r="G21" s="119"/>
      <c r="H21" s="119">
        <f>+C21*G21</f>
        <v>0</v>
      </c>
    </row>
    <row r="22" spans="1:8" ht="15.75" customHeight="1">
      <c r="B22" s="57" t="s">
        <v>99</v>
      </c>
      <c r="C22" s="57">
        <v>10</v>
      </c>
      <c r="D22" s="57" t="s">
        <v>31</v>
      </c>
      <c r="G22" s="119"/>
      <c r="H22" s="119">
        <f>+C22*G22</f>
        <v>0</v>
      </c>
    </row>
    <row r="23" spans="1:8" ht="15.75" customHeight="1">
      <c r="G23" s="119"/>
      <c r="H23" s="119"/>
    </row>
    <row r="24" spans="1:8" ht="15.75" customHeight="1">
      <c r="A24" s="59">
        <v>4</v>
      </c>
      <c r="B24" s="57" t="s">
        <v>100</v>
      </c>
      <c r="G24" s="119"/>
      <c r="H24" s="119"/>
    </row>
    <row r="25" spans="1:8" ht="15.75" customHeight="1">
      <c r="B25" s="57" t="s">
        <v>101</v>
      </c>
      <c r="G25" s="119"/>
      <c r="H25" s="119"/>
    </row>
    <row r="26" spans="1:8" ht="15.75" customHeight="1">
      <c r="B26" s="57" t="s">
        <v>102</v>
      </c>
      <c r="G26" s="119"/>
      <c r="H26" s="119"/>
    </row>
    <row r="27" spans="1:8" ht="15.75" customHeight="1">
      <c r="B27" s="57" t="s">
        <v>103</v>
      </c>
      <c r="G27" s="119"/>
      <c r="H27" s="119"/>
    </row>
    <row r="28" spans="1:8" ht="15.75" customHeight="1">
      <c r="G28" s="119"/>
      <c r="H28" s="119"/>
    </row>
    <row r="29" spans="1:8" ht="15.75" customHeight="1">
      <c r="C29" s="57">
        <v>2</v>
      </c>
      <c r="D29" s="57" t="s">
        <v>36</v>
      </c>
      <c r="G29" s="119"/>
      <c r="H29" s="119">
        <f>+C29*G29</f>
        <v>0</v>
      </c>
    </row>
    <row r="30" spans="1:8" ht="15.75" customHeight="1">
      <c r="G30" s="119"/>
      <c r="H30" s="119"/>
    </row>
    <row r="31" spans="1:8" ht="15.75" customHeight="1">
      <c r="A31" s="59">
        <v>5</v>
      </c>
      <c r="B31" s="75" t="s">
        <v>104</v>
      </c>
      <c r="G31" s="119"/>
      <c r="H31" s="119"/>
    </row>
    <row r="32" spans="1:8" ht="15.75" customHeight="1">
      <c r="B32" s="75" t="s">
        <v>297</v>
      </c>
      <c r="G32" s="119"/>
      <c r="H32" s="119"/>
    </row>
    <row r="33" spans="1:16" ht="15.75" customHeight="1">
      <c r="B33" s="76" t="s">
        <v>105</v>
      </c>
      <c r="C33" s="57">
        <v>2</v>
      </c>
      <c r="D33" s="57" t="s">
        <v>31</v>
      </c>
      <c r="E33" s="57" t="s">
        <v>99</v>
      </c>
      <c r="G33" s="119"/>
      <c r="H33" s="119">
        <f>+C33*G33</f>
        <v>0</v>
      </c>
    </row>
    <row r="34" spans="1:16" ht="15.75" customHeight="1">
      <c r="B34" s="76" t="s">
        <v>106</v>
      </c>
      <c r="C34" s="57">
        <v>3</v>
      </c>
      <c r="D34" s="57" t="s">
        <v>31</v>
      </c>
      <c r="E34" s="57" t="s">
        <v>98</v>
      </c>
      <c r="G34" s="119"/>
      <c r="H34" s="119">
        <f>+C34*G34</f>
        <v>0</v>
      </c>
    </row>
    <row r="35" spans="1:16" ht="15.75" customHeight="1">
      <c r="B35" s="76" t="s">
        <v>107</v>
      </c>
      <c r="C35" s="57">
        <v>8</v>
      </c>
      <c r="D35" s="57" t="s">
        <v>31</v>
      </c>
      <c r="E35" s="57" t="s">
        <v>35</v>
      </c>
      <c r="G35" s="119"/>
      <c r="H35" s="119">
        <f>+C35*G35</f>
        <v>0</v>
      </c>
    </row>
    <row r="36" spans="1:16" ht="15.75" customHeight="1">
      <c r="B36" s="76" t="s">
        <v>108</v>
      </c>
      <c r="C36" s="57">
        <v>5</v>
      </c>
      <c r="D36" s="57" t="s">
        <v>31</v>
      </c>
      <c r="E36" s="57" t="s">
        <v>40</v>
      </c>
      <c r="G36" s="119"/>
      <c r="H36" s="119">
        <f>+C36*G36</f>
        <v>0</v>
      </c>
    </row>
    <row r="37" spans="1:16" ht="15.75" customHeight="1">
      <c r="B37" s="75"/>
      <c r="G37" s="119"/>
      <c r="H37" s="119"/>
    </row>
    <row r="38" spans="1:16" ht="15.75" customHeight="1">
      <c r="A38" s="59">
        <v>6</v>
      </c>
      <c r="B38" s="75" t="s">
        <v>299</v>
      </c>
      <c r="G38" s="119"/>
      <c r="H38" s="119"/>
    </row>
    <row r="39" spans="1:16" ht="15.75" customHeight="1">
      <c r="B39" s="75" t="s">
        <v>298</v>
      </c>
      <c r="G39" s="119"/>
      <c r="H39" s="119"/>
    </row>
    <row r="40" spans="1:16" ht="15.75" customHeight="1">
      <c r="B40" s="76"/>
      <c r="G40" s="119"/>
      <c r="H40" s="119"/>
    </row>
    <row r="41" spans="1:16" ht="15.75" customHeight="1">
      <c r="B41" s="76" t="s">
        <v>109</v>
      </c>
      <c r="C41" s="57">
        <v>2</v>
      </c>
      <c r="D41" s="57" t="s">
        <v>31</v>
      </c>
      <c r="E41" s="57" t="s">
        <v>98</v>
      </c>
      <c r="G41" s="119"/>
      <c r="H41" s="119">
        <f>+C41*G41</f>
        <v>0</v>
      </c>
    </row>
    <row r="42" spans="1:16" ht="15.75" customHeight="1">
      <c r="B42" s="76" t="s">
        <v>110</v>
      </c>
      <c r="C42" s="57">
        <v>10</v>
      </c>
      <c r="D42" s="57" t="s">
        <v>31</v>
      </c>
      <c r="E42" s="57" t="s">
        <v>35</v>
      </c>
      <c r="G42" s="119"/>
      <c r="H42" s="119">
        <f>+C42*G42</f>
        <v>0</v>
      </c>
    </row>
    <row r="43" spans="1:16" ht="15.75" customHeight="1">
      <c r="B43" s="75"/>
      <c r="G43" s="119"/>
      <c r="H43" s="119"/>
      <c r="P43" s="74"/>
    </row>
    <row r="44" spans="1:16" ht="15.75" customHeight="1">
      <c r="A44" s="59">
        <v>7</v>
      </c>
      <c r="B44" s="57" t="s">
        <v>111</v>
      </c>
      <c r="G44" s="119"/>
      <c r="H44" s="119"/>
    </row>
    <row r="45" spans="1:16" ht="15.75" customHeight="1">
      <c r="B45" s="57" t="s">
        <v>112</v>
      </c>
      <c r="G45" s="119"/>
      <c r="H45" s="119"/>
    </row>
    <row r="46" spans="1:16" ht="15.75" customHeight="1">
      <c r="B46" s="57" t="s">
        <v>113</v>
      </c>
      <c r="G46" s="119"/>
      <c r="H46" s="119"/>
    </row>
    <row r="47" spans="1:16" ht="15.75" customHeight="1">
      <c r="B47" s="57" t="s">
        <v>114</v>
      </c>
      <c r="G47" s="119"/>
      <c r="H47" s="119"/>
    </row>
    <row r="48" spans="1:16" ht="15.75" customHeight="1">
      <c r="B48" s="57" t="s">
        <v>115</v>
      </c>
      <c r="G48" s="119"/>
      <c r="H48" s="119"/>
    </row>
    <row r="49" spans="1:16" ht="15.75" customHeight="1">
      <c r="G49" s="119"/>
      <c r="H49" s="119"/>
    </row>
    <row r="50" spans="1:16" ht="15.75" customHeight="1">
      <c r="B50" s="57" t="s">
        <v>36</v>
      </c>
      <c r="C50" s="57">
        <v>1</v>
      </c>
      <c r="G50" s="119"/>
      <c r="H50" s="119">
        <f>+C50*G50</f>
        <v>0</v>
      </c>
    </row>
    <row r="51" spans="1:16" ht="15.75" customHeight="1">
      <c r="G51" s="119"/>
      <c r="H51" s="119"/>
    </row>
    <row r="52" spans="1:16" ht="15.75" customHeight="1">
      <c r="A52" s="59">
        <v>8</v>
      </c>
      <c r="B52" s="57" t="s">
        <v>116</v>
      </c>
      <c r="G52" s="121"/>
      <c r="H52" s="119"/>
      <c r="P52" s="74"/>
    </row>
    <row r="53" spans="1:16" ht="15.75" customHeight="1">
      <c r="B53" s="57" t="s">
        <v>117</v>
      </c>
      <c r="G53" s="121"/>
      <c r="H53" s="119"/>
    </row>
    <row r="54" spans="1:16" ht="15.75" customHeight="1">
      <c r="B54" s="57" t="s">
        <v>300</v>
      </c>
      <c r="G54" s="121"/>
      <c r="H54" s="119"/>
    </row>
    <row r="55" spans="1:16" ht="15.75" customHeight="1">
      <c r="G55" s="121"/>
      <c r="H55" s="119"/>
    </row>
    <row r="56" spans="1:16" ht="15.75" customHeight="1">
      <c r="B56" s="57" t="s">
        <v>33</v>
      </c>
      <c r="C56" s="57">
        <v>1</v>
      </c>
      <c r="G56" s="119"/>
      <c r="H56" s="119">
        <f>+C56*G56</f>
        <v>0</v>
      </c>
      <c r="P56" s="74"/>
    </row>
    <row r="57" spans="1:16" s="58" customFormat="1" ht="15.75" customHeight="1">
      <c r="A57" s="66"/>
      <c r="G57" s="119"/>
      <c r="H57" s="119"/>
      <c r="P57" s="73"/>
    </row>
    <row r="58" spans="1:16" ht="15.75" customHeight="1">
      <c r="A58" s="59">
        <v>9</v>
      </c>
      <c r="B58" s="57" t="s">
        <v>118</v>
      </c>
      <c r="G58" s="119"/>
      <c r="H58" s="119"/>
    </row>
    <row r="59" spans="1:16" ht="15.75" customHeight="1">
      <c r="G59" s="119"/>
      <c r="H59" s="119"/>
    </row>
    <row r="60" spans="1:16" ht="15.75" customHeight="1">
      <c r="B60" s="57" t="s">
        <v>119</v>
      </c>
      <c r="C60" s="57">
        <v>1</v>
      </c>
      <c r="D60" s="57" t="s">
        <v>33</v>
      </c>
      <c r="G60" s="119"/>
      <c r="H60" s="119">
        <f>+C60*G60</f>
        <v>0</v>
      </c>
    </row>
    <row r="61" spans="1:16" ht="15.75" customHeight="1">
      <c r="G61" s="119"/>
      <c r="H61" s="119"/>
      <c r="P61" s="74"/>
    </row>
    <row r="62" spans="1:16" ht="15.75" customHeight="1">
      <c r="A62" s="59">
        <v>10</v>
      </c>
      <c r="B62" s="57" t="s">
        <v>120</v>
      </c>
      <c r="G62" s="119"/>
      <c r="H62" s="119"/>
      <c r="P62" s="74"/>
    </row>
    <row r="63" spans="1:16" ht="15.75" customHeight="1">
      <c r="G63" s="119"/>
      <c r="H63" s="119"/>
      <c r="P63" s="74"/>
    </row>
    <row r="64" spans="1:16" ht="15.75" customHeight="1">
      <c r="B64" s="57" t="s">
        <v>33</v>
      </c>
      <c r="C64" s="57">
        <v>1</v>
      </c>
      <c r="G64" s="119"/>
      <c r="H64" s="119">
        <f>+C64*G64</f>
        <v>0</v>
      </c>
      <c r="P64" s="74"/>
    </row>
    <row r="65" spans="1:8" ht="15.75" customHeight="1">
      <c r="G65" s="119"/>
      <c r="H65" s="119"/>
    </row>
    <row r="66" spans="1:8" ht="15.75" customHeight="1">
      <c r="A66" s="59">
        <v>11</v>
      </c>
      <c r="B66" s="57" t="s">
        <v>121</v>
      </c>
      <c r="G66" s="121"/>
      <c r="H66" s="121"/>
    </row>
    <row r="67" spans="1:8" ht="15.75" customHeight="1">
      <c r="B67" s="57" t="s">
        <v>301</v>
      </c>
      <c r="G67" s="121"/>
      <c r="H67" s="121"/>
    </row>
    <row r="68" spans="1:8" ht="15.75" customHeight="1">
      <c r="G68" s="121"/>
      <c r="H68" s="121"/>
    </row>
    <row r="69" spans="1:8" ht="15.75" customHeight="1">
      <c r="B69" s="57" t="s">
        <v>33</v>
      </c>
      <c r="C69" s="57">
        <v>1</v>
      </c>
      <c r="G69" s="119"/>
      <c r="H69" s="119">
        <f>+C69*G69</f>
        <v>0</v>
      </c>
    </row>
    <row r="70" spans="1:8" ht="15.75" customHeight="1">
      <c r="G70" s="121"/>
      <c r="H70" s="121"/>
    </row>
    <row r="71" spans="1:8" ht="15.75" customHeight="1">
      <c r="A71" s="59">
        <v>12</v>
      </c>
      <c r="B71" s="57" t="s">
        <v>122</v>
      </c>
      <c r="G71" s="121"/>
      <c r="H71" s="121"/>
    </row>
    <row r="72" spans="1:8" ht="15.75" customHeight="1">
      <c r="G72" s="121"/>
      <c r="H72" s="121"/>
    </row>
    <row r="73" spans="1:8" ht="15.75" customHeight="1">
      <c r="B73" s="57" t="s">
        <v>35</v>
      </c>
      <c r="C73" s="57">
        <v>1</v>
      </c>
      <c r="D73" s="57" t="s">
        <v>33</v>
      </c>
      <c r="G73" s="119"/>
      <c r="H73" s="119">
        <f>+C73*G73</f>
        <v>0</v>
      </c>
    </row>
    <row r="74" spans="1:8" ht="15.75" customHeight="1">
      <c r="B74" s="57" t="s">
        <v>98</v>
      </c>
      <c r="C74" s="57">
        <v>1</v>
      </c>
      <c r="D74" s="57" t="s">
        <v>33</v>
      </c>
      <c r="G74" s="119"/>
      <c r="H74" s="119">
        <f>+C74*G74</f>
        <v>0</v>
      </c>
    </row>
    <row r="75" spans="1:8" ht="15.75" customHeight="1">
      <c r="B75" s="57" t="s">
        <v>40</v>
      </c>
      <c r="C75" s="57">
        <v>1</v>
      </c>
      <c r="D75" s="57" t="s">
        <v>33</v>
      </c>
      <c r="G75" s="119"/>
      <c r="H75" s="119">
        <f>+C75*G75</f>
        <v>0</v>
      </c>
    </row>
    <row r="76" spans="1:8" ht="15.75" customHeight="1">
      <c r="G76" s="119"/>
      <c r="H76" s="119"/>
    </row>
    <row r="77" spans="1:8" ht="15.75" customHeight="1">
      <c r="A77" s="59">
        <v>13</v>
      </c>
      <c r="B77" s="57" t="s">
        <v>123</v>
      </c>
      <c r="G77" s="119"/>
      <c r="H77" s="119"/>
    </row>
    <row r="78" spans="1:8" ht="15.75" customHeight="1">
      <c r="B78" s="57" t="s">
        <v>124</v>
      </c>
      <c r="G78" s="119"/>
      <c r="H78" s="119"/>
    </row>
    <row r="79" spans="1:8" ht="15.75" customHeight="1">
      <c r="G79" s="119"/>
      <c r="H79" s="119"/>
    </row>
    <row r="80" spans="1:8" ht="15.75" customHeight="1">
      <c r="B80" s="57" t="s">
        <v>36</v>
      </c>
      <c r="C80" s="57">
        <v>6</v>
      </c>
      <c r="G80" s="119"/>
      <c r="H80" s="119">
        <f>+C80*G80</f>
        <v>0</v>
      </c>
    </row>
    <row r="81" spans="1:8" ht="15.75" customHeight="1">
      <c r="G81" s="119"/>
      <c r="H81" s="119"/>
    </row>
    <row r="82" spans="1:8" ht="15.75" customHeight="1">
      <c r="A82" s="59">
        <v>14</v>
      </c>
      <c r="B82" s="57" t="s">
        <v>125</v>
      </c>
      <c r="G82" s="121"/>
      <c r="H82" s="121"/>
    </row>
    <row r="83" spans="1:8" ht="15.75" customHeight="1">
      <c r="B83" s="57" t="s">
        <v>302</v>
      </c>
      <c r="G83" s="121"/>
      <c r="H83" s="121"/>
    </row>
    <row r="84" spans="1:8" ht="15.75" customHeight="1">
      <c r="G84" s="121"/>
      <c r="H84" s="121"/>
    </row>
    <row r="85" spans="1:8" ht="15.75" customHeight="1">
      <c r="B85" s="57" t="s">
        <v>126</v>
      </c>
      <c r="C85" s="57">
        <v>1</v>
      </c>
      <c r="D85" s="57" t="s">
        <v>33</v>
      </c>
      <c r="G85" s="119"/>
      <c r="H85" s="119">
        <f>+C85*G85</f>
        <v>0</v>
      </c>
    </row>
    <row r="86" spans="1:8" ht="15.75" customHeight="1">
      <c r="B86" s="57" t="s">
        <v>127</v>
      </c>
      <c r="C86" s="57">
        <v>1</v>
      </c>
      <c r="D86" s="57" t="s">
        <v>33</v>
      </c>
      <c r="G86" s="119"/>
      <c r="H86" s="119">
        <f>+C86*G86</f>
        <v>0</v>
      </c>
    </row>
    <row r="87" spans="1:8" ht="15.75" customHeight="1">
      <c r="B87" s="57" t="s">
        <v>128</v>
      </c>
      <c r="C87" s="57">
        <v>1</v>
      </c>
      <c r="D87" s="57" t="s">
        <v>33</v>
      </c>
      <c r="G87" s="119"/>
      <c r="H87" s="119">
        <f>+C87*G87</f>
        <v>0</v>
      </c>
    </row>
    <row r="88" spans="1:8" ht="15.75" customHeight="1">
      <c r="B88" s="57" t="s">
        <v>129</v>
      </c>
      <c r="C88" s="57">
        <v>1</v>
      </c>
      <c r="D88" s="57" t="s">
        <v>33</v>
      </c>
      <c r="G88" s="119"/>
      <c r="H88" s="119">
        <f>+C88*G88</f>
        <v>0</v>
      </c>
    </row>
    <row r="89" spans="1:8" ht="15.75" customHeight="1">
      <c r="G89" s="119"/>
      <c r="H89" s="119"/>
    </row>
    <row r="90" spans="1:8" ht="15.75" customHeight="1">
      <c r="A90" s="59">
        <v>15</v>
      </c>
      <c r="B90" s="57" t="s">
        <v>130</v>
      </c>
      <c r="G90" s="121"/>
      <c r="H90" s="121"/>
    </row>
    <row r="91" spans="1:8" ht="15.75" customHeight="1">
      <c r="B91" s="57" t="s">
        <v>131</v>
      </c>
      <c r="G91" s="121"/>
      <c r="H91" s="121"/>
    </row>
    <row r="92" spans="1:8" ht="15.75" customHeight="1">
      <c r="G92" s="121"/>
      <c r="H92" s="121"/>
    </row>
    <row r="93" spans="1:8" ht="15.75" customHeight="1">
      <c r="B93" s="57" t="s">
        <v>98</v>
      </c>
      <c r="C93" s="57">
        <v>1</v>
      </c>
      <c r="D93" s="57" t="s">
        <v>33</v>
      </c>
      <c r="G93" s="119"/>
      <c r="H93" s="119">
        <f>+C93*G93</f>
        <v>0</v>
      </c>
    </row>
    <row r="94" spans="1:8" ht="15.75" customHeight="1">
      <c r="B94" s="57" t="s">
        <v>35</v>
      </c>
      <c r="C94" s="57">
        <v>2</v>
      </c>
      <c r="D94" s="57" t="s">
        <v>33</v>
      </c>
      <c r="G94" s="119"/>
      <c r="H94" s="119">
        <f>+C94*G94</f>
        <v>0</v>
      </c>
    </row>
    <row r="95" spans="1:8" ht="15.75" customHeight="1">
      <c r="B95" s="57" t="s">
        <v>99</v>
      </c>
      <c r="C95" s="57">
        <v>2</v>
      </c>
      <c r="D95" s="57" t="s">
        <v>33</v>
      </c>
      <c r="G95" s="119"/>
      <c r="H95" s="119">
        <f>+C95*G95</f>
        <v>0</v>
      </c>
    </row>
    <row r="96" spans="1:8" ht="15.75" customHeight="1">
      <c r="G96" s="119"/>
      <c r="H96" s="119"/>
    </row>
    <row r="97" spans="1:8" ht="15.75" customHeight="1">
      <c r="A97" s="59">
        <v>16</v>
      </c>
      <c r="B97" s="57" t="s">
        <v>132</v>
      </c>
      <c r="G97" s="121"/>
      <c r="H97" s="121"/>
    </row>
    <row r="98" spans="1:8" ht="15.75" customHeight="1">
      <c r="B98" s="57" t="s">
        <v>133</v>
      </c>
      <c r="G98" s="121"/>
      <c r="H98" s="121"/>
    </row>
    <row r="99" spans="1:8" ht="15.75" customHeight="1">
      <c r="B99" s="57" t="s">
        <v>134</v>
      </c>
      <c r="G99" s="121"/>
      <c r="H99" s="121"/>
    </row>
    <row r="100" spans="1:8" ht="15.75" customHeight="1">
      <c r="G100" s="121"/>
      <c r="H100" s="121"/>
    </row>
    <row r="101" spans="1:8" ht="15.75" customHeight="1">
      <c r="B101" s="57" t="s">
        <v>40</v>
      </c>
      <c r="C101" s="57">
        <v>4</v>
      </c>
      <c r="D101" s="57" t="s">
        <v>33</v>
      </c>
      <c r="G101" s="119"/>
      <c r="H101" s="119">
        <f>+C101*G101</f>
        <v>0</v>
      </c>
    </row>
    <row r="102" spans="1:8" ht="15.75" customHeight="1">
      <c r="B102" s="57" t="s">
        <v>35</v>
      </c>
      <c r="C102" s="57">
        <v>4</v>
      </c>
      <c r="D102" s="57" t="s">
        <v>33</v>
      </c>
      <c r="G102" s="119"/>
      <c r="H102" s="119">
        <f>+C102*G102</f>
        <v>0</v>
      </c>
    </row>
    <row r="103" spans="1:8" ht="15.75" customHeight="1">
      <c r="B103" s="57" t="s">
        <v>98</v>
      </c>
      <c r="C103" s="57">
        <v>4</v>
      </c>
      <c r="D103" s="57" t="s">
        <v>33</v>
      </c>
      <c r="G103" s="119"/>
      <c r="H103" s="119">
        <f>+C103*G103</f>
        <v>0</v>
      </c>
    </row>
    <row r="104" spans="1:8" ht="15.75" customHeight="1">
      <c r="B104" s="57" t="s">
        <v>99</v>
      </c>
      <c r="C104" s="57">
        <v>2</v>
      </c>
      <c r="D104" s="57" t="s">
        <v>33</v>
      </c>
      <c r="G104" s="119"/>
      <c r="H104" s="119">
        <f>+C104*G104</f>
        <v>0</v>
      </c>
    </row>
    <row r="105" spans="1:8" ht="15.75" customHeight="1">
      <c r="G105" s="119"/>
      <c r="H105" s="119"/>
    </row>
    <row r="106" spans="1:8" ht="15.75" customHeight="1">
      <c r="A106" s="59">
        <v>17</v>
      </c>
      <c r="B106" s="57" t="s">
        <v>135</v>
      </c>
      <c r="G106" s="119"/>
      <c r="H106" s="119"/>
    </row>
    <row r="107" spans="1:8" ht="15.75" customHeight="1">
      <c r="B107" s="57" t="s">
        <v>136</v>
      </c>
      <c r="G107" s="119"/>
      <c r="H107" s="119"/>
    </row>
    <row r="108" spans="1:8" ht="15.75" customHeight="1">
      <c r="B108" s="57" t="s">
        <v>137</v>
      </c>
      <c r="G108" s="119"/>
      <c r="H108" s="119"/>
    </row>
    <row r="109" spans="1:8" ht="15.75" customHeight="1">
      <c r="G109" s="119"/>
      <c r="H109" s="119"/>
    </row>
    <row r="110" spans="1:8" ht="15.75" customHeight="1">
      <c r="B110" s="57" t="s">
        <v>99</v>
      </c>
      <c r="C110" s="57">
        <v>2</v>
      </c>
      <c r="D110" s="57" t="s">
        <v>33</v>
      </c>
      <c r="G110" s="119"/>
      <c r="H110" s="119">
        <f>+C110*G110</f>
        <v>0</v>
      </c>
    </row>
    <row r="111" spans="1:8" ht="15.75" customHeight="1">
      <c r="G111" s="119"/>
      <c r="H111" s="119"/>
    </row>
    <row r="112" spans="1:8" ht="15.75" customHeight="1">
      <c r="A112" s="59">
        <v>18</v>
      </c>
      <c r="B112" s="57" t="s">
        <v>138</v>
      </c>
      <c r="G112" s="119"/>
      <c r="H112" s="119"/>
    </row>
    <row r="113" spans="1:8" ht="15.75" customHeight="1">
      <c r="B113" s="57" t="s">
        <v>303</v>
      </c>
      <c r="G113" s="119"/>
      <c r="H113" s="119"/>
    </row>
    <row r="114" spans="1:8" ht="15.75" customHeight="1">
      <c r="G114" s="119"/>
      <c r="H114" s="119"/>
    </row>
    <row r="115" spans="1:8" ht="15.75" customHeight="1">
      <c r="B115" s="57" t="s">
        <v>139</v>
      </c>
      <c r="C115" s="57">
        <v>1</v>
      </c>
      <c r="D115" s="57" t="s">
        <v>33</v>
      </c>
      <c r="G115" s="119"/>
      <c r="H115" s="119">
        <f>+C115*G115</f>
        <v>0</v>
      </c>
    </row>
    <row r="116" spans="1:8" ht="15.75" customHeight="1">
      <c r="B116" s="57" t="s">
        <v>98</v>
      </c>
      <c r="C116" s="57">
        <v>1</v>
      </c>
      <c r="D116" s="57" t="s">
        <v>33</v>
      </c>
      <c r="G116" s="119"/>
      <c r="H116" s="119">
        <f>+C116*G116</f>
        <v>0</v>
      </c>
    </row>
    <row r="117" spans="1:8" ht="15.75" customHeight="1">
      <c r="G117" s="119"/>
      <c r="H117" s="119"/>
    </row>
    <row r="118" spans="1:8" ht="15.75" customHeight="1">
      <c r="A118" s="59">
        <v>19</v>
      </c>
      <c r="B118" s="57" t="s">
        <v>140</v>
      </c>
      <c r="G118" s="119"/>
      <c r="H118" s="119"/>
    </row>
    <row r="119" spans="1:8" ht="15.75" customHeight="1">
      <c r="B119" s="57" t="s">
        <v>141</v>
      </c>
      <c r="G119" s="119"/>
      <c r="H119" s="119"/>
    </row>
    <row r="120" spans="1:8" ht="15.75" customHeight="1">
      <c r="G120" s="119"/>
      <c r="H120" s="119"/>
    </row>
    <row r="121" spans="1:8" ht="15.75" customHeight="1">
      <c r="B121" s="57" t="s">
        <v>33</v>
      </c>
      <c r="C121" s="57">
        <v>2</v>
      </c>
      <c r="G121" s="119"/>
      <c r="H121" s="119">
        <f>+C121*G121</f>
        <v>0</v>
      </c>
    </row>
    <row r="122" spans="1:8" ht="15.75" customHeight="1">
      <c r="G122" s="119"/>
      <c r="H122" s="119"/>
    </row>
    <row r="123" spans="1:8" ht="15.75" customHeight="1">
      <c r="A123" s="59">
        <v>20</v>
      </c>
      <c r="B123" s="4" t="s">
        <v>142</v>
      </c>
      <c r="G123" s="119"/>
      <c r="H123" s="119"/>
    </row>
    <row r="124" spans="1:8" ht="15.75" customHeight="1">
      <c r="B124" s="4" t="s">
        <v>143</v>
      </c>
      <c r="G124" s="119"/>
      <c r="H124" s="119"/>
    </row>
    <row r="125" spans="1:8" ht="15.75" customHeight="1">
      <c r="B125" s="57" t="s">
        <v>304</v>
      </c>
      <c r="G125" s="119"/>
      <c r="H125" s="119"/>
    </row>
    <row r="126" spans="1:8" ht="15.75" customHeight="1">
      <c r="G126" s="119"/>
      <c r="H126" s="119"/>
    </row>
    <row r="127" spans="1:8" ht="15.75" customHeight="1">
      <c r="B127" s="57" t="s">
        <v>33</v>
      </c>
      <c r="C127" s="57">
        <v>1</v>
      </c>
      <c r="G127" s="119"/>
      <c r="H127" s="119">
        <f>+C127*G127</f>
        <v>0</v>
      </c>
    </row>
    <row r="128" spans="1:8" ht="15.75" customHeight="1">
      <c r="G128" s="119"/>
      <c r="H128" s="119"/>
    </row>
    <row r="129" spans="1:8" ht="15.75" customHeight="1">
      <c r="A129" s="59">
        <v>21</v>
      </c>
      <c r="B129" s="4" t="s">
        <v>144</v>
      </c>
      <c r="G129" s="119"/>
      <c r="H129" s="119"/>
    </row>
    <row r="130" spans="1:8" ht="15.75" customHeight="1">
      <c r="B130" s="4" t="s">
        <v>304</v>
      </c>
      <c r="G130" s="119"/>
      <c r="H130" s="119"/>
    </row>
    <row r="131" spans="1:8" ht="15.75" customHeight="1">
      <c r="G131" s="119"/>
      <c r="H131" s="119"/>
    </row>
    <row r="132" spans="1:8" ht="15.75" customHeight="1">
      <c r="B132" s="57" t="s">
        <v>33</v>
      </c>
      <c r="C132" s="57">
        <v>1</v>
      </c>
      <c r="G132" s="119"/>
      <c r="H132" s="119">
        <f>+C132*G132</f>
        <v>0</v>
      </c>
    </row>
    <row r="133" spans="1:8" ht="15.75" customHeight="1">
      <c r="G133" s="119"/>
      <c r="H133" s="119"/>
    </row>
    <row r="134" spans="1:8" ht="15.75" customHeight="1">
      <c r="A134" s="59">
        <v>22</v>
      </c>
      <c r="B134" s="57" t="s">
        <v>145</v>
      </c>
      <c r="G134" s="119"/>
      <c r="H134" s="119"/>
    </row>
    <row r="135" spans="1:8" ht="15.75" customHeight="1">
      <c r="G135" s="119"/>
      <c r="H135" s="119"/>
    </row>
    <row r="136" spans="1:8" ht="15.75" customHeight="1">
      <c r="B136" s="57" t="s">
        <v>98</v>
      </c>
      <c r="C136" s="57">
        <v>1</v>
      </c>
      <c r="D136" s="57" t="s">
        <v>33</v>
      </c>
      <c r="G136" s="119"/>
      <c r="H136" s="119">
        <f>+C136*G136</f>
        <v>0</v>
      </c>
    </row>
    <row r="137" spans="1:8" ht="15.75" customHeight="1">
      <c r="B137" s="57" t="s">
        <v>35</v>
      </c>
      <c r="C137" s="57">
        <v>2</v>
      </c>
      <c r="D137" s="57" t="s">
        <v>33</v>
      </c>
      <c r="G137" s="119"/>
      <c r="H137" s="119">
        <f>+C137*G137</f>
        <v>0</v>
      </c>
    </row>
    <row r="138" spans="1:8" ht="15.75" customHeight="1">
      <c r="B138" s="57" t="s">
        <v>139</v>
      </c>
      <c r="C138" s="57">
        <v>1</v>
      </c>
      <c r="D138" s="57" t="s">
        <v>33</v>
      </c>
      <c r="G138" s="119"/>
      <c r="H138" s="119">
        <f>+C138*G138</f>
        <v>0</v>
      </c>
    </row>
    <row r="139" spans="1:8" ht="15.75" customHeight="1">
      <c r="B139" s="57" t="s">
        <v>40</v>
      </c>
      <c r="C139" s="57">
        <v>1</v>
      </c>
      <c r="D139" s="57" t="s">
        <v>33</v>
      </c>
      <c r="G139" s="119"/>
      <c r="H139" s="119">
        <f>+C139*G139</f>
        <v>0</v>
      </c>
    </row>
    <row r="140" spans="1:8" ht="15.75" customHeight="1">
      <c r="G140" s="119"/>
      <c r="H140" s="119"/>
    </row>
    <row r="141" spans="1:8" ht="15.75" customHeight="1">
      <c r="A141" s="59">
        <v>23</v>
      </c>
      <c r="B141" s="57" t="s">
        <v>146</v>
      </c>
      <c r="G141" s="119"/>
      <c r="H141" s="119"/>
    </row>
    <row r="142" spans="1:8" ht="15.75" customHeight="1">
      <c r="B142" s="57" t="s">
        <v>147</v>
      </c>
      <c r="G142" s="119"/>
      <c r="H142" s="119"/>
    </row>
    <row r="143" spans="1:8" ht="15.75" customHeight="1">
      <c r="B143" s="57" t="s">
        <v>148</v>
      </c>
      <c r="G143" s="119"/>
      <c r="H143" s="119"/>
    </row>
    <row r="144" spans="1:8" ht="15.75" customHeight="1">
      <c r="G144" s="119"/>
      <c r="H144" s="119"/>
    </row>
    <row r="145" spans="1:8" ht="15.75" customHeight="1">
      <c r="B145" s="57" t="s">
        <v>33</v>
      </c>
      <c r="C145" s="57">
        <v>2</v>
      </c>
      <c r="G145" s="119"/>
      <c r="H145" s="119">
        <f>+C145*G145</f>
        <v>0</v>
      </c>
    </row>
    <row r="146" spans="1:8" ht="15.75" customHeight="1">
      <c r="G146" s="119"/>
      <c r="H146" s="119"/>
    </row>
    <row r="147" spans="1:8" ht="15.75" customHeight="1">
      <c r="A147" s="59">
        <v>24</v>
      </c>
      <c r="B147" s="57" t="s">
        <v>149</v>
      </c>
      <c r="G147" s="119"/>
      <c r="H147" s="119"/>
    </row>
    <row r="148" spans="1:8" ht="15.75" customHeight="1">
      <c r="B148" s="57" t="s">
        <v>150</v>
      </c>
      <c r="G148" s="119"/>
      <c r="H148" s="119"/>
    </row>
    <row r="149" spans="1:8" ht="15.75" customHeight="1">
      <c r="G149" s="119"/>
      <c r="H149" s="119"/>
    </row>
    <row r="150" spans="1:8" ht="15.75" customHeight="1">
      <c r="B150" s="57" t="s">
        <v>33</v>
      </c>
      <c r="C150" s="57">
        <v>8</v>
      </c>
      <c r="G150" s="119"/>
      <c r="H150" s="119">
        <f>+C150*G150</f>
        <v>0</v>
      </c>
    </row>
    <row r="151" spans="1:8" ht="15.75" customHeight="1">
      <c r="G151" s="119"/>
      <c r="H151" s="119"/>
    </row>
    <row r="152" spans="1:8" ht="15.75" customHeight="1">
      <c r="A152" s="59">
        <v>25</v>
      </c>
      <c r="B152" s="57" t="s">
        <v>149</v>
      </c>
      <c r="G152" s="119"/>
      <c r="H152" s="119"/>
    </row>
    <row r="153" spans="1:8" ht="15.75" customHeight="1">
      <c r="B153" s="57" t="s">
        <v>151</v>
      </c>
      <c r="G153" s="119"/>
      <c r="H153" s="119"/>
    </row>
    <row r="154" spans="1:8" ht="15.75" customHeight="1">
      <c r="G154" s="119"/>
      <c r="H154" s="119"/>
    </row>
    <row r="155" spans="1:8" ht="15.75" customHeight="1">
      <c r="B155" s="57" t="s">
        <v>33</v>
      </c>
      <c r="C155" s="57">
        <v>2</v>
      </c>
      <c r="G155" s="119"/>
      <c r="H155" s="119">
        <f>+C155*G155</f>
        <v>0</v>
      </c>
    </row>
    <row r="156" spans="1:8" ht="15.75" customHeight="1">
      <c r="G156" s="119"/>
      <c r="H156" s="119"/>
    </row>
    <row r="157" spans="1:8" ht="15.75" customHeight="1">
      <c r="A157" s="59">
        <v>26</v>
      </c>
      <c r="B157" s="57" t="s">
        <v>152</v>
      </c>
      <c r="G157" s="119"/>
      <c r="H157" s="119"/>
    </row>
    <row r="158" spans="1:8" ht="15.75" customHeight="1">
      <c r="B158" s="57" t="s">
        <v>153</v>
      </c>
      <c r="G158" s="119"/>
      <c r="H158" s="119"/>
    </row>
    <row r="159" spans="1:8" ht="15.75" customHeight="1">
      <c r="G159" s="119"/>
      <c r="H159" s="119"/>
    </row>
    <row r="160" spans="1:8" ht="15.75" customHeight="1">
      <c r="B160" s="57" t="s">
        <v>33</v>
      </c>
      <c r="C160" s="57">
        <v>3</v>
      </c>
      <c r="G160" s="119"/>
      <c r="H160" s="119">
        <f>+C160*G160</f>
        <v>0</v>
      </c>
    </row>
    <row r="161" spans="1:8" ht="15.75" customHeight="1">
      <c r="G161" s="119"/>
      <c r="H161" s="119"/>
    </row>
    <row r="162" spans="1:8" ht="15.75" customHeight="1">
      <c r="A162" s="59">
        <v>27</v>
      </c>
      <c r="B162" s="57" t="s">
        <v>154</v>
      </c>
      <c r="G162" s="119"/>
      <c r="H162" s="119"/>
    </row>
    <row r="163" spans="1:8" ht="15.75" customHeight="1">
      <c r="B163" s="57" t="s">
        <v>305</v>
      </c>
      <c r="G163" s="119"/>
      <c r="H163" s="119"/>
    </row>
    <row r="164" spans="1:8" ht="15.75" customHeight="1">
      <c r="G164" s="119"/>
      <c r="H164" s="121"/>
    </row>
    <row r="165" spans="1:8" ht="15.75" customHeight="1">
      <c r="B165" s="57" t="s">
        <v>33</v>
      </c>
      <c r="C165" s="57">
        <v>1</v>
      </c>
      <c r="G165" s="119"/>
      <c r="H165" s="119">
        <f>+C165*G165</f>
        <v>0</v>
      </c>
    </row>
    <row r="166" spans="1:8" ht="15.75" customHeight="1">
      <c r="G166" s="119"/>
      <c r="H166" s="119"/>
    </row>
    <row r="167" spans="1:8" ht="15.75" customHeight="1">
      <c r="A167" s="59">
        <v>28</v>
      </c>
      <c r="B167" s="57" t="s">
        <v>155</v>
      </c>
      <c r="G167" s="119"/>
      <c r="H167" s="119"/>
    </row>
    <row r="168" spans="1:8" ht="15.75" customHeight="1">
      <c r="B168" s="57" t="s">
        <v>306</v>
      </c>
      <c r="G168" s="119"/>
      <c r="H168" s="119"/>
    </row>
    <row r="169" spans="1:8" ht="15.75" customHeight="1">
      <c r="G169" s="119"/>
      <c r="H169" s="119"/>
    </row>
    <row r="170" spans="1:8" ht="15.75" customHeight="1">
      <c r="B170" s="57" t="s">
        <v>36</v>
      </c>
      <c r="C170" s="57">
        <v>1</v>
      </c>
      <c r="G170" s="119"/>
      <c r="H170" s="119">
        <f>+C170*G170</f>
        <v>0</v>
      </c>
    </row>
    <row r="171" spans="1:8" ht="15.75" customHeight="1">
      <c r="G171" s="119"/>
      <c r="H171" s="119"/>
    </row>
    <row r="172" spans="1:8" ht="15.75" customHeight="1">
      <c r="A172" s="59">
        <v>28</v>
      </c>
      <c r="B172" s="57" t="s">
        <v>156</v>
      </c>
      <c r="G172" s="119"/>
      <c r="H172" s="119"/>
    </row>
    <row r="173" spans="1:8" ht="15.75" customHeight="1">
      <c r="G173" s="119"/>
      <c r="H173" s="119"/>
    </row>
    <row r="174" spans="1:8" ht="15.75" customHeight="1">
      <c r="B174" s="57" t="s">
        <v>33</v>
      </c>
      <c r="C174" s="57">
        <v>1</v>
      </c>
      <c r="G174" s="119"/>
      <c r="H174" s="119">
        <f>+C174*G174</f>
        <v>0</v>
      </c>
    </row>
    <row r="175" spans="1:8" ht="15.75" customHeight="1">
      <c r="G175" s="119"/>
      <c r="H175" s="119"/>
    </row>
    <row r="176" spans="1:8" ht="15.75" customHeight="1">
      <c r="A176" s="59">
        <v>30</v>
      </c>
      <c r="B176" s="57" t="s">
        <v>157</v>
      </c>
      <c r="G176" s="119"/>
      <c r="H176" s="119"/>
    </row>
    <row r="177" spans="1:8" ht="15.75" customHeight="1">
      <c r="B177" s="57" t="s">
        <v>307</v>
      </c>
      <c r="G177" s="119"/>
      <c r="H177" s="119"/>
    </row>
    <row r="178" spans="1:8" ht="15.75" customHeight="1">
      <c r="G178" s="119"/>
      <c r="H178" s="119"/>
    </row>
    <row r="179" spans="1:8" ht="15.75" customHeight="1">
      <c r="B179" s="57" t="s">
        <v>33</v>
      </c>
      <c r="C179" s="57">
        <v>1</v>
      </c>
      <c r="G179" s="119"/>
      <c r="H179" s="119">
        <f>+C179*G179</f>
        <v>0</v>
      </c>
    </row>
    <row r="180" spans="1:8" ht="15.75" customHeight="1">
      <c r="G180" s="119"/>
      <c r="H180" s="119"/>
    </row>
    <row r="181" spans="1:8" ht="15.75" customHeight="1">
      <c r="A181" s="59">
        <v>31</v>
      </c>
      <c r="B181" s="57" t="s">
        <v>158</v>
      </c>
      <c r="G181" s="119"/>
      <c r="H181" s="119"/>
    </row>
    <row r="182" spans="1:8" ht="15.75" customHeight="1">
      <c r="G182" s="119"/>
      <c r="H182" s="119"/>
    </row>
    <row r="183" spans="1:8" ht="15.75" customHeight="1">
      <c r="B183" s="57" t="s">
        <v>36</v>
      </c>
      <c r="C183" s="57">
        <v>1</v>
      </c>
      <c r="G183" s="119"/>
      <c r="H183" s="119">
        <f>+C183*G183</f>
        <v>0</v>
      </c>
    </row>
    <row r="184" spans="1:8" ht="15.75" customHeight="1">
      <c r="G184" s="119"/>
      <c r="H184" s="119"/>
    </row>
    <row r="185" spans="1:8" ht="15.75" customHeight="1">
      <c r="A185" s="59">
        <v>32</v>
      </c>
      <c r="B185" s="57" t="s">
        <v>159</v>
      </c>
      <c r="G185" s="119"/>
      <c r="H185" s="119"/>
    </row>
    <row r="186" spans="1:8" ht="15.75" customHeight="1">
      <c r="B186" s="57" t="s">
        <v>160</v>
      </c>
      <c r="G186" s="119"/>
      <c r="H186" s="119"/>
    </row>
    <row r="187" spans="1:8" ht="15.75" customHeight="1">
      <c r="G187" s="119"/>
      <c r="H187" s="119"/>
    </row>
    <row r="188" spans="1:8" ht="15.75" customHeight="1">
      <c r="B188" s="57" t="s">
        <v>36</v>
      </c>
      <c r="C188" s="57">
        <v>1</v>
      </c>
      <c r="G188" s="119"/>
      <c r="H188" s="119">
        <f>+C188*G188</f>
        <v>0</v>
      </c>
    </row>
    <row r="189" spans="1:8" ht="15.75" customHeight="1">
      <c r="G189" s="119"/>
      <c r="H189" s="119"/>
    </row>
    <row r="190" spans="1:8" ht="15.75" customHeight="1">
      <c r="A190" s="59">
        <v>33</v>
      </c>
      <c r="B190" s="57" t="s">
        <v>161</v>
      </c>
      <c r="G190" s="121"/>
      <c r="H190" s="119">
        <f>+G190</f>
        <v>0</v>
      </c>
    </row>
    <row r="191" spans="1:8" ht="15.75" customHeight="1">
      <c r="G191" s="121"/>
      <c r="H191" s="121"/>
    </row>
    <row r="192" spans="1:8" ht="15.75" customHeight="1" thickBot="1">
      <c r="A192" s="77"/>
      <c r="B192" s="78" t="s">
        <v>162</v>
      </c>
      <c r="C192" s="78"/>
      <c r="D192" s="78"/>
      <c r="E192" s="78"/>
      <c r="F192" s="78"/>
      <c r="G192" s="122"/>
      <c r="H192" s="123"/>
    </row>
    <row r="193" spans="1:8">
      <c r="A193" s="60"/>
      <c r="B193" s="61"/>
      <c r="C193" s="61"/>
      <c r="D193" s="61"/>
      <c r="E193" s="61"/>
      <c r="F193" s="61"/>
      <c r="G193" s="124"/>
      <c r="H193" s="124"/>
    </row>
    <row r="194" spans="1:8">
      <c r="A194" s="60"/>
      <c r="B194" s="79" t="s">
        <v>37</v>
      </c>
      <c r="C194" s="79"/>
      <c r="D194" s="79"/>
      <c r="E194" s="79"/>
      <c r="F194" s="79"/>
      <c r="G194" s="125"/>
      <c r="H194" s="126">
        <f>+SUM(H190+H188+H183+H179+H174+H170+H165+H160+H155+H150+H145+H139+H138+H137+H136+H132+H127+H121+H116+H115+H110+H104+H103+H102+H95+H101+H94+H93+H88+H87+H86+H85+H80+H75+H74+H73+H69+H64+H60+H56+H50+H42+H41+H36+H35+H34+H33+H29+H22+H21+H20+H19+H13+H9)</f>
        <v>0</v>
      </c>
    </row>
  </sheetData>
  <sheetProtection password="CAA5" sheet="1" objects="1" scenarios="1" selectLockedCells="1"/>
  <phoneticPr fontId="1" type="noConversion"/>
  <printOptions gridLines="1" gridLinesSet="0"/>
  <pageMargins left="0.75" right="0.75" top="1" bottom="1" header="0.5" footer="0.5"/>
  <headerFooter alignWithMargins="0">
    <oddHeader>&amp;A</oddHeader>
    <oddFooter>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69"/>
  <sheetViews>
    <sheetView workbookViewId="0">
      <selection activeCell="D159" sqref="D159"/>
    </sheetView>
  </sheetViews>
  <sheetFormatPr defaultColWidth="9.28515625" defaultRowHeight="15"/>
  <cols>
    <col min="1" max="1" width="5" style="5" customWidth="1"/>
    <col min="2" max="2" width="42" style="7" customWidth="1"/>
    <col min="3" max="3" width="9.28515625" style="40" customWidth="1"/>
    <col min="4" max="4" width="11.28515625" style="109" customWidth="1"/>
    <col min="5" max="5" width="12.42578125" style="110" customWidth="1"/>
    <col min="6" max="16384" width="9.28515625" style="1"/>
  </cols>
  <sheetData>
    <row r="2" spans="1:6" s="12" customFormat="1" ht="30" customHeight="1" thickBot="1">
      <c r="A2" s="8" t="s">
        <v>30</v>
      </c>
      <c r="B2" s="9" t="s">
        <v>41</v>
      </c>
      <c r="C2" s="50"/>
      <c r="D2" s="131" t="s">
        <v>90</v>
      </c>
      <c r="E2" s="132" t="s">
        <v>39</v>
      </c>
      <c r="F2" s="11"/>
    </row>
    <row r="3" spans="1:6" s="12" customFormat="1" ht="72" thickBot="1">
      <c r="A3" s="45"/>
      <c r="B3" s="47" t="s">
        <v>163</v>
      </c>
      <c r="C3" s="81"/>
      <c r="D3" s="136"/>
      <c r="E3" s="146"/>
      <c r="F3" s="11"/>
    </row>
    <row r="4" spans="1:6" ht="242.25" customHeight="1">
      <c r="A4" s="13">
        <f>COUNT(#REF!)+1</f>
        <v>1</v>
      </c>
      <c r="B4" s="14" t="s">
        <v>308</v>
      </c>
      <c r="C4" s="43" t="s">
        <v>33</v>
      </c>
      <c r="D4" s="106"/>
      <c r="E4" s="107"/>
    </row>
    <row r="5" spans="1:6">
      <c r="A5" s="13"/>
      <c r="C5" s="51">
        <v>2</v>
      </c>
      <c r="D5" s="106"/>
      <c r="E5" s="107">
        <f>C5*D5</f>
        <v>0</v>
      </c>
    </row>
    <row r="6" spans="1:6">
      <c r="A6" s="13"/>
      <c r="B6" s="14"/>
      <c r="C6" s="51"/>
      <c r="D6" s="106"/>
      <c r="E6" s="107"/>
    </row>
    <row r="7" spans="1:6" ht="257.25" customHeight="1">
      <c r="A7" s="13">
        <f>COUNT($A$4:A6)+1</f>
        <v>2</v>
      </c>
      <c r="B7" s="14" t="s">
        <v>318</v>
      </c>
      <c r="C7" s="43" t="s">
        <v>33</v>
      </c>
      <c r="D7" s="106"/>
      <c r="E7" s="107"/>
    </row>
    <row r="8" spans="1:6">
      <c r="A8" s="13"/>
      <c r="B8" s="15"/>
      <c r="C8" s="51">
        <v>6</v>
      </c>
      <c r="D8" s="106"/>
      <c r="E8" s="107">
        <f>C8*D8</f>
        <v>0</v>
      </c>
    </row>
    <row r="9" spans="1:6">
      <c r="A9" s="13"/>
      <c r="B9" s="15"/>
      <c r="C9" s="51"/>
      <c r="D9" s="106"/>
      <c r="E9" s="107"/>
    </row>
    <row r="10" spans="1:6" ht="270.75">
      <c r="A10" s="13">
        <f>COUNT($A$4:A9)+1</f>
        <v>3</v>
      </c>
      <c r="B10" s="14" t="s">
        <v>309</v>
      </c>
      <c r="C10" s="43" t="s">
        <v>33</v>
      </c>
      <c r="D10" s="106"/>
      <c r="E10" s="107"/>
    </row>
    <row r="11" spans="1:6">
      <c r="A11" s="13"/>
      <c r="B11" s="15"/>
      <c r="C11" s="51">
        <v>1</v>
      </c>
      <c r="D11" s="106"/>
      <c r="E11" s="107">
        <f>C11*D11</f>
        <v>0</v>
      </c>
    </row>
    <row r="12" spans="1:6">
      <c r="A12" s="13"/>
      <c r="B12" s="15"/>
      <c r="C12" s="51"/>
      <c r="D12" s="106"/>
      <c r="E12" s="107"/>
    </row>
    <row r="13" spans="1:6" ht="28.5">
      <c r="A13" s="13">
        <f>COUNT($A$4:A12)+1</f>
        <v>4</v>
      </c>
      <c r="B13" s="14" t="s">
        <v>164</v>
      </c>
      <c r="C13" s="43" t="s">
        <v>33</v>
      </c>
      <c r="D13" s="106"/>
      <c r="E13" s="107"/>
    </row>
    <row r="14" spans="1:6">
      <c r="A14" s="13"/>
      <c r="B14" s="14"/>
      <c r="C14" s="51">
        <v>9</v>
      </c>
      <c r="D14" s="106"/>
      <c r="E14" s="107">
        <f>C14*D14</f>
        <v>0</v>
      </c>
    </row>
    <row r="15" spans="1:6">
      <c r="A15" s="13"/>
      <c r="B15" s="14"/>
      <c r="C15" s="51"/>
      <c r="D15" s="106"/>
      <c r="E15" s="107"/>
    </row>
    <row r="16" spans="1:6" ht="314.25">
      <c r="A16" s="13">
        <f>COUNT($A$4:A15)+1</f>
        <v>5</v>
      </c>
      <c r="B16" s="14" t="s">
        <v>310</v>
      </c>
      <c r="C16" s="43" t="s">
        <v>33</v>
      </c>
      <c r="D16" s="106"/>
      <c r="E16" s="107"/>
    </row>
    <row r="17" spans="1:5">
      <c r="A17" s="13"/>
      <c r="B17" s="15"/>
      <c r="C17" s="51">
        <v>2</v>
      </c>
      <c r="D17" s="106"/>
      <c r="E17" s="107">
        <f>C17*D17</f>
        <v>0</v>
      </c>
    </row>
    <row r="18" spans="1:5">
      <c r="A18" s="13"/>
      <c r="B18" s="14"/>
      <c r="C18" s="51"/>
      <c r="D18" s="106"/>
      <c r="E18" s="107"/>
    </row>
    <row r="19" spans="1:5" ht="192.75" customHeight="1">
      <c r="A19" s="13">
        <f>COUNT($A$4:A18)+1</f>
        <v>6</v>
      </c>
      <c r="B19" s="14" t="s">
        <v>311</v>
      </c>
      <c r="C19" s="43" t="s">
        <v>33</v>
      </c>
      <c r="D19" s="106"/>
      <c r="E19" s="107"/>
    </row>
    <row r="20" spans="1:5">
      <c r="A20" s="13"/>
      <c r="B20" s="15"/>
      <c r="C20" s="51">
        <v>17</v>
      </c>
      <c r="D20" s="106"/>
      <c r="E20" s="107">
        <f>C20*D20</f>
        <v>0</v>
      </c>
    </row>
    <row r="21" spans="1:5">
      <c r="A21" s="13"/>
      <c r="B21" s="14"/>
      <c r="C21" s="51"/>
      <c r="D21" s="106"/>
      <c r="E21" s="107"/>
    </row>
    <row r="22" spans="1:5" ht="191.25" customHeight="1">
      <c r="A22" s="13">
        <f>COUNT($A$4:A21)+1</f>
        <v>7</v>
      </c>
      <c r="B22" s="14" t="s">
        <v>312</v>
      </c>
      <c r="C22" s="43" t="s">
        <v>33</v>
      </c>
      <c r="D22" s="106"/>
      <c r="E22" s="107"/>
    </row>
    <row r="23" spans="1:5">
      <c r="A23" s="13"/>
      <c r="B23" s="15"/>
      <c r="C23" s="51">
        <v>1</v>
      </c>
      <c r="D23" s="106"/>
      <c r="E23" s="107">
        <f>C23*D23</f>
        <v>0</v>
      </c>
    </row>
    <row r="24" spans="1:5">
      <c r="A24" s="13"/>
      <c r="B24" s="14"/>
      <c r="C24" s="51"/>
      <c r="D24" s="106"/>
      <c r="E24" s="107"/>
    </row>
    <row r="25" spans="1:5" ht="242.25">
      <c r="A25" s="13">
        <f>COUNT($A$4:A24)+1</f>
        <v>8</v>
      </c>
      <c r="B25" s="14" t="s">
        <v>319</v>
      </c>
      <c r="C25" s="43" t="s">
        <v>33</v>
      </c>
      <c r="D25" s="106"/>
      <c r="E25" s="107"/>
    </row>
    <row r="26" spans="1:5" ht="15" customHeight="1">
      <c r="A26" s="13"/>
      <c r="B26" s="15"/>
      <c r="C26" s="51">
        <v>5</v>
      </c>
      <c r="D26" s="106"/>
      <c r="E26" s="107">
        <f>C26*D26</f>
        <v>0</v>
      </c>
    </row>
    <row r="27" spans="1:5">
      <c r="A27" s="13"/>
      <c r="B27" s="14"/>
      <c r="C27" s="51"/>
      <c r="D27" s="106"/>
      <c r="E27" s="107"/>
    </row>
    <row r="28" spans="1:5" ht="156.75">
      <c r="A28" s="13">
        <f>COUNT($A$4:A27)+1</f>
        <v>9</v>
      </c>
      <c r="B28" s="14" t="s">
        <v>313</v>
      </c>
      <c r="C28" s="43" t="s">
        <v>33</v>
      </c>
      <c r="D28" s="106"/>
      <c r="E28" s="107"/>
    </row>
    <row r="29" spans="1:5">
      <c r="A29" s="13"/>
      <c r="B29" s="15"/>
      <c r="C29" s="51">
        <v>1</v>
      </c>
      <c r="D29" s="106"/>
      <c r="E29" s="107">
        <f>C29*D29</f>
        <v>0</v>
      </c>
    </row>
    <row r="30" spans="1:5">
      <c r="A30" s="13"/>
      <c r="B30" s="14"/>
      <c r="C30" s="51"/>
      <c r="D30" s="106"/>
      <c r="E30" s="107"/>
    </row>
    <row r="31" spans="1:5" ht="78.75" customHeight="1">
      <c r="A31" s="13">
        <f>COUNT($A$4:A30)+1</f>
        <v>10</v>
      </c>
      <c r="B31" s="14" t="s">
        <v>165</v>
      </c>
      <c r="C31" s="43" t="s">
        <v>33</v>
      </c>
      <c r="D31" s="106"/>
      <c r="E31" s="107"/>
    </row>
    <row r="32" spans="1:5">
      <c r="A32" s="13"/>
      <c r="B32" s="15"/>
      <c r="C32" s="51">
        <v>19</v>
      </c>
      <c r="D32" s="106"/>
      <c r="E32" s="107">
        <f>C32*D32</f>
        <v>0</v>
      </c>
    </row>
    <row r="33" spans="1:5">
      <c r="A33" s="13"/>
      <c r="B33" s="15"/>
      <c r="C33" s="51"/>
      <c r="D33" s="106"/>
      <c r="E33" s="107"/>
    </row>
    <row r="34" spans="1:5" ht="71.25">
      <c r="A34" s="13">
        <f>COUNT($A$4:A33)+1</f>
        <v>11</v>
      </c>
      <c r="B34" s="14" t="s">
        <v>166</v>
      </c>
      <c r="C34" s="43" t="s">
        <v>33</v>
      </c>
      <c r="D34" s="106"/>
      <c r="E34" s="107"/>
    </row>
    <row r="35" spans="1:5">
      <c r="A35" s="13"/>
      <c r="B35" s="15"/>
      <c r="C35" s="51">
        <v>1</v>
      </c>
      <c r="D35" s="106"/>
      <c r="E35" s="107">
        <f>C35*D35</f>
        <v>0</v>
      </c>
    </row>
    <row r="36" spans="1:5">
      <c r="A36" s="13"/>
      <c r="B36" s="14"/>
      <c r="C36" s="51"/>
      <c r="D36" s="106"/>
      <c r="E36" s="107"/>
    </row>
    <row r="37" spans="1:5">
      <c r="A37" s="13">
        <f>COUNT($A$4:A36)+1</f>
        <v>12</v>
      </c>
      <c r="B37" s="14" t="s">
        <v>167</v>
      </c>
      <c r="C37" s="43" t="s">
        <v>33</v>
      </c>
      <c r="D37" s="106"/>
      <c r="E37" s="107"/>
    </row>
    <row r="38" spans="1:5">
      <c r="A38" s="13"/>
      <c r="B38" s="15"/>
      <c r="C38" s="51">
        <v>1</v>
      </c>
      <c r="D38" s="106"/>
      <c r="E38" s="107">
        <f>C38*D38</f>
        <v>0</v>
      </c>
    </row>
    <row r="39" spans="1:5">
      <c r="A39" s="13"/>
      <c r="B39" s="14"/>
      <c r="C39" s="51"/>
      <c r="D39" s="106"/>
      <c r="E39" s="107"/>
    </row>
    <row r="40" spans="1:5" ht="57">
      <c r="A40" s="13">
        <f>COUNT($A$4:A39)+1</f>
        <v>13</v>
      </c>
      <c r="B40" s="14" t="s">
        <v>168</v>
      </c>
      <c r="C40" s="43" t="s">
        <v>31</v>
      </c>
      <c r="D40" s="106"/>
      <c r="E40" s="107"/>
    </row>
    <row r="41" spans="1:5">
      <c r="A41" s="13"/>
      <c r="B41" s="39" t="s">
        <v>7</v>
      </c>
      <c r="C41" s="32">
        <v>267</v>
      </c>
      <c r="D41" s="108"/>
      <c r="E41" s="127">
        <f>C41*D41</f>
        <v>0</v>
      </c>
    </row>
    <row r="42" spans="1:5">
      <c r="A42" s="13"/>
      <c r="B42" s="14"/>
      <c r="C42" s="51"/>
      <c r="D42" s="106"/>
      <c r="E42" s="107"/>
    </row>
    <row r="43" spans="1:5" ht="57">
      <c r="A43" s="13">
        <f>COUNT($A$4:A42)+1</f>
        <v>14</v>
      </c>
      <c r="B43" s="14" t="s">
        <v>169</v>
      </c>
      <c r="C43" s="43" t="s">
        <v>31</v>
      </c>
      <c r="D43" s="106"/>
      <c r="E43" s="107"/>
    </row>
    <row r="44" spans="1:5">
      <c r="A44" s="13"/>
      <c r="B44" s="39" t="s">
        <v>170</v>
      </c>
      <c r="C44" s="49">
        <v>207</v>
      </c>
      <c r="D44" s="108"/>
      <c r="E44" s="107">
        <f>C44*D44</f>
        <v>0</v>
      </c>
    </row>
    <row r="45" spans="1:5">
      <c r="A45" s="13"/>
      <c r="B45" s="39" t="s">
        <v>9</v>
      </c>
      <c r="C45" s="49">
        <v>37</v>
      </c>
      <c r="D45" s="108"/>
      <c r="E45" s="107">
        <f>C45*D45</f>
        <v>0</v>
      </c>
    </row>
    <row r="46" spans="1:5">
      <c r="A46" s="13"/>
      <c r="B46" s="14"/>
      <c r="C46" s="51"/>
      <c r="D46" s="106"/>
      <c r="E46" s="107"/>
    </row>
    <row r="47" spans="1:5" ht="85.5">
      <c r="A47" s="13">
        <f>COUNT($A$4:A46)+1</f>
        <v>15</v>
      </c>
      <c r="B47" s="14" t="s">
        <v>171</v>
      </c>
      <c r="C47" s="43" t="s">
        <v>31</v>
      </c>
      <c r="D47" s="106"/>
      <c r="E47" s="107"/>
    </row>
    <row r="48" spans="1:5">
      <c r="A48" s="13"/>
      <c r="B48" s="39" t="s">
        <v>10</v>
      </c>
      <c r="C48" s="49">
        <v>65</v>
      </c>
      <c r="D48" s="108"/>
      <c r="E48" s="107">
        <f>C48*D48</f>
        <v>0</v>
      </c>
    </row>
    <row r="49" spans="1:5">
      <c r="A49" s="13"/>
      <c r="B49" s="39"/>
      <c r="C49" s="49"/>
      <c r="D49" s="108"/>
      <c r="E49" s="107"/>
    </row>
    <row r="50" spans="1:5" ht="28.5">
      <c r="A50" s="13">
        <f>COUNT($A$4:A49)+1</f>
        <v>16</v>
      </c>
      <c r="B50" s="14" t="s">
        <v>172</v>
      </c>
      <c r="C50" s="43" t="s">
        <v>33</v>
      </c>
      <c r="D50" s="106"/>
      <c r="E50" s="107"/>
    </row>
    <row r="51" spans="1:5">
      <c r="A51" s="13"/>
      <c r="B51" s="39" t="s">
        <v>7</v>
      </c>
      <c r="C51" s="49">
        <v>59</v>
      </c>
      <c r="D51" s="108"/>
      <c r="E51" s="107">
        <f>C51*D51</f>
        <v>0</v>
      </c>
    </row>
    <row r="52" spans="1:5">
      <c r="A52" s="13"/>
      <c r="B52" s="1"/>
      <c r="C52" s="49"/>
      <c r="D52" s="108"/>
      <c r="E52" s="107"/>
    </row>
    <row r="53" spans="1:5" ht="42.75">
      <c r="A53" s="13">
        <f>COUNT($A$4:A52)+1</f>
        <v>17</v>
      </c>
      <c r="B53" s="14" t="s">
        <v>314</v>
      </c>
      <c r="C53" s="49" t="s">
        <v>31</v>
      </c>
      <c r="D53" s="106"/>
      <c r="E53" s="107"/>
    </row>
    <row r="54" spans="1:5">
      <c r="A54" s="13"/>
      <c r="B54" s="82" t="s">
        <v>173</v>
      </c>
      <c r="C54" s="49">
        <f>+C48</f>
        <v>65</v>
      </c>
      <c r="D54" s="108"/>
      <c r="E54" s="105">
        <f>C54*D54</f>
        <v>0</v>
      </c>
    </row>
    <row r="55" spans="1:5">
      <c r="A55" s="13"/>
      <c r="B55" s="14"/>
      <c r="C55" s="51"/>
      <c r="D55" s="106"/>
      <c r="E55" s="107"/>
    </row>
    <row r="56" spans="1:5" ht="71.25">
      <c r="A56" s="13">
        <f>COUNT($A$4:A46)+1</f>
        <v>15</v>
      </c>
      <c r="B56" s="14" t="s">
        <v>174</v>
      </c>
      <c r="C56" s="51" t="s">
        <v>31</v>
      </c>
      <c r="D56" s="106"/>
      <c r="E56" s="107"/>
    </row>
    <row r="57" spans="1:5">
      <c r="A57" s="13"/>
      <c r="B57" s="1" t="s">
        <v>34</v>
      </c>
      <c r="C57" s="83">
        <v>26</v>
      </c>
      <c r="D57" s="128"/>
      <c r="E57" s="107">
        <f t="shared" ref="E57" si="0">C57*D57</f>
        <v>0</v>
      </c>
    </row>
    <row r="58" spans="1:5">
      <c r="A58" s="13"/>
      <c r="B58" s="14"/>
      <c r="C58" s="51"/>
      <c r="D58" s="106"/>
      <c r="E58" s="107"/>
    </row>
    <row r="59" spans="1:5" ht="28.5">
      <c r="A59" s="13">
        <f>COUNT($A$4:A58)+1</f>
        <v>19</v>
      </c>
      <c r="B59" s="14" t="s">
        <v>315</v>
      </c>
      <c r="C59" s="51" t="s">
        <v>31</v>
      </c>
      <c r="D59" s="106"/>
      <c r="E59" s="107"/>
    </row>
    <row r="60" spans="1:5">
      <c r="A60" s="13"/>
      <c r="B60" s="82" t="s">
        <v>175</v>
      </c>
      <c r="C60" s="83">
        <f>+C57</f>
        <v>26</v>
      </c>
      <c r="D60" s="108"/>
      <c r="E60" s="107">
        <f t="shared" ref="E60" si="1">C60*D60</f>
        <v>0</v>
      </c>
    </row>
    <row r="61" spans="1:5">
      <c r="A61" s="13"/>
      <c r="B61" s="82"/>
      <c r="C61" s="83"/>
      <c r="D61" s="108"/>
      <c r="E61" s="107"/>
    </row>
    <row r="62" spans="1:5" ht="42.75">
      <c r="A62" s="13">
        <f>COUNT($A$4:A61)+1</f>
        <v>20</v>
      </c>
      <c r="B62" s="14" t="s">
        <v>176</v>
      </c>
      <c r="C62" s="51" t="s">
        <v>31</v>
      </c>
      <c r="D62" s="106"/>
      <c r="E62" s="107"/>
    </row>
    <row r="63" spans="1:5">
      <c r="A63" s="13"/>
      <c r="B63" s="1"/>
      <c r="C63" s="51"/>
      <c r="D63" s="106"/>
      <c r="E63" s="107"/>
    </row>
    <row r="64" spans="1:5">
      <c r="A64" s="13"/>
      <c r="B64" s="1" t="s">
        <v>177</v>
      </c>
      <c r="C64" s="83">
        <f>10+9+10</f>
        <v>29</v>
      </c>
      <c r="D64" s="106"/>
      <c r="E64" s="107">
        <f>C64*D64</f>
        <v>0</v>
      </c>
    </row>
    <row r="65" spans="1:5">
      <c r="A65" s="13"/>
      <c r="B65" s="15"/>
      <c r="C65" s="51"/>
      <c r="D65" s="106"/>
      <c r="E65" s="107"/>
    </row>
    <row r="66" spans="1:5" ht="128.25">
      <c r="A66" s="13">
        <f>COUNT($A$4:A65)+1</f>
        <v>21</v>
      </c>
      <c r="B66" s="14" t="s">
        <v>178</v>
      </c>
      <c r="C66" s="51" t="s">
        <v>31</v>
      </c>
      <c r="D66" s="106"/>
      <c r="E66" s="107"/>
    </row>
    <row r="67" spans="1:5">
      <c r="A67" s="13"/>
      <c r="B67" s="39" t="s">
        <v>4</v>
      </c>
      <c r="C67" s="84">
        <v>37</v>
      </c>
      <c r="D67" s="128"/>
      <c r="E67" s="127">
        <f t="shared" ref="E67:E68" si="2">C67*D67</f>
        <v>0</v>
      </c>
    </row>
    <row r="68" spans="1:5">
      <c r="A68" s="13"/>
      <c r="B68" s="39" t="s">
        <v>179</v>
      </c>
      <c r="C68" s="84">
        <v>81</v>
      </c>
      <c r="D68" s="128"/>
      <c r="E68" s="127">
        <f t="shared" si="2"/>
        <v>0</v>
      </c>
    </row>
    <row r="69" spans="1:5">
      <c r="A69" s="13"/>
      <c r="B69" s="14"/>
      <c r="C69" s="51"/>
      <c r="D69" s="106"/>
      <c r="E69" s="107"/>
    </row>
    <row r="70" spans="1:5" ht="142.5">
      <c r="A70" s="13">
        <f>COUNT($A$4:A69)+1</f>
        <v>22</v>
      </c>
      <c r="B70" s="14" t="s">
        <v>316</v>
      </c>
      <c r="C70" s="51" t="s">
        <v>31</v>
      </c>
      <c r="D70" s="106"/>
      <c r="E70" s="107"/>
    </row>
    <row r="71" spans="1:5">
      <c r="A71" s="13"/>
      <c r="B71" s="14"/>
      <c r="C71" s="83"/>
      <c r="D71" s="106"/>
      <c r="E71" s="107"/>
    </row>
    <row r="72" spans="1:5">
      <c r="A72" s="13"/>
      <c r="B72" s="39" t="s">
        <v>3</v>
      </c>
      <c r="C72" s="84">
        <v>35</v>
      </c>
      <c r="D72" s="128"/>
      <c r="E72" s="127">
        <f>C72*D72</f>
        <v>0</v>
      </c>
    </row>
    <row r="73" spans="1:5">
      <c r="A73" s="13"/>
      <c r="B73" s="39" t="s">
        <v>2</v>
      </c>
      <c r="C73" s="84">
        <v>42</v>
      </c>
      <c r="D73" s="128"/>
      <c r="E73" s="127">
        <f>C73*D73</f>
        <v>0</v>
      </c>
    </row>
    <row r="74" spans="1:5">
      <c r="A74" s="13"/>
      <c r="B74" s="14"/>
      <c r="C74" s="51"/>
      <c r="D74" s="106"/>
      <c r="E74" s="107"/>
    </row>
    <row r="75" spans="1:5" ht="42.75">
      <c r="A75" s="13">
        <f>COUNT($A$4:A74)+1</f>
        <v>23</v>
      </c>
      <c r="B75" s="14" t="s">
        <v>180</v>
      </c>
      <c r="C75" s="51"/>
      <c r="D75" s="106"/>
      <c r="E75" s="107"/>
    </row>
    <row r="76" spans="1:5">
      <c r="A76" s="13"/>
      <c r="B76" s="15"/>
      <c r="C76" s="51">
        <v>3</v>
      </c>
      <c r="D76" s="106"/>
      <c r="E76" s="107">
        <f>C76*D76</f>
        <v>0</v>
      </c>
    </row>
    <row r="77" spans="1:5">
      <c r="A77" s="13"/>
      <c r="B77" s="14"/>
      <c r="C77" s="51"/>
      <c r="D77" s="106"/>
      <c r="E77" s="107"/>
    </row>
    <row r="78" spans="1:5" ht="42.75">
      <c r="A78" s="13">
        <f>COUNT($A$4:A77)+1</f>
        <v>24</v>
      </c>
      <c r="B78" s="14" t="s">
        <v>181</v>
      </c>
      <c r="C78" s="51"/>
      <c r="D78" s="106"/>
      <c r="E78" s="107"/>
    </row>
    <row r="79" spans="1:5">
      <c r="A79" s="13"/>
      <c r="B79" s="15"/>
      <c r="C79" s="51" t="s">
        <v>31</v>
      </c>
      <c r="D79" s="106"/>
      <c r="E79" s="107"/>
    </row>
    <row r="80" spans="1:5">
      <c r="A80" s="13"/>
      <c r="B80" s="1" t="s">
        <v>182</v>
      </c>
      <c r="C80" s="83">
        <v>30</v>
      </c>
      <c r="D80" s="128"/>
      <c r="E80" s="107">
        <f>C80*D80</f>
        <v>0</v>
      </c>
    </row>
    <row r="81" spans="1:5">
      <c r="A81" s="13"/>
      <c r="B81" s="1" t="s">
        <v>183</v>
      </c>
      <c r="C81" s="83">
        <v>16</v>
      </c>
      <c r="D81" s="128"/>
      <c r="E81" s="107">
        <f>C81*D81</f>
        <v>0</v>
      </c>
    </row>
    <row r="82" spans="1:5">
      <c r="A82" s="13"/>
      <c r="B82" s="14"/>
      <c r="C82" s="51"/>
      <c r="D82" s="106"/>
      <c r="E82" s="107"/>
    </row>
    <row r="83" spans="1:5">
      <c r="A83" s="13">
        <f>COUNT($A$4:A82)+1</f>
        <v>25</v>
      </c>
      <c r="B83" s="1" t="s">
        <v>184</v>
      </c>
      <c r="C83" s="51"/>
      <c r="D83" s="106"/>
      <c r="E83" s="107"/>
    </row>
    <row r="84" spans="1:5">
      <c r="A84" s="13"/>
      <c r="B84" s="1"/>
      <c r="C84" s="51" t="s">
        <v>33</v>
      </c>
      <c r="D84" s="106"/>
      <c r="E84" s="107"/>
    </row>
    <row r="85" spans="1:5">
      <c r="A85" s="13"/>
      <c r="B85" s="1" t="s">
        <v>182</v>
      </c>
      <c r="C85" s="51">
        <v>3</v>
      </c>
      <c r="D85" s="106"/>
      <c r="E85" s="107">
        <f>C85*D85</f>
        <v>0</v>
      </c>
    </row>
    <row r="86" spans="1:5">
      <c r="A86" s="13"/>
      <c r="B86" s="14"/>
      <c r="C86" s="51"/>
      <c r="D86" s="106"/>
      <c r="E86" s="107"/>
    </row>
    <row r="87" spans="1:5" ht="42.75">
      <c r="A87" s="13">
        <f>COUNT($A$4:A86)+1</f>
        <v>26</v>
      </c>
      <c r="B87" s="14" t="s">
        <v>317</v>
      </c>
      <c r="C87" s="43" t="s">
        <v>32</v>
      </c>
      <c r="D87" s="106"/>
      <c r="E87" s="107"/>
    </row>
    <row r="88" spans="1:5">
      <c r="A88" s="13"/>
      <c r="B88" s="1"/>
      <c r="C88" s="51">
        <v>13</v>
      </c>
      <c r="D88" s="106"/>
      <c r="E88" s="107">
        <f>C88*D88</f>
        <v>0</v>
      </c>
    </row>
    <row r="89" spans="1:5">
      <c r="A89" s="13"/>
      <c r="B89" s="14"/>
      <c r="C89" s="51"/>
      <c r="D89" s="106"/>
      <c r="E89" s="107"/>
    </row>
    <row r="90" spans="1:5" ht="57">
      <c r="A90" s="13">
        <f>COUNT($A$4:A89)+1</f>
        <v>27</v>
      </c>
      <c r="B90" s="14" t="s">
        <v>185</v>
      </c>
      <c r="C90" s="51" t="s">
        <v>33</v>
      </c>
      <c r="D90" s="106"/>
      <c r="E90" s="107"/>
    </row>
    <row r="91" spans="1:5">
      <c r="A91" s="13"/>
      <c r="B91" s="1" t="s">
        <v>186</v>
      </c>
      <c r="C91" s="51">
        <v>2</v>
      </c>
      <c r="D91" s="106"/>
      <c r="E91" s="107">
        <f>C91*D91</f>
        <v>0</v>
      </c>
    </row>
    <row r="92" spans="1:5">
      <c r="A92" s="13"/>
      <c r="B92" s="1" t="s">
        <v>187</v>
      </c>
      <c r="C92" s="51">
        <v>2</v>
      </c>
      <c r="D92" s="106"/>
      <c r="E92" s="107">
        <f>C92*D92</f>
        <v>0</v>
      </c>
    </row>
    <row r="93" spans="1:5">
      <c r="A93" s="13"/>
      <c r="B93" s="14"/>
      <c r="C93" s="51"/>
      <c r="D93" s="106"/>
      <c r="E93" s="107"/>
    </row>
    <row r="94" spans="1:5" ht="28.5">
      <c r="A94" s="13">
        <f>COUNT($A$4:A93)+1</f>
        <v>28</v>
      </c>
      <c r="B94" s="14" t="s">
        <v>188</v>
      </c>
      <c r="C94" s="43" t="s">
        <v>33</v>
      </c>
      <c r="D94" s="106"/>
      <c r="E94" s="107"/>
    </row>
    <row r="95" spans="1:5">
      <c r="A95" s="13"/>
      <c r="B95" s="1"/>
      <c r="C95" s="51">
        <v>20</v>
      </c>
      <c r="D95" s="106"/>
      <c r="E95" s="107">
        <f>C95*D95</f>
        <v>0</v>
      </c>
    </row>
    <row r="96" spans="1:5">
      <c r="A96" s="13"/>
      <c r="B96" s="14"/>
      <c r="C96" s="51"/>
      <c r="D96" s="106"/>
      <c r="E96" s="107"/>
    </row>
    <row r="97" spans="1:5" ht="71.25">
      <c r="A97" s="13">
        <f>COUNT($A$4:A96)+1</f>
        <v>29</v>
      </c>
      <c r="B97" s="14" t="s">
        <v>189</v>
      </c>
      <c r="C97" s="43" t="s">
        <v>33</v>
      </c>
      <c r="D97" s="106"/>
      <c r="E97" s="107"/>
    </row>
    <row r="98" spans="1:5">
      <c r="A98" s="13"/>
      <c r="B98" s="15"/>
      <c r="C98" s="51">
        <v>4</v>
      </c>
      <c r="D98" s="106"/>
      <c r="E98" s="107">
        <f>C98*D98</f>
        <v>0</v>
      </c>
    </row>
    <row r="99" spans="1:5">
      <c r="A99" s="13"/>
      <c r="B99" s="15"/>
      <c r="C99" s="51"/>
      <c r="D99" s="106"/>
      <c r="E99" s="107"/>
    </row>
    <row r="100" spans="1:5" ht="29.25">
      <c r="A100" s="13">
        <f>COUNT($A$4:A99)+1</f>
        <v>30</v>
      </c>
      <c r="B100" s="14" t="s">
        <v>190</v>
      </c>
      <c r="C100" s="43" t="s">
        <v>33</v>
      </c>
      <c r="D100" s="106"/>
      <c r="E100" s="107"/>
    </row>
    <row r="101" spans="1:5">
      <c r="A101" s="13"/>
      <c r="B101" s="15"/>
      <c r="C101" s="51">
        <v>12</v>
      </c>
      <c r="D101" s="106"/>
      <c r="E101" s="107">
        <f>C101*D101</f>
        <v>0</v>
      </c>
    </row>
    <row r="102" spans="1:5">
      <c r="A102" s="13"/>
      <c r="B102" s="14"/>
      <c r="C102" s="51"/>
      <c r="D102" s="106"/>
      <c r="E102" s="107"/>
    </row>
    <row r="103" spans="1:5" ht="42.75">
      <c r="A103" s="13">
        <f>COUNT($A$4:A102)+1</f>
        <v>31</v>
      </c>
      <c r="B103" s="14" t="s">
        <v>191</v>
      </c>
      <c r="C103" s="51" t="s">
        <v>33</v>
      </c>
      <c r="D103" s="106"/>
      <c r="E103" s="107"/>
    </row>
    <row r="104" spans="1:5">
      <c r="A104" s="13"/>
      <c r="B104" s="15"/>
      <c r="C104" s="51">
        <v>1</v>
      </c>
      <c r="D104" s="106"/>
      <c r="E104" s="107">
        <f>C104*D104</f>
        <v>0</v>
      </c>
    </row>
    <row r="105" spans="1:5">
      <c r="A105" s="13"/>
      <c r="B105" s="15"/>
      <c r="C105" s="51"/>
      <c r="D105" s="106"/>
      <c r="E105" s="107"/>
    </row>
    <row r="106" spans="1:5" ht="28.5">
      <c r="A106" s="13">
        <f>COUNT($A$4:A105)+1</f>
        <v>32</v>
      </c>
      <c r="B106" s="14" t="s">
        <v>192</v>
      </c>
      <c r="C106" s="51" t="s">
        <v>33</v>
      </c>
      <c r="D106" s="106"/>
      <c r="E106" s="107"/>
    </row>
    <row r="107" spans="1:5">
      <c r="A107" s="13"/>
      <c r="B107" s="15"/>
      <c r="C107" s="51">
        <v>4</v>
      </c>
      <c r="D107" s="106"/>
      <c r="E107" s="107">
        <f>C107*D107</f>
        <v>0</v>
      </c>
    </row>
    <row r="108" spans="1:5">
      <c r="A108" s="13"/>
      <c r="B108" s="14"/>
      <c r="C108" s="51"/>
      <c r="D108" s="106"/>
      <c r="E108" s="107"/>
    </row>
    <row r="109" spans="1:5" ht="57">
      <c r="A109" s="13">
        <f>COUNT($A$4:A108)+1</f>
        <v>33</v>
      </c>
      <c r="B109" s="14" t="s">
        <v>193</v>
      </c>
      <c r="C109" s="51" t="s">
        <v>33</v>
      </c>
      <c r="D109" s="106"/>
      <c r="E109" s="107"/>
    </row>
    <row r="110" spans="1:5">
      <c r="A110" s="13"/>
      <c r="B110" s="1" t="s">
        <v>99</v>
      </c>
      <c r="C110" s="83">
        <v>1</v>
      </c>
      <c r="D110" s="108"/>
      <c r="E110" s="107">
        <f>C110*D110</f>
        <v>0</v>
      </c>
    </row>
    <row r="111" spans="1:5">
      <c r="A111" s="13"/>
      <c r="B111" s="1"/>
      <c r="C111" s="51"/>
      <c r="D111" s="106"/>
      <c r="E111" s="107"/>
    </row>
    <row r="112" spans="1:5" ht="57">
      <c r="A112" s="13">
        <f>COUNT($A$4:A111)+1</f>
        <v>34</v>
      </c>
      <c r="B112" s="14" t="s">
        <v>194</v>
      </c>
      <c r="C112" s="51" t="s">
        <v>33</v>
      </c>
      <c r="D112" s="106"/>
      <c r="E112" s="107"/>
    </row>
    <row r="113" spans="1:5">
      <c r="A113" s="13"/>
      <c r="B113" s="1" t="s">
        <v>99</v>
      </c>
      <c r="C113" s="83">
        <v>2</v>
      </c>
      <c r="D113" s="108"/>
      <c r="E113" s="107">
        <f t="shared" ref="E113:E116" si="3">C113*D113</f>
        <v>0</v>
      </c>
    </row>
    <row r="114" spans="1:5">
      <c r="A114" s="13"/>
      <c r="B114" s="1" t="s">
        <v>98</v>
      </c>
      <c r="C114" s="83">
        <v>4</v>
      </c>
      <c r="D114" s="108"/>
      <c r="E114" s="107">
        <f t="shared" si="3"/>
        <v>0</v>
      </c>
    </row>
    <row r="115" spans="1:5">
      <c r="A115" s="13"/>
      <c r="B115" s="1" t="s">
        <v>35</v>
      </c>
      <c r="C115" s="83">
        <v>2</v>
      </c>
      <c r="D115" s="108"/>
      <c r="E115" s="107">
        <f t="shared" si="3"/>
        <v>0</v>
      </c>
    </row>
    <row r="116" spans="1:5">
      <c r="A116" s="13"/>
      <c r="B116" s="1" t="s">
        <v>34</v>
      </c>
      <c r="C116" s="83">
        <v>1</v>
      </c>
      <c r="D116" s="108"/>
      <c r="E116" s="107">
        <f t="shared" si="3"/>
        <v>0</v>
      </c>
    </row>
    <row r="117" spans="1:5">
      <c r="A117" s="13"/>
      <c r="B117" s="14"/>
      <c r="C117" s="51"/>
      <c r="D117" s="106"/>
      <c r="E117" s="107"/>
    </row>
    <row r="118" spans="1:5" ht="28.5">
      <c r="A118" s="13">
        <f>COUNT($A$4:A117)+1</f>
        <v>35</v>
      </c>
      <c r="B118" s="14" t="s">
        <v>195</v>
      </c>
      <c r="C118" s="51" t="s">
        <v>33</v>
      </c>
      <c r="D118" s="106"/>
      <c r="E118" s="107"/>
    </row>
    <row r="119" spans="1:5">
      <c r="A119" s="13"/>
      <c r="B119" s="15"/>
      <c r="C119" s="51">
        <v>1</v>
      </c>
      <c r="D119" s="106"/>
      <c r="E119" s="107">
        <f>C119*D119</f>
        <v>0</v>
      </c>
    </row>
    <row r="120" spans="1:5">
      <c r="A120" s="13"/>
      <c r="B120" s="14"/>
      <c r="C120" s="51"/>
      <c r="D120" s="106"/>
      <c r="E120" s="107"/>
    </row>
    <row r="121" spans="1:5">
      <c r="A121" s="13">
        <f>COUNT($A$4:A120)+1</f>
        <v>36</v>
      </c>
      <c r="B121" s="1" t="s">
        <v>196</v>
      </c>
      <c r="C121" s="51" t="s">
        <v>33</v>
      </c>
      <c r="D121" s="106"/>
      <c r="E121" s="107"/>
    </row>
    <row r="122" spans="1:5">
      <c r="A122" s="13"/>
      <c r="B122" s="15"/>
      <c r="C122" s="51">
        <v>1</v>
      </c>
      <c r="D122" s="106"/>
      <c r="E122" s="107">
        <f>C122*D122</f>
        <v>0</v>
      </c>
    </row>
    <row r="123" spans="1:5">
      <c r="A123" s="13"/>
      <c r="B123" s="1"/>
      <c r="C123" s="51"/>
      <c r="D123" s="106"/>
      <c r="E123" s="107"/>
    </row>
    <row r="124" spans="1:5" ht="28.5">
      <c r="A124" s="13">
        <f>COUNT($A$4:A123)+1</f>
        <v>37</v>
      </c>
      <c r="B124" s="14" t="s">
        <v>197</v>
      </c>
      <c r="C124" s="51" t="s">
        <v>33</v>
      </c>
      <c r="D124" s="106"/>
      <c r="E124" s="107"/>
    </row>
    <row r="125" spans="1:5">
      <c r="A125" s="13"/>
      <c r="B125" s="14"/>
      <c r="C125" s="51"/>
      <c r="D125" s="106"/>
      <c r="E125" s="107"/>
    </row>
    <row r="126" spans="1:5">
      <c r="A126" s="13"/>
      <c r="B126" s="1" t="s">
        <v>99</v>
      </c>
      <c r="C126" s="51">
        <v>13</v>
      </c>
      <c r="D126" s="106"/>
      <c r="E126" s="107">
        <f>C126*D126</f>
        <v>0</v>
      </c>
    </row>
    <row r="127" spans="1:5">
      <c r="A127" s="13"/>
      <c r="B127" s="1"/>
      <c r="C127" s="51"/>
      <c r="D127" s="106"/>
      <c r="E127" s="107"/>
    </row>
    <row r="128" spans="1:5" ht="17.25" customHeight="1">
      <c r="A128" s="13">
        <f>COUNT($A$4:A127)+1</f>
        <v>38</v>
      </c>
      <c r="B128" s="14" t="s">
        <v>198</v>
      </c>
      <c r="C128" s="51" t="s">
        <v>33</v>
      </c>
      <c r="D128" s="106"/>
      <c r="E128" s="107"/>
    </row>
    <row r="129" spans="1:5">
      <c r="A129" s="13"/>
      <c r="B129" s="15" t="s">
        <v>199</v>
      </c>
      <c r="C129" s="51">
        <v>1</v>
      </c>
      <c r="D129" s="106"/>
      <c r="E129" s="107">
        <f>C129*D129</f>
        <v>0</v>
      </c>
    </row>
    <row r="130" spans="1:5">
      <c r="A130" s="13"/>
      <c r="B130" s="14"/>
      <c r="C130" s="51"/>
      <c r="D130" s="106"/>
      <c r="E130" s="107"/>
    </row>
    <row r="131" spans="1:5" ht="45.75" customHeight="1">
      <c r="A131" s="13">
        <f>COUNT($A$4:A130)+1</f>
        <v>39</v>
      </c>
      <c r="B131" s="14" t="s">
        <v>320</v>
      </c>
      <c r="C131" s="51" t="s">
        <v>33</v>
      </c>
      <c r="D131" s="106"/>
      <c r="E131" s="107"/>
    </row>
    <row r="132" spans="1:5">
      <c r="A132" s="13"/>
      <c r="B132" s="15"/>
      <c r="C132" s="51">
        <v>1</v>
      </c>
      <c r="D132" s="106"/>
      <c r="E132" s="107">
        <f>C132*D132</f>
        <v>0</v>
      </c>
    </row>
    <row r="133" spans="1:5">
      <c r="A133" s="13"/>
      <c r="B133" s="14"/>
      <c r="C133" s="51"/>
      <c r="D133" s="106"/>
      <c r="E133" s="107"/>
    </row>
    <row r="134" spans="1:5" ht="85.5">
      <c r="A134" s="13">
        <f>COUNT($A$4:A133)+1</f>
        <v>40</v>
      </c>
      <c r="B134" s="14" t="s">
        <v>200</v>
      </c>
      <c r="C134" s="51" t="s">
        <v>33</v>
      </c>
      <c r="D134" s="106"/>
      <c r="E134" s="107"/>
    </row>
    <row r="135" spans="1:5">
      <c r="A135" s="13"/>
      <c r="B135" s="15"/>
      <c r="C135" s="51">
        <v>4</v>
      </c>
      <c r="D135" s="106"/>
      <c r="E135" s="107">
        <f>C135*D135</f>
        <v>0</v>
      </c>
    </row>
    <row r="136" spans="1:5">
      <c r="A136" s="13"/>
      <c r="B136" s="14"/>
      <c r="C136" s="51"/>
      <c r="D136" s="106"/>
      <c r="E136" s="107"/>
    </row>
    <row r="137" spans="1:5" ht="28.5">
      <c r="A137" s="13">
        <f>COUNT($A$4:A136)+1</f>
        <v>41</v>
      </c>
      <c r="B137" s="41" t="s">
        <v>201</v>
      </c>
      <c r="C137" s="51" t="s">
        <v>33</v>
      </c>
      <c r="D137" s="106"/>
      <c r="E137" s="107"/>
    </row>
    <row r="138" spans="1:5">
      <c r="A138" s="13"/>
      <c r="B138" s="15"/>
      <c r="C138" s="51">
        <v>8</v>
      </c>
      <c r="D138" s="106"/>
      <c r="E138" s="107">
        <f>C138*D138</f>
        <v>0</v>
      </c>
    </row>
    <row r="139" spans="1:5">
      <c r="A139" s="13"/>
      <c r="B139" s="14"/>
      <c r="C139" s="51"/>
      <c r="D139" s="106"/>
      <c r="E139" s="107"/>
    </row>
    <row r="140" spans="1:5" ht="28.5">
      <c r="A140" s="13">
        <f>COUNT($A$4:A139)+1</f>
        <v>42</v>
      </c>
      <c r="B140" s="14" t="s">
        <v>202</v>
      </c>
      <c r="C140" s="51" t="s">
        <v>33</v>
      </c>
      <c r="D140" s="106"/>
      <c r="E140" s="107"/>
    </row>
    <row r="141" spans="1:5">
      <c r="A141" s="13"/>
      <c r="B141" s="15"/>
      <c r="C141" s="51">
        <v>2</v>
      </c>
      <c r="D141" s="106"/>
      <c r="E141" s="107">
        <f>C141*D141</f>
        <v>0</v>
      </c>
    </row>
    <row r="142" spans="1:5">
      <c r="A142" s="13"/>
      <c r="B142" s="14"/>
      <c r="C142" s="51"/>
      <c r="D142" s="106"/>
      <c r="E142" s="107"/>
    </row>
    <row r="143" spans="1:5" ht="28.5">
      <c r="A143" s="13">
        <f>COUNT($A$4:A142)+1</f>
        <v>43</v>
      </c>
      <c r="B143" s="7" t="s">
        <v>69</v>
      </c>
      <c r="C143" s="51" t="s">
        <v>33</v>
      </c>
      <c r="D143" s="106"/>
      <c r="E143" s="107"/>
    </row>
    <row r="144" spans="1:5">
      <c r="A144" s="13"/>
      <c r="B144" s="15"/>
      <c r="C144" s="51">
        <v>18</v>
      </c>
      <c r="D144" s="106"/>
      <c r="E144" s="107">
        <f>C144*D144</f>
        <v>0</v>
      </c>
    </row>
    <row r="145" spans="1:5">
      <c r="A145" s="13"/>
      <c r="B145" s="14"/>
      <c r="C145" s="51"/>
      <c r="D145" s="106"/>
      <c r="E145" s="107"/>
    </row>
    <row r="146" spans="1:5" ht="28.5">
      <c r="A146" s="13">
        <f>COUNT($A$4:A145)+1</f>
        <v>44</v>
      </c>
      <c r="B146" s="41" t="s">
        <v>76</v>
      </c>
      <c r="C146" s="51" t="s">
        <v>73</v>
      </c>
      <c r="D146" s="106"/>
      <c r="E146" s="107"/>
    </row>
    <row r="147" spans="1:5">
      <c r="A147" s="13"/>
      <c r="B147" s="43" t="s">
        <v>74</v>
      </c>
      <c r="C147" s="51">
        <v>24</v>
      </c>
      <c r="D147" s="106"/>
      <c r="E147" s="107">
        <f>C147*D147</f>
        <v>0</v>
      </c>
    </row>
    <row r="148" spans="1:5">
      <c r="A148" s="13"/>
      <c r="B148" s="43" t="s">
        <v>203</v>
      </c>
      <c r="C148" s="51">
        <v>75</v>
      </c>
      <c r="D148" s="106"/>
      <c r="E148" s="107">
        <f>C148*D148</f>
        <v>0</v>
      </c>
    </row>
    <row r="149" spans="1:5">
      <c r="A149" s="13"/>
      <c r="B149" s="43"/>
      <c r="C149" s="51"/>
      <c r="D149" s="106"/>
      <c r="E149" s="107"/>
    </row>
    <row r="150" spans="1:5">
      <c r="A150" s="13">
        <f>COUNT($A$4:A149)+1</f>
        <v>45</v>
      </c>
      <c r="B150" s="14" t="s">
        <v>204</v>
      </c>
      <c r="C150" s="40" t="s">
        <v>33</v>
      </c>
    </row>
    <row r="151" spans="1:5">
      <c r="A151" s="13"/>
      <c r="B151" s="14" t="s">
        <v>297</v>
      </c>
    </row>
    <row r="152" spans="1:5">
      <c r="A152" s="13"/>
      <c r="B152" s="15" t="s">
        <v>186</v>
      </c>
      <c r="C152" s="40">
        <v>5</v>
      </c>
      <c r="E152" s="110">
        <f>C152*D152</f>
        <v>0</v>
      </c>
    </row>
    <row r="153" spans="1:5">
      <c r="A153" s="13"/>
      <c r="B153" s="15" t="s">
        <v>187</v>
      </c>
      <c r="C153" s="40">
        <v>1</v>
      </c>
      <c r="E153" s="110">
        <f>C153*D153</f>
        <v>0</v>
      </c>
    </row>
    <row r="154" spans="1:5">
      <c r="A154" s="13"/>
      <c r="B154" s="15" t="s">
        <v>205</v>
      </c>
      <c r="C154" s="40">
        <v>4</v>
      </c>
      <c r="E154" s="110">
        <f>C154*D154</f>
        <v>0</v>
      </c>
    </row>
    <row r="155" spans="1:5">
      <c r="A155" s="13"/>
      <c r="B155" s="15"/>
    </row>
    <row r="156" spans="1:5" ht="28.5">
      <c r="A156" s="13">
        <f>COUNT($A$4:A153)+1</f>
        <v>46</v>
      </c>
      <c r="B156" s="14" t="s">
        <v>206</v>
      </c>
    </row>
    <row r="157" spans="1:5">
      <c r="A157" s="13"/>
      <c r="B157" s="15"/>
      <c r="D157" s="109">
        <f>+SUM(E4:E154)</f>
        <v>0</v>
      </c>
      <c r="E157" s="110">
        <f>D157*0.01</f>
        <v>0</v>
      </c>
    </row>
    <row r="158" spans="1:5">
      <c r="A158" s="13"/>
      <c r="B158" s="14"/>
    </row>
    <row r="159" spans="1:5" ht="42.75">
      <c r="A159" s="13">
        <f>COUNT($A$4:A158)+1</f>
        <v>47</v>
      </c>
      <c r="B159" s="14" t="s">
        <v>72</v>
      </c>
    </row>
    <row r="160" spans="1:5">
      <c r="A160" s="13"/>
      <c r="B160" s="15"/>
      <c r="D160" s="109">
        <f>SUM(E4:E154)</f>
        <v>0</v>
      </c>
      <c r="E160" s="110">
        <f>D160*0.015</f>
        <v>0</v>
      </c>
    </row>
    <row r="161" spans="1:6">
      <c r="A161" s="13"/>
      <c r="B161" s="14"/>
      <c r="F161" s="25"/>
    </row>
    <row r="162" spans="1:6">
      <c r="A162" s="13">
        <f>COUNT($A$4:A161)+1</f>
        <v>48</v>
      </c>
      <c r="B162" s="14" t="s">
        <v>207</v>
      </c>
      <c r="F162" s="25"/>
    </row>
    <row r="163" spans="1:6">
      <c r="A163" s="13"/>
      <c r="B163" s="15"/>
      <c r="D163" s="109">
        <f>+SUM(E4:E154)</f>
        <v>0</v>
      </c>
      <c r="E163" s="110">
        <f>D163*0.025</f>
        <v>0</v>
      </c>
      <c r="F163" s="25"/>
    </row>
    <row r="164" spans="1:6">
      <c r="A164" s="13"/>
      <c r="B164" s="15"/>
      <c r="F164" s="25"/>
    </row>
    <row r="165" spans="1:6" ht="42.75">
      <c r="A165" s="30">
        <f>COUNT($A$4:A163)+1</f>
        <v>49</v>
      </c>
      <c r="B165" s="41" t="s">
        <v>70</v>
      </c>
      <c r="C165" s="49"/>
      <c r="D165" s="106"/>
      <c r="E165" s="107"/>
      <c r="F165" s="25"/>
    </row>
    <row r="166" spans="1:6" ht="30" customHeight="1">
      <c r="A166" s="30"/>
      <c r="B166" s="43" t="s">
        <v>71</v>
      </c>
      <c r="C166" s="49"/>
      <c r="D166" s="106">
        <f>+SUM(E4:E163)</f>
        <v>0</v>
      </c>
      <c r="E166" s="107">
        <f>D166*0.1</f>
        <v>0</v>
      </c>
      <c r="F166" s="25"/>
    </row>
    <row r="167" spans="1:6">
      <c r="A167" s="13"/>
      <c r="B167" s="14"/>
      <c r="F167" s="25"/>
    </row>
    <row r="168" spans="1:6">
      <c r="A168" s="18"/>
      <c r="B168" s="19" t="s">
        <v>37</v>
      </c>
      <c r="C168" s="86"/>
      <c r="D168" s="111"/>
      <c r="E168" s="112">
        <f>SUM(E4:E167)</f>
        <v>0</v>
      </c>
      <c r="F168" s="25"/>
    </row>
    <row r="169" spans="1:6">
      <c r="E169" s="147"/>
      <c r="F169" s="3"/>
    </row>
  </sheetData>
  <sheetProtection password="CAA5" sheet="1" objects="1" scenarios="1" selectLockedCells="1"/>
  <phoneticPr fontId="1" type="noConversion"/>
  <printOptions gridLines="1" gridLinesSet="0"/>
  <pageMargins left="0.75" right="0.75" top="1" bottom="1" header="0.5" footer="0.5"/>
  <headerFooter alignWithMargins="0">
    <oddHeader>&amp;A</oddHeader>
    <oddFooter>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workbookViewId="0">
      <selection activeCell="E18" sqref="E18"/>
    </sheetView>
  </sheetViews>
  <sheetFormatPr defaultColWidth="9.28515625" defaultRowHeight="15"/>
  <cols>
    <col min="1" max="1" width="5" style="5" customWidth="1"/>
    <col min="2" max="2" width="48.140625" style="7" customWidth="1"/>
    <col min="3" max="3" width="7.7109375" style="6" customWidth="1"/>
    <col min="4" max="4" width="9.85546875" style="109" customWidth="1"/>
    <col min="5" max="5" width="12.42578125" style="109" customWidth="1"/>
    <col min="6" max="6" width="9.28515625" style="1"/>
    <col min="7" max="7" width="47" style="14" customWidth="1"/>
    <col min="8" max="256" width="9.28515625" style="1"/>
    <col min="257" max="257" width="5" style="1" customWidth="1"/>
    <col min="258" max="258" width="53.7109375" style="1" customWidth="1"/>
    <col min="259" max="259" width="9.28515625" style="1" customWidth="1"/>
    <col min="260" max="260" width="11.28515625" style="1" customWidth="1"/>
    <col min="261" max="261" width="12.42578125" style="1" customWidth="1"/>
    <col min="262" max="262" width="9.28515625" style="1"/>
    <col min="263" max="263" width="47" style="1" customWidth="1"/>
    <col min="264" max="512" width="9.28515625" style="1"/>
    <col min="513" max="513" width="5" style="1" customWidth="1"/>
    <col min="514" max="514" width="53.7109375" style="1" customWidth="1"/>
    <col min="515" max="515" width="9.28515625" style="1" customWidth="1"/>
    <col min="516" max="516" width="11.28515625" style="1" customWidth="1"/>
    <col min="517" max="517" width="12.42578125" style="1" customWidth="1"/>
    <col min="518" max="518" width="9.28515625" style="1"/>
    <col min="519" max="519" width="47" style="1" customWidth="1"/>
    <col min="520" max="768" width="9.28515625" style="1"/>
    <col min="769" max="769" width="5" style="1" customWidth="1"/>
    <col min="770" max="770" width="53.7109375" style="1" customWidth="1"/>
    <col min="771" max="771" width="9.28515625" style="1" customWidth="1"/>
    <col min="772" max="772" width="11.28515625" style="1" customWidth="1"/>
    <col min="773" max="773" width="12.42578125" style="1" customWidth="1"/>
    <col min="774" max="774" width="9.28515625" style="1"/>
    <col min="775" max="775" width="47" style="1" customWidth="1"/>
    <col min="776" max="1024" width="9.28515625" style="1"/>
    <col min="1025" max="1025" width="5" style="1" customWidth="1"/>
    <col min="1026" max="1026" width="53.7109375" style="1" customWidth="1"/>
    <col min="1027" max="1027" width="9.28515625" style="1" customWidth="1"/>
    <col min="1028" max="1028" width="11.28515625" style="1" customWidth="1"/>
    <col min="1029" max="1029" width="12.42578125" style="1" customWidth="1"/>
    <col min="1030" max="1030" width="9.28515625" style="1"/>
    <col min="1031" max="1031" width="47" style="1" customWidth="1"/>
    <col min="1032" max="1280" width="9.28515625" style="1"/>
    <col min="1281" max="1281" width="5" style="1" customWidth="1"/>
    <col min="1282" max="1282" width="53.7109375" style="1" customWidth="1"/>
    <col min="1283" max="1283" width="9.28515625" style="1" customWidth="1"/>
    <col min="1284" max="1284" width="11.28515625" style="1" customWidth="1"/>
    <col min="1285" max="1285" width="12.42578125" style="1" customWidth="1"/>
    <col min="1286" max="1286" width="9.28515625" style="1"/>
    <col min="1287" max="1287" width="47" style="1" customWidth="1"/>
    <col min="1288" max="1536" width="9.28515625" style="1"/>
    <col min="1537" max="1537" width="5" style="1" customWidth="1"/>
    <col min="1538" max="1538" width="53.7109375" style="1" customWidth="1"/>
    <col min="1539" max="1539" width="9.28515625" style="1" customWidth="1"/>
    <col min="1540" max="1540" width="11.28515625" style="1" customWidth="1"/>
    <col min="1541" max="1541" width="12.42578125" style="1" customWidth="1"/>
    <col min="1542" max="1542" width="9.28515625" style="1"/>
    <col min="1543" max="1543" width="47" style="1" customWidth="1"/>
    <col min="1544" max="1792" width="9.28515625" style="1"/>
    <col min="1793" max="1793" width="5" style="1" customWidth="1"/>
    <col min="1794" max="1794" width="53.7109375" style="1" customWidth="1"/>
    <col min="1795" max="1795" width="9.28515625" style="1" customWidth="1"/>
    <col min="1796" max="1796" width="11.28515625" style="1" customWidth="1"/>
    <col min="1797" max="1797" width="12.42578125" style="1" customWidth="1"/>
    <col min="1798" max="1798" width="9.28515625" style="1"/>
    <col min="1799" max="1799" width="47" style="1" customWidth="1"/>
    <col min="1800" max="2048" width="9.28515625" style="1"/>
    <col min="2049" max="2049" width="5" style="1" customWidth="1"/>
    <col min="2050" max="2050" width="53.7109375" style="1" customWidth="1"/>
    <col min="2051" max="2051" width="9.28515625" style="1" customWidth="1"/>
    <col min="2052" max="2052" width="11.28515625" style="1" customWidth="1"/>
    <col min="2053" max="2053" width="12.42578125" style="1" customWidth="1"/>
    <col min="2054" max="2054" width="9.28515625" style="1"/>
    <col min="2055" max="2055" width="47" style="1" customWidth="1"/>
    <col min="2056" max="2304" width="9.28515625" style="1"/>
    <col min="2305" max="2305" width="5" style="1" customWidth="1"/>
    <col min="2306" max="2306" width="53.7109375" style="1" customWidth="1"/>
    <col min="2307" max="2307" width="9.28515625" style="1" customWidth="1"/>
    <col min="2308" max="2308" width="11.28515625" style="1" customWidth="1"/>
    <col min="2309" max="2309" width="12.42578125" style="1" customWidth="1"/>
    <col min="2310" max="2310" width="9.28515625" style="1"/>
    <col min="2311" max="2311" width="47" style="1" customWidth="1"/>
    <col min="2312" max="2560" width="9.28515625" style="1"/>
    <col min="2561" max="2561" width="5" style="1" customWidth="1"/>
    <col min="2562" max="2562" width="53.7109375" style="1" customWidth="1"/>
    <col min="2563" max="2563" width="9.28515625" style="1" customWidth="1"/>
    <col min="2564" max="2564" width="11.28515625" style="1" customWidth="1"/>
    <col min="2565" max="2565" width="12.42578125" style="1" customWidth="1"/>
    <col min="2566" max="2566" width="9.28515625" style="1"/>
    <col min="2567" max="2567" width="47" style="1" customWidth="1"/>
    <col min="2568" max="2816" width="9.28515625" style="1"/>
    <col min="2817" max="2817" width="5" style="1" customWidth="1"/>
    <col min="2818" max="2818" width="53.7109375" style="1" customWidth="1"/>
    <col min="2819" max="2819" width="9.28515625" style="1" customWidth="1"/>
    <col min="2820" max="2820" width="11.28515625" style="1" customWidth="1"/>
    <col min="2821" max="2821" width="12.42578125" style="1" customWidth="1"/>
    <col min="2822" max="2822" width="9.28515625" style="1"/>
    <col min="2823" max="2823" width="47" style="1" customWidth="1"/>
    <col min="2824" max="3072" width="9.28515625" style="1"/>
    <col min="3073" max="3073" width="5" style="1" customWidth="1"/>
    <col min="3074" max="3074" width="53.7109375" style="1" customWidth="1"/>
    <col min="3075" max="3075" width="9.28515625" style="1" customWidth="1"/>
    <col min="3076" max="3076" width="11.28515625" style="1" customWidth="1"/>
    <col min="3077" max="3077" width="12.42578125" style="1" customWidth="1"/>
    <col min="3078" max="3078" width="9.28515625" style="1"/>
    <col min="3079" max="3079" width="47" style="1" customWidth="1"/>
    <col min="3080" max="3328" width="9.28515625" style="1"/>
    <col min="3329" max="3329" width="5" style="1" customWidth="1"/>
    <col min="3330" max="3330" width="53.7109375" style="1" customWidth="1"/>
    <col min="3331" max="3331" width="9.28515625" style="1" customWidth="1"/>
    <col min="3332" max="3332" width="11.28515625" style="1" customWidth="1"/>
    <col min="3333" max="3333" width="12.42578125" style="1" customWidth="1"/>
    <col min="3334" max="3334" width="9.28515625" style="1"/>
    <col min="3335" max="3335" width="47" style="1" customWidth="1"/>
    <col min="3336" max="3584" width="9.28515625" style="1"/>
    <col min="3585" max="3585" width="5" style="1" customWidth="1"/>
    <col min="3586" max="3586" width="53.7109375" style="1" customWidth="1"/>
    <col min="3587" max="3587" width="9.28515625" style="1" customWidth="1"/>
    <col min="3588" max="3588" width="11.28515625" style="1" customWidth="1"/>
    <col min="3589" max="3589" width="12.42578125" style="1" customWidth="1"/>
    <col min="3590" max="3590" width="9.28515625" style="1"/>
    <col min="3591" max="3591" width="47" style="1" customWidth="1"/>
    <col min="3592" max="3840" width="9.28515625" style="1"/>
    <col min="3841" max="3841" width="5" style="1" customWidth="1"/>
    <col min="3842" max="3842" width="53.7109375" style="1" customWidth="1"/>
    <col min="3843" max="3843" width="9.28515625" style="1" customWidth="1"/>
    <col min="3844" max="3844" width="11.28515625" style="1" customWidth="1"/>
    <col min="3845" max="3845" width="12.42578125" style="1" customWidth="1"/>
    <col min="3846" max="3846" width="9.28515625" style="1"/>
    <col min="3847" max="3847" width="47" style="1" customWidth="1"/>
    <col min="3848" max="4096" width="9.28515625" style="1"/>
    <col min="4097" max="4097" width="5" style="1" customWidth="1"/>
    <col min="4098" max="4098" width="53.7109375" style="1" customWidth="1"/>
    <col min="4099" max="4099" width="9.28515625" style="1" customWidth="1"/>
    <col min="4100" max="4100" width="11.28515625" style="1" customWidth="1"/>
    <col min="4101" max="4101" width="12.42578125" style="1" customWidth="1"/>
    <col min="4102" max="4102" width="9.28515625" style="1"/>
    <col min="4103" max="4103" width="47" style="1" customWidth="1"/>
    <col min="4104" max="4352" width="9.28515625" style="1"/>
    <col min="4353" max="4353" width="5" style="1" customWidth="1"/>
    <col min="4354" max="4354" width="53.7109375" style="1" customWidth="1"/>
    <col min="4355" max="4355" width="9.28515625" style="1" customWidth="1"/>
    <col min="4356" max="4356" width="11.28515625" style="1" customWidth="1"/>
    <col min="4357" max="4357" width="12.42578125" style="1" customWidth="1"/>
    <col min="4358" max="4358" width="9.28515625" style="1"/>
    <col min="4359" max="4359" width="47" style="1" customWidth="1"/>
    <col min="4360" max="4608" width="9.28515625" style="1"/>
    <col min="4609" max="4609" width="5" style="1" customWidth="1"/>
    <col min="4610" max="4610" width="53.7109375" style="1" customWidth="1"/>
    <col min="4611" max="4611" width="9.28515625" style="1" customWidth="1"/>
    <col min="4612" max="4612" width="11.28515625" style="1" customWidth="1"/>
    <col min="4613" max="4613" width="12.42578125" style="1" customWidth="1"/>
    <col min="4614" max="4614" width="9.28515625" style="1"/>
    <col min="4615" max="4615" width="47" style="1" customWidth="1"/>
    <col min="4616" max="4864" width="9.28515625" style="1"/>
    <col min="4865" max="4865" width="5" style="1" customWidth="1"/>
    <col min="4866" max="4866" width="53.7109375" style="1" customWidth="1"/>
    <col min="4867" max="4867" width="9.28515625" style="1" customWidth="1"/>
    <col min="4868" max="4868" width="11.28515625" style="1" customWidth="1"/>
    <col min="4869" max="4869" width="12.42578125" style="1" customWidth="1"/>
    <col min="4870" max="4870" width="9.28515625" style="1"/>
    <col min="4871" max="4871" width="47" style="1" customWidth="1"/>
    <col min="4872" max="5120" width="9.28515625" style="1"/>
    <col min="5121" max="5121" width="5" style="1" customWidth="1"/>
    <col min="5122" max="5122" width="53.7109375" style="1" customWidth="1"/>
    <col min="5123" max="5123" width="9.28515625" style="1" customWidth="1"/>
    <col min="5124" max="5124" width="11.28515625" style="1" customWidth="1"/>
    <col min="5125" max="5125" width="12.42578125" style="1" customWidth="1"/>
    <col min="5126" max="5126" width="9.28515625" style="1"/>
    <col min="5127" max="5127" width="47" style="1" customWidth="1"/>
    <col min="5128" max="5376" width="9.28515625" style="1"/>
    <col min="5377" max="5377" width="5" style="1" customWidth="1"/>
    <col min="5378" max="5378" width="53.7109375" style="1" customWidth="1"/>
    <col min="5379" max="5379" width="9.28515625" style="1" customWidth="1"/>
    <col min="5380" max="5380" width="11.28515625" style="1" customWidth="1"/>
    <col min="5381" max="5381" width="12.42578125" style="1" customWidth="1"/>
    <col min="5382" max="5382" width="9.28515625" style="1"/>
    <col min="5383" max="5383" width="47" style="1" customWidth="1"/>
    <col min="5384" max="5632" width="9.28515625" style="1"/>
    <col min="5633" max="5633" width="5" style="1" customWidth="1"/>
    <col min="5634" max="5634" width="53.7109375" style="1" customWidth="1"/>
    <col min="5635" max="5635" width="9.28515625" style="1" customWidth="1"/>
    <col min="5636" max="5636" width="11.28515625" style="1" customWidth="1"/>
    <col min="5637" max="5637" width="12.42578125" style="1" customWidth="1"/>
    <col min="5638" max="5638" width="9.28515625" style="1"/>
    <col min="5639" max="5639" width="47" style="1" customWidth="1"/>
    <col min="5640" max="5888" width="9.28515625" style="1"/>
    <col min="5889" max="5889" width="5" style="1" customWidth="1"/>
    <col min="5890" max="5890" width="53.7109375" style="1" customWidth="1"/>
    <col min="5891" max="5891" width="9.28515625" style="1" customWidth="1"/>
    <col min="5892" max="5892" width="11.28515625" style="1" customWidth="1"/>
    <col min="5893" max="5893" width="12.42578125" style="1" customWidth="1"/>
    <col min="5894" max="5894" width="9.28515625" style="1"/>
    <col min="5895" max="5895" width="47" style="1" customWidth="1"/>
    <col min="5896" max="6144" width="9.28515625" style="1"/>
    <col min="6145" max="6145" width="5" style="1" customWidth="1"/>
    <col min="6146" max="6146" width="53.7109375" style="1" customWidth="1"/>
    <col min="6147" max="6147" width="9.28515625" style="1" customWidth="1"/>
    <col min="6148" max="6148" width="11.28515625" style="1" customWidth="1"/>
    <col min="6149" max="6149" width="12.42578125" style="1" customWidth="1"/>
    <col min="6150" max="6150" width="9.28515625" style="1"/>
    <col min="6151" max="6151" width="47" style="1" customWidth="1"/>
    <col min="6152" max="6400" width="9.28515625" style="1"/>
    <col min="6401" max="6401" width="5" style="1" customWidth="1"/>
    <col min="6402" max="6402" width="53.7109375" style="1" customWidth="1"/>
    <col min="6403" max="6403" width="9.28515625" style="1" customWidth="1"/>
    <col min="6404" max="6404" width="11.28515625" style="1" customWidth="1"/>
    <col min="6405" max="6405" width="12.42578125" style="1" customWidth="1"/>
    <col min="6406" max="6406" width="9.28515625" style="1"/>
    <col min="6407" max="6407" width="47" style="1" customWidth="1"/>
    <col min="6408" max="6656" width="9.28515625" style="1"/>
    <col min="6657" max="6657" width="5" style="1" customWidth="1"/>
    <col min="6658" max="6658" width="53.7109375" style="1" customWidth="1"/>
    <col min="6659" max="6659" width="9.28515625" style="1" customWidth="1"/>
    <col min="6660" max="6660" width="11.28515625" style="1" customWidth="1"/>
    <col min="6661" max="6661" width="12.42578125" style="1" customWidth="1"/>
    <col min="6662" max="6662" width="9.28515625" style="1"/>
    <col min="6663" max="6663" width="47" style="1" customWidth="1"/>
    <col min="6664" max="6912" width="9.28515625" style="1"/>
    <col min="6913" max="6913" width="5" style="1" customWidth="1"/>
    <col min="6914" max="6914" width="53.7109375" style="1" customWidth="1"/>
    <col min="6915" max="6915" width="9.28515625" style="1" customWidth="1"/>
    <col min="6916" max="6916" width="11.28515625" style="1" customWidth="1"/>
    <col min="6917" max="6917" width="12.42578125" style="1" customWidth="1"/>
    <col min="6918" max="6918" width="9.28515625" style="1"/>
    <col min="6919" max="6919" width="47" style="1" customWidth="1"/>
    <col min="6920" max="7168" width="9.28515625" style="1"/>
    <col min="7169" max="7169" width="5" style="1" customWidth="1"/>
    <col min="7170" max="7170" width="53.7109375" style="1" customWidth="1"/>
    <col min="7171" max="7171" width="9.28515625" style="1" customWidth="1"/>
    <col min="7172" max="7172" width="11.28515625" style="1" customWidth="1"/>
    <col min="7173" max="7173" width="12.42578125" style="1" customWidth="1"/>
    <col min="7174" max="7174" width="9.28515625" style="1"/>
    <col min="7175" max="7175" width="47" style="1" customWidth="1"/>
    <col min="7176" max="7424" width="9.28515625" style="1"/>
    <col min="7425" max="7425" width="5" style="1" customWidth="1"/>
    <col min="7426" max="7426" width="53.7109375" style="1" customWidth="1"/>
    <col min="7427" max="7427" width="9.28515625" style="1" customWidth="1"/>
    <col min="7428" max="7428" width="11.28515625" style="1" customWidth="1"/>
    <col min="7429" max="7429" width="12.42578125" style="1" customWidth="1"/>
    <col min="7430" max="7430" width="9.28515625" style="1"/>
    <col min="7431" max="7431" width="47" style="1" customWidth="1"/>
    <col min="7432" max="7680" width="9.28515625" style="1"/>
    <col min="7681" max="7681" width="5" style="1" customWidth="1"/>
    <col min="7682" max="7682" width="53.7109375" style="1" customWidth="1"/>
    <col min="7683" max="7683" width="9.28515625" style="1" customWidth="1"/>
    <col min="7684" max="7684" width="11.28515625" style="1" customWidth="1"/>
    <col min="7685" max="7685" width="12.42578125" style="1" customWidth="1"/>
    <col min="7686" max="7686" width="9.28515625" style="1"/>
    <col min="7687" max="7687" width="47" style="1" customWidth="1"/>
    <col min="7688" max="7936" width="9.28515625" style="1"/>
    <col min="7937" max="7937" width="5" style="1" customWidth="1"/>
    <col min="7938" max="7938" width="53.7109375" style="1" customWidth="1"/>
    <col min="7939" max="7939" width="9.28515625" style="1" customWidth="1"/>
    <col min="7940" max="7940" width="11.28515625" style="1" customWidth="1"/>
    <col min="7941" max="7941" width="12.42578125" style="1" customWidth="1"/>
    <col min="7942" max="7942" width="9.28515625" style="1"/>
    <col min="7943" max="7943" width="47" style="1" customWidth="1"/>
    <col min="7944" max="8192" width="9.28515625" style="1"/>
    <col min="8193" max="8193" width="5" style="1" customWidth="1"/>
    <col min="8194" max="8194" width="53.7109375" style="1" customWidth="1"/>
    <col min="8195" max="8195" width="9.28515625" style="1" customWidth="1"/>
    <col min="8196" max="8196" width="11.28515625" style="1" customWidth="1"/>
    <col min="8197" max="8197" width="12.42578125" style="1" customWidth="1"/>
    <col min="8198" max="8198" width="9.28515625" style="1"/>
    <col min="8199" max="8199" width="47" style="1" customWidth="1"/>
    <col min="8200" max="8448" width="9.28515625" style="1"/>
    <col min="8449" max="8449" width="5" style="1" customWidth="1"/>
    <col min="8450" max="8450" width="53.7109375" style="1" customWidth="1"/>
    <col min="8451" max="8451" width="9.28515625" style="1" customWidth="1"/>
    <col min="8452" max="8452" width="11.28515625" style="1" customWidth="1"/>
    <col min="8453" max="8453" width="12.42578125" style="1" customWidth="1"/>
    <col min="8454" max="8454" width="9.28515625" style="1"/>
    <col min="8455" max="8455" width="47" style="1" customWidth="1"/>
    <col min="8456" max="8704" width="9.28515625" style="1"/>
    <col min="8705" max="8705" width="5" style="1" customWidth="1"/>
    <col min="8706" max="8706" width="53.7109375" style="1" customWidth="1"/>
    <col min="8707" max="8707" width="9.28515625" style="1" customWidth="1"/>
    <col min="8708" max="8708" width="11.28515625" style="1" customWidth="1"/>
    <col min="8709" max="8709" width="12.42578125" style="1" customWidth="1"/>
    <col min="8710" max="8710" width="9.28515625" style="1"/>
    <col min="8711" max="8711" width="47" style="1" customWidth="1"/>
    <col min="8712" max="8960" width="9.28515625" style="1"/>
    <col min="8961" max="8961" width="5" style="1" customWidth="1"/>
    <col min="8962" max="8962" width="53.7109375" style="1" customWidth="1"/>
    <col min="8963" max="8963" width="9.28515625" style="1" customWidth="1"/>
    <col min="8964" max="8964" width="11.28515625" style="1" customWidth="1"/>
    <col min="8965" max="8965" width="12.42578125" style="1" customWidth="1"/>
    <col min="8966" max="8966" width="9.28515625" style="1"/>
    <col min="8967" max="8967" width="47" style="1" customWidth="1"/>
    <col min="8968" max="9216" width="9.28515625" style="1"/>
    <col min="9217" max="9217" width="5" style="1" customWidth="1"/>
    <col min="9218" max="9218" width="53.7109375" style="1" customWidth="1"/>
    <col min="9219" max="9219" width="9.28515625" style="1" customWidth="1"/>
    <col min="9220" max="9220" width="11.28515625" style="1" customWidth="1"/>
    <col min="9221" max="9221" width="12.42578125" style="1" customWidth="1"/>
    <col min="9222" max="9222" width="9.28515625" style="1"/>
    <col min="9223" max="9223" width="47" style="1" customWidth="1"/>
    <col min="9224" max="9472" width="9.28515625" style="1"/>
    <col min="9473" max="9473" width="5" style="1" customWidth="1"/>
    <col min="9474" max="9474" width="53.7109375" style="1" customWidth="1"/>
    <col min="9475" max="9475" width="9.28515625" style="1" customWidth="1"/>
    <col min="9476" max="9476" width="11.28515625" style="1" customWidth="1"/>
    <col min="9477" max="9477" width="12.42578125" style="1" customWidth="1"/>
    <col min="9478" max="9478" width="9.28515625" style="1"/>
    <col min="9479" max="9479" width="47" style="1" customWidth="1"/>
    <col min="9480" max="9728" width="9.28515625" style="1"/>
    <col min="9729" max="9729" width="5" style="1" customWidth="1"/>
    <col min="9730" max="9730" width="53.7109375" style="1" customWidth="1"/>
    <col min="9731" max="9731" width="9.28515625" style="1" customWidth="1"/>
    <col min="9732" max="9732" width="11.28515625" style="1" customWidth="1"/>
    <col min="9733" max="9733" width="12.42578125" style="1" customWidth="1"/>
    <col min="9734" max="9734" width="9.28515625" style="1"/>
    <col min="9735" max="9735" width="47" style="1" customWidth="1"/>
    <col min="9736" max="9984" width="9.28515625" style="1"/>
    <col min="9985" max="9985" width="5" style="1" customWidth="1"/>
    <col min="9986" max="9986" width="53.7109375" style="1" customWidth="1"/>
    <col min="9987" max="9987" width="9.28515625" style="1" customWidth="1"/>
    <col min="9988" max="9988" width="11.28515625" style="1" customWidth="1"/>
    <col min="9989" max="9989" width="12.42578125" style="1" customWidth="1"/>
    <col min="9990" max="9990" width="9.28515625" style="1"/>
    <col min="9991" max="9991" width="47" style="1" customWidth="1"/>
    <col min="9992" max="10240" width="9.28515625" style="1"/>
    <col min="10241" max="10241" width="5" style="1" customWidth="1"/>
    <col min="10242" max="10242" width="53.7109375" style="1" customWidth="1"/>
    <col min="10243" max="10243" width="9.28515625" style="1" customWidth="1"/>
    <col min="10244" max="10244" width="11.28515625" style="1" customWidth="1"/>
    <col min="10245" max="10245" width="12.42578125" style="1" customWidth="1"/>
    <col min="10246" max="10246" width="9.28515625" style="1"/>
    <col min="10247" max="10247" width="47" style="1" customWidth="1"/>
    <col min="10248" max="10496" width="9.28515625" style="1"/>
    <col min="10497" max="10497" width="5" style="1" customWidth="1"/>
    <col min="10498" max="10498" width="53.7109375" style="1" customWidth="1"/>
    <col min="10499" max="10499" width="9.28515625" style="1" customWidth="1"/>
    <col min="10500" max="10500" width="11.28515625" style="1" customWidth="1"/>
    <col min="10501" max="10501" width="12.42578125" style="1" customWidth="1"/>
    <col min="10502" max="10502" width="9.28515625" style="1"/>
    <col min="10503" max="10503" width="47" style="1" customWidth="1"/>
    <col min="10504" max="10752" width="9.28515625" style="1"/>
    <col min="10753" max="10753" width="5" style="1" customWidth="1"/>
    <col min="10754" max="10754" width="53.7109375" style="1" customWidth="1"/>
    <col min="10755" max="10755" width="9.28515625" style="1" customWidth="1"/>
    <col min="10756" max="10756" width="11.28515625" style="1" customWidth="1"/>
    <col min="10757" max="10757" width="12.42578125" style="1" customWidth="1"/>
    <col min="10758" max="10758" width="9.28515625" style="1"/>
    <col min="10759" max="10759" width="47" style="1" customWidth="1"/>
    <col min="10760" max="11008" width="9.28515625" style="1"/>
    <col min="11009" max="11009" width="5" style="1" customWidth="1"/>
    <col min="11010" max="11010" width="53.7109375" style="1" customWidth="1"/>
    <col min="11011" max="11011" width="9.28515625" style="1" customWidth="1"/>
    <col min="11012" max="11012" width="11.28515625" style="1" customWidth="1"/>
    <col min="11013" max="11013" width="12.42578125" style="1" customWidth="1"/>
    <col min="11014" max="11014" width="9.28515625" style="1"/>
    <col min="11015" max="11015" width="47" style="1" customWidth="1"/>
    <col min="11016" max="11264" width="9.28515625" style="1"/>
    <col min="11265" max="11265" width="5" style="1" customWidth="1"/>
    <col min="11266" max="11266" width="53.7109375" style="1" customWidth="1"/>
    <col min="11267" max="11267" width="9.28515625" style="1" customWidth="1"/>
    <col min="11268" max="11268" width="11.28515625" style="1" customWidth="1"/>
    <col min="11269" max="11269" width="12.42578125" style="1" customWidth="1"/>
    <col min="11270" max="11270" width="9.28515625" style="1"/>
    <col min="11271" max="11271" width="47" style="1" customWidth="1"/>
    <col min="11272" max="11520" width="9.28515625" style="1"/>
    <col min="11521" max="11521" width="5" style="1" customWidth="1"/>
    <col min="11522" max="11522" width="53.7109375" style="1" customWidth="1"/>
    <col min="11523" max="11523" width="9.28515625" style="1" customWidth="1"/>
    <col min="11524" max="11524" width="11.28515625" style="1" customWidth="1"/>
    <col min="11525" max="11525" width="12.42578125" style="1" customWidth="1"/>
    <col min="11526" max="11526" width="9.28515625" style="1"/>
    <col min="11527" max="11527" width="47" style="1" customWidth="1"/>
    <col min="11528" max="11776" width="9.28515625" style="1"/>
    <col min="11777" max="11777" width="5" style="1" customWidth="1"/>
    <col min="11778" max="11778" width="53.7109375" style="1" customWidth="1"/>
    <col min="11779" max="11779" width="9.28515625" style="1" customWidth="1"/>
    <col min="11780" max="11780" width="11.28515625" style="1" customWidth="1"/>
    <col min="11781" max="11781" width="12.42578125" style="1" customWidth="1"/>
    <col min="11782" max="11782" width="9.28515625" style="1"/>
    <col min="11783" max="11783" width="47" style="1" customWidth="1"/>
    <col min="11784" max="12032" width="9.28515625" style="1"/>
    <col min="12033" max="12033" width="5" style="1" customWidth="1"/>
    <col min="12034" max="12034" width="53.7109375" style="1" customWidth="1"/>
    <col min="12035" max="12035" width="9.28515625" style="1" customWidth="1"/>
    <col min="12036" max="12036" width="11.28515625" style="1" customWidth="1"/>
    <col min="12037" max="12037" width="12.42578125" style="1" customWidth="1"/>
    <col min="12038" max="12038" width="9.28515625" style="1"/>
    <col min="12039" max="12039" width="47" style="1" customWidth="1"/>
    <col min="12040" max="12288" width="9.28515625" style="1"/>
    <col min="12289" max="12289" width="5" style="1" customWidth="1"/>
    <col min="12290" max="12290" width="53.7109375" style="1" customWidth="1"/>
    <col min="12291" max="12291" width="9.28515625" style="1" customWidth="1"/>
    <col min="12292" max="12292" width="11.28515625" style="1" customWidth="1"/>
    <col min="12293" max="12293" width="12.42578125" style="1" customWidth="1"/>
    <col min="12294" max="12294" width="9.28515625" style="1"/>
    <col min="12295" max="12295" width="47" style="1" customWidth="1"/>
    <col min="12296" max="12544" width="9.28515625" style="1"/>
    <col min="12545" max="12545" width="5" style="1" customWidth="1"/>
    <col min="12546" max="12546" width="53.7109375" style="1" customWidth="1"/>
    <col min="12547" max="12547" width="9.28515625" style="1" customWidth="1"/>
    <col min="12548" max="12548" width="11.28515625" style="1" customWidth="1"/>
    <col min="12549" max="12549" width="12.42578125" style="1" customWidth="1"/>
    <col min="12550" max="12550" width="9.28515625" style="1"/>
    <col min="12551" max="12551" width="47" style="1" customWidth="1"/>
    <col min="12552" max="12800" width="9.28515625" style="1"/>
    <col min="12801" max="12801" width="5" style="1" customWidth="1"/>
    <col min="12802" max="12802" width="53.7109375" style="1" customWidth="1"/>
    <col min="12803" max="12803" width="9.28515625" style="1" customWidth="1"/>
    <col min="12804" max="12804" width="11.28515625" style="1" customWidth="1"/>
    <col min="12805" max="12805" width="12.42578125" style="1" customWidth="1"/>
    <col min="12806" max="12806" width="9.28515625" style="1"/>
    <col min="12807" max="12807" width="47" style="1" customWidth="1"/>
    <col min="12808" max="13056" width="9.28515625" style="1"/>
    <col min="13057" max="13057" width="5" style="1" customWidth="1"/>
    <col min="13058" max="13058" width="53.7109375" style="1" customWidth="1"/>
    <col min="13059" max="13059" width="9.28515625" style="1" customWidth="1"/>
    <col min="13060" max="13060" width="11.28515625" style="1" customWidth="1"/>
    <col min="13061" max="13061" width="12.42578125" style="1" customWidth="1"/>
    <col min="13062" max="13062" width="9.28515625" style="1"/>
    <col min="13063" max="13063" width="47" style="1" customWidth="1"/>
    <col min="13064" max="13312" width="9.28515625" style="1"/>
    <col min="13313" max="13313" width="5" style="1" customWidth="1"/>
    <col min="13314" max="13314" width="53.7109375" style="1" customWidth="1"/>
    <col min="13315" max="13315" width="9.28515625" style="1" customWidth="1"/>
    <col min="13316" max="13316" width="11.28515625" style="1" customWidth="1"/>
    <col min="13317" max="13317" width="12.42578125" style="1" customWidth="1"/>
    <col min="13318" max="13318" width="9.28515625" style="1"/>
    <col min="13319" max="13319" width="47" style="1" customWidth="1"/>
    <col min="13320" max="13568" width="9.28515625" style="1"/>
    <col min="13569" max="13569" width="5" style="1" customWidth="1"/>
    <col min="13570" max="13570" width="53.7109375" style="1" customWidth="1"/>
    <col min="13571" max="13571" width="9.28515625" style="1" customWidth="1"/>
    <col min="13572" max="13572" width="11.28515625" style="1" customWidth="1"/>
    <col min="13573" max="13573" width="12.42578125" style="1" customWidth="1"/>
    <col min="13574" max="13574" width="9.28515625" style="1"/>
    <col min="13575" max="13575" width="47" style="1" customWidth="1"/>
    <col min="13576" max="13824" width="9.28515625" style="1"/>
    <col min="13825" max="13825" width="5" style="1" customWidth="1"/>
    <col min="13826" max="13826" width="53.7109375" style="1" customWidth="1"/>
    <col min="13827" max="13827" width="9.28515625" style="1" customWidth="1"/>
    <col min="13828" max="13828" width="11.28515625" style="1" customWidth="1"/>
    <col min="13829" max="13829" width="12.42578125" style="1" customWidth="1"/>
    <col min="13830" max="13830" width="9.28515625" style="1"/>
    <col min="13831" max="13831" width="47" style="1" customWidth="1"/>
    <col min="13832" max="14080" width="9.28515625" style="1"/>
    <col min="14081" max="14081" width="5" style="1" customWidth="1"/>
    <col min="14082" max="14082" width="53.7109375" style="1" customWidth="1"/>
    <col min="14083" max="14083" width="9.28515625" style="1" customWidth="1"/>
    <col min="14084" max="14084" width="11.28515625" style="1" customWidth="1"/>
    <col min="14085" max="14085" width="12.42578125" style="1" customWidth="1"/>
    <col min="14086" max="14086" width="9.28515625" style="1"/>
    <col min="14087" max="14087" width="47" style="1" customWidth="1"/>
    <col min="14088" max="14336" width="9.28515625" style="1"/>
    <col min="14337" max="14337" width="5" style="1" customWidth="1"/>
    <col min="14338" max="14338" width="53.7109375" style="1" customWidth="1"/>
    <col min="14339" max="14339" width="9.28515625" style="1" customWidth="1"/>
    <col min="14340" max="14340" width="11.28515625" style="1" customWidth="1"/>
    <col min="14341" max="14341" width="12.42578125" style="1" customWidth="1"/>
    <col min="14342" max="14342" width="9.28515625" style="1"/>
    <col min="14343" max="14343" width="47" style="1" customWidth="1"/>
    <col min="14344" max="14592" width="9.28515625" style="1"/>
    <col min="14593" max="14593" width="5" style="1" customWidth="1"/>
    <col min="14594" max="14594" width="53.7109375" style="1" customWidth="1"/>
    <col min="14595" max="14595" width="9.28515625" style="1" customWidth="1"/>
    <col min="14596" max="14596" width="11.28515625" style="1" customWidth="1"/>
    <col min="14597" max="14597" width="12.42578125" style="1" customWidth="1"/>
    <col min="14598" max="14598" width="9.28515625" style="1"/>
    <col min="14599" max="14599" width="47" style="1" customWidth="1"/>
    <col min="14600" max="14848" width="9.28515625" style="1"/>
    <col min="14849" max="14849" width="5" style="1" customWidth="1"/>
    <col min="14850" max="14850" width="53.7109375" style="1" customWidth="1"/>
    <col min="14851" max="14851" width="9.28515625" style="1" customWidth="1"/>
    <col min="14852" max="14852" width="11.28515625" style="1" customWidth="1"/>
    <col min="14853" max="14853" width="12.42578125" style="1" customWidth="1"/>
    <col min="14854" max="14854" width="9.28515625" style="1"/>
    <col min="14855" max="14855" width="47" style="1" customWidth="1"/>
    <col min="14856" max="15104" width="9.28515625" style="1"/>
    <col min="15105" max="15105" width="5" style="1" customWidth="1"/>
    <col min="15106" max="15106" width="53.7109375" style="1" customWidth="1"/>
    <col min="15107" max="15107" width="9.28515625" style="1" customWidth="1"/>
    <col min="15108" max="15108" width="11.28515625" style="1" customWidth="1"/>
    <col min="15109" max="15109" width="12.42578125" style="1" customWidth="1"/>
    <col min="15110" max="15110" width="9.28515625" style="1"/>
    <col min="15111" max="15111" width="47" style="1" customWidth="1"/>
    <col min="15112" max="15360" width="9.28515625" style="1"/>
    <col min="15361" max="15361" width="5" style="1" customWidth="1"/>
    <col min="15362" max="15362" width="53.7109375" style="1" customWidth="1"/>
    <col min="15363" max="15363" width="9.28515625" style="1" customWidth="1"/>
    <col min="15364" max="15364" width="11.28515625" style="1" customWidth="1"/>
    <col min="15365" max="15365" width="12.42578125" style="1" customWidth="1"/>
    <col min="15366" max="15366" width="9.28515625" style="1"/>
    <col min="15367" max="15367" width="47" style="1" customWidth="1"/>
    <col min="15368" max="15616" width="9.28515625" style="1"/>
    <col min="15617" max="15617" width="5" style="1" customWidth="1"/>
    <col min="15618" max="15618" width="53.7109375" style="1" customWidth="1"/>
    <col min="15619" max="15619" width="9.28515625" style="1" customWidth="1"/>
    <col min="15620" max="15620" width="11.28515625" style="1" customWidth="1"/>
    <col min="15621" max="15621" width="12.42578125" style="1" customWidth="1"/>
    <col min="15622" max="15622" width="9.28515625" style="1"/>
    <col min="15623" max="15623" width="47" style="1" customWidth="1"/>
    <col min="15624" max="15872" width="9.28515625" style="1"/>
    <col min="15873" max="15873" width="5" style="1" customWidth="1"/>
    <col min="15874" max="15874" width="53.7109375" style="1" customWidth="1"/>
    <col min="15875" max="15875" width="9.28515625" style="1" customWidth="1"/>
    <col min="15876" max="15876" width="11.28515625" style="1" customWidth="1"/>
    <col min="15877" max="15877" width="12.42578125" style="1" customWidth="1"/>
    <col min="15878" max="15878" width="9.28515625" style="1"/>
    <col min="15879" max="15879" width="47" style="1" customWidth="1"/>
    <col min="15880" max="16128" width="9.28515625" style="1"/>
    <col min="16129" max="16129" width="5" style="1" customWidth="1"/>
    <col min="16130" max="16130" width="53.7109375" style="1" customWidth="1"/>
    <col min="16131" max="16131" width="9.28515625" style="1" customWidth="1"/>
    <col min="16132" max="16132" width="11.28515625" style="1" customWidth="1"/>
    <col min="16133" max="16133" width="12.42578125" style="1" customWidth="1"/>
    <col min="16134" max="16134" width="9.28515625" style="1"/>
    <col min="16135" max="16135" width="47" style="1" customWidth="1"/>
    <col min="16136" max="16384" width="9.28515625" style="1"/>
  </cols>
  <sheetData>
    <row r="1" spans="1:7" s="12" customFormat="1" ht="15.75" thickBot="1">
      <c r="A1" s="8" t="s">
        <v>30</v>
      </c>
      <c r="B1" s="9" t="s">
        <v>208</v>
      </c>
      <c r="C1" s="10"/>
      <c r="D1" s="131" t="s">
        <v>90</v>
      </c>
      <c r="E1" s="135" t="s">
        <v>39</v>
      </c>
      <c r="F1" s="11"/>
      <c r="G1" s="80"/>
    </row>
    <row r="2" spans="1:7" ht="42.75">
      <c r="A2" s="13">
        <v>1</v>
      </c>
      <c r="B2" s="16" t="s">
        <v>209</v>
      </c>
    </row>
    <row r="3" spans="1:7">
      <c r="A3" s="13"/>
      <c r="B3" s="15" t="s">
        <v>36</v>
      </c>
      <c r="C3" s="6">
        <v>1</v>
      </c>
      <c r="E3" s="109">
        <f>C3*D3</f>
        <v>0</v>
      </c>
    </row>
    <row r="4" spans="1:7">
      <c r="A4" s="13"/>
      <c r="B4" s="15"/>
    </row>
    <row r="5" spans="1:7">
      <c r="A5" s="13">
        <f>COUNT($A$2:A4)+1</f>
        <v>2</v>
      </c>
      <c r="B5" s="14" t="s">
        <v>210</v>
      </c>
      <c r="C5" s="6" t="s">
        <v>33</v>
      </c>
    </row>
    <row r="6" spans="1:7">
      <c r="A6" s="13"/>
      <c r="B6" s="15" t="s">
        <v>211</v>
      </c>
      <c r="C6" s="6">
        <v>1</v>
      </c>
      <c r="E6" s="109">
        <f>C6*D6</f>
        <v>0</v>
      </c>
    </row>
    <row r="7" spans="1:7">
      <c r="A7" s="13"/>
      <c r="B7" s="15"/>
    </row>
    <row r="8" spans="1:7">
      <c r="A8" s="13">
        <f>COUNT($A$2:A7)+1</f>
        <v>3</v>
      </c>
      <c r="B8" s="14" t="s">
        <v>212</v>
      </c>
      <c r="C8" s="6" t="s">
        <v>33</v>
      </c>
    </row>
    <row r="9" spans="1:7">
      <c r="A9" s="13"/>
      <c r="B9" s="15" t="s">
        <v>213</v>
      </c>
      <c r="C9" s="6">
        <v>1</v>
      </c>
      <c r="E9" s="109">
        <f>C9*D9</f>
        <v>0</v>
      </c>
    </row>
    <row r="10" spans="1:7">
      <c r="A10" s="13"/>
      <c r="B10" s="15"/>
    </row>
    <row r="11" spans="1:7" ht="28.5">
      <c r="A11" s="13">
        <f>COUNT($A$2:A10)+1</f>
        <v>4</v>
      </c>
      <c r="B11" s="14" t="s">
        <v>214</v>
      </c>
    </row>
    <row r="12" spans="1:7">
      <c r="A12" s="13"/>
      <c r="B12" s="40" t="s">
        <v>33</v>
      </c>
      <c r="C12" s="6">
        <v>1</v>
      </c>
      <c r="E12" s="109">
        <f>C12*D12</f>
        <v>0</v>
      </c>
    </row>
    <row r="13" spans="1:7">
      <c r="A13" s="13"/>
      <c r="B13" s="15"/>
    </row>
    <row r="14" spans="1:7">
      <c r="A14" s="13">
        <f>COUNT($A$2:A13)+1</f>
        <v>5</v>
      </c>
      <c r="B14" s="14" t="s">
        <v>215</v>
      </c>
      <c r="C14" s="87" t="s">
        <v>33</v>
      </c>
    </row>
    <row r="15" spans="1:7">
      <c r="A15" s="13"/>
      <c r="B15" s="40" t="s">
        <v>216</v>
      </c>
      <c r="C15" s="6">
        <v>1</v>
      </c>
      <c r="E15" s="109">
        <f>C15*D15</f>
        <v>0</v>
      </c>
    </row>
    <row r="16" spans="1:7">
      <c r="A16" s="13"/>
      <c r="B16" s="40"/>
    </row>
    <row r="17" spans="1:8">
      <c r="A17" s="13">
        <f>COUNT($A$2:A16)+1</f>
        <v>6</v>
      </c>
      <c r="B17" s="14" t="s">
        <v>217</v>
      </c>
    </row>
    <row r="18" spans="1:8">
      <c r="A18" s="13"/>
      <c r="B18" s="15" t="s">
        <v>33</v>
      </c>
      <c r="C18" s="6">
        <v>1</v>
      </c>
      <c r="E18" s="109">
        <f>C18*D18</f>
        <v>0</v>
      </c>
    </row>
    <row r="19" spans="1:8">
      <c r="A19" s="13"/>
      <c r="B19" s="14"/>
      <c r="F19" s="25"/>
      <c r="G19" s="85"/>
      <c r="H19" s="25"/>
    </row>
    <row r="20" spans="1:8">
      <c r="A20" s="18"/>
      <c r="B20" s="19" t="s">
        <v>37</v>
      </c>
      <c r="C20" s="20"/>
      <c r="D20" s="111"/>
      <c r="E20" s="116">
        <f>SUM(E2:E19)</f>
        <v>0</v>
      </c>
      <c r="F20" s="25"/>
      <c r="G20" s="85"/>
      <c r="H20" s="25"/>
    </row>
    <row r="21" spans="1:8">
      <c r="E21" s="140"/>
      <c r="F21" s="25"/>
      <c r="G21" s="85"/>
      <c r="H21" s="25"/>
    </row>
    <row r="22" spans="1:8">
      <c r="E22" s="141"/>
      <c r="F22" s="25"/>
      <c r="G22" s="85"/>
      <c r="H22" s="25"/>
    </row>
    <row r="23" spans="1:8">
      <c r="E23" s="141"/>
      <c r="F23" s="3"/>
    </row>
    <row r="24" spans="1:8">
      <c r="E24" s="141"/>
      <c r="F24" s="3"/>
    </row>
  </sheetData>
  <sheetProtection password="CAA5" sheet="1" objects="1" scenarios="1" selectLockedCells="1"/>
  <phoneticPr fontId="1" type="noConversion"/>
  <printOptions gridLines="1" gridLinesSet="0"/>
  <pageMargins left="0.75" right="0.75" top="1" bottom="1" header="0.5" footer="0.5"/>
  <headerFooter alignWithMargins="0">
    <oddHeader>&amp;A</oddHeader>
    <oddFooter>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workbookViewId="0">
      <selection activeCell="C2" sqref="C2"/>
    </sheetView>
  </sheetViews>
  <sheetFormatPr defaultRowHeight="14.25"/>
  <cols>
    <col min="1" max="1" width="2" style="102" bestFit="1" customWidth="1"/>
    <col min="2" max="2" width="36.5703125" style="102" bestFit="1" customWidth="1"/>
    <col min="3" max="3" width="18.140625" style="102" customWidth="1"/>
    <col min="4" max="16384" width="9.140625" style="102"/>
  </cols>
  <sheetData>
    <row r="1" spans="1:4">
      <c r="A1" s="102">
        <v>1</v>
      </c>
      <c r="B1" s="102" t="s">
        <v>279</v>
      </c>
      <c r="C1" s="129">
        <f>+OGREVANJE!E124</f>
        <v>0</v>
      </c>
      <c r="D1" s="102" t="s">
        <v>39</v>
      </c>
    </row>
    <row r="2" spans="1:4">
      <c r="A2" s="102">
        <f>+A1+1</f>
        <v>2</v>
      </c>
      <c r="B2" s="102" t="s">
        <v>280</v>
      </c>
      <c r="C2" s="129">
        <f>+PREZRAČEVANJE!E132</f>
        <v>0</v>
      </c>
      <c r="D2" s="102" t="s">
        <v>39</v>
      </c>
    </row>
    <row r="3" spans="1:4">
      <c r="A3" s="102">
        <f t="shared" ref="A3:A7" si="0">+A2+1</f>
        <v>3</v>
      </c>
      <c r="B3" s="102" t="s">
        <v>281</v>
      </c>
      <c r="C3" s="129">
        <f>+POHLAJEVANJE!E61</f>
        <v>0</v>
      </c>
      <c r="D3" s="102" t="s">
        <v>39</v>
      </c>
    </row>
    <row r="4" spans="1:4">
      <c r="A4" s="102">
        <f t="shared" si="0"/>
        <v>4</v>
      </c>
      <c r="B4" s="102" t="s">
        <v>282</v>
      </c>
      <c r="C4" s="129">
        <f>+KTP!H194</f>
        <v>0</v>
      </c>
      <c r="D4" s="102" t="s">
        <v>39</v>
      </c>
    </row>
    <row r="5" spans="1:4">
      <c r="A5" s="102">
        <f t="shared" si="0"/>
        <v>5</v>
      </c>
      <c r="B5" s="102" t="s">
        <v>283</v>
      </c>
      <c r="C5" s="129">
        <f>+VODOVOD!E168</f>
        <v>0</v>
      </c>
      <c r="D5" s="102" t="s">
        <v>39</v>
      </c>
    </row>
    <row r="6" spans="1:4" ht="15" thickBot="1">
      <c r="A6" s="103">
        <f t="shared" si="0"/>
        <v>6</v>
      </c>
      <c r="B6" s="103" t="s">
        <v>284</v>
      </c>
      <c r="C6" s="130">
        <f>+VODOMERNO_MESTO!E20</f>
        <v>0</v>
      </c>
      <c r="D6" s="103" t="s">
        <v>39</v>
      </c>
    </row>
    <row r="7" spans="1:4">
      <c r="A7" s="102">
        <f t="shared" si="0"/>
        <v>7</v>
      </c>
      <c r="B7" s="102" t="s">
        <v>285</v>
      </c>
      <c r="C7" s="129">
        <f>+SUM(C1:C6)</f>
        <v>0</v>
      </c>
      <c r="D7" s="102" t="s">
        <v>39</v>
      </c>
    </row>
  </sheetData>
  <sheetProtection password="CAA5" sheet="1" objects="1" scenarios="1" selectLockedCells="1"/>
  <phoneticPr fontId="1" type="noConversion"/>
  <printOptions gridLines="1" gridLinesSet="0"/>
  <pageMargins left="0.75" right="0.75" top="1" bottom="1" header="0.5" footer="0.5"/>
  <pageSetup paperSize="9" orientation="portrait" horizontalDpi="300" verticalDpi="300" r:id="rId1"/>
  <headerFooter alignWithMargins="0">
    <oddHeader>&amp;A</oddHeader>
    <oddFooter>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1" type="noConversion"/>
  <printOptions gridLines="1" gridLinesSet="0"/>
  <pageMargins left="0.75" right="0.75" top="1" bottom="1" header="0.5" footer="0.5"/>
  <headerFooter alignWithMargins="0">
    <oddHeader>&amp;A</oddHeader>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8</vt:i4>
      </vt:variant>
    </vt:vector>
  </HeadingPairs>
  <TitlesOfParts>
    <vt:vector size="8" baseType="lpstr">
      <vt:lpstr>OGREVANJE</vt:lpstr>
      <vt:lpstr>PREZRAČEVANJE</vt:lpstr>
      <vt:lpstr>POHLAJEVANJE</vt:lpstr>
      <vt:lpstr>KTP</vt:lpstr>
      <vt:lpstr>VODOVOD</vt:lpstr>
      <vt:lpstr>VODOMERNO_MESTO</vt:lpstr>
      <vt:lpstr>REKAPITULACIJA</vt:lpstr>
      <vt:lpstr>Sheet16</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Meke Borut</dc:creator>
  <cp:lastModifiedBy>Zoran Kalakovič</cp:lastModifiedBy>
  <cp:lastPrinted>2003-03-02T17:24:20Z</cp:lastPrinted>
  <dcterms:created xsi:type="dcterms:W3CDTF">1997-05-05T15:25:04Z</dcterms:created>
  <dcterms:modified xsi:type="dcterms:W3CDTF">2016-03-14T11:57:12Z</dcterms:modified>
</cp:coreProperties>
</file>